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⑥H25～ 鳥獣被害防止総合対策交付金\13 R7鳥獣被害防止総合対策交付金\【R6農作物被害状況調査】\70　公表\"/>
    </mc:Choice>
  </mc:AlternateContent>
  <xr:revisionPtr revIDLastSave="0" documentId="13_ncr:1_{AD5AB2C1-5FCA-4610-B471-D9BF6180CBD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★主な野生獣 " sheetId="3" r:id="rId1"/>
  </sheets>
  <externalReferences>
    <externalReference r:id="rId2"/>
    <externalReference r:id="rId3"/>
  </externalReferences>
  <definedNames>
    <definedName name="_xlnm.Print_Area" localSheetId="0">'★主な野生獣 '!$A$1:$AD$64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2" i="3" l="1"/>
  <c r="Y22" i="3"/>
  <c r="Y15" i="3" s="1"/>
  <c r="Q22" i="3"/>
  <c r="AB21" i="3"/>
  <c r="Y21" i="3"/>
  <c r="H21" i="3"/>
  <c r="G21" i="3"/>
  <c r="F21" i="3"/>
  <c r="E21" i="3"/>
  <c r="AB20" i="3"/>
  <c r="Y20" i="3"/>
  <c r="H20" i="3"/>
  <c r="Z19" i="3"/>
  <c r="U19" i="3"/>
  <c r="S19" i="3"/>
  <c r="R19" i="3"/>
  <c r="Q19" i="3"/>
  <c r="Y18" i="3"/>
  <c r="Y19" i="3" s="1"/>
  <c r="X18" i="3"/>
  <c r="X19" i="3" s="1"/>
  <c r="W18" i="3"/>
  <c r="W19" i="3" s="1"/>
  <c r="V18" i="3"/>
  <c r="V19" i="3" s="1"/>
  <c r="U18" i="3"/>
  <c r="T18" i="3"/>
  <c r="T19" i="3" s="1"/>
  <c r="S18" i="3"/>
  <c r="R18" i="3"/>
  <c r="Q18" i="3"/>
  <c r="P18" i="3"/>
  <c r="P19" i="3" s="1"/>
  <c r="N18" i="3"/>
  <c r="N19" i="3" s="1"/>
  <c r="M18" i="3"/>
  <c r="M19" i="3" s="1"/>
  <c r="L18" i="3"/>
  <c r="L19" i="3" s="1"/>
  <c r="K18" i="3"/>
  <c r="K19" i="3" s="1"/>
  <c r="J18" i="3"/>
  <c r="J19" i="3" s="1"/>
  <c r="I18" i="3"/>
  <c r="I19" i="3" s="1"/>
  <c r="H18" i="3"/>
  <c r="H22" i="3" s="1"/>
  <c r="G18" i="3"/>
  <c r="G22" i="3" s="1"/>
  <c r="F18" i="3"/>
  <c r="F22" i="3" s="1"/>
  <c r="E18" i="3"/>
  <c r="E22" i="3" s="1"/>
  <c r="X17" i="3"/>
  <c r="W17" i="3"/>
  <c r="V17" i="3"/>
  <c r="U17" i="3"/>
  <c r="T17" i="3"/>
  <c r="S17" i="3"/>
  <c r="R17" i="3"/>
  <c r="Q17" i="3"/>
  <c r="P17" i="3"/>
  <c r="N17" i="3"/>
  <c r="M17" i="3"/>
  <c r="L17" i="3"/>
  <c r="K17" i="3"/>
  <c r="J17" i="3"/>
  <c r="I17" i="3"/>
  <c r="H17" i="3"/>
  <c r="G17" i="3"/>
  <c r="F17" i="3"/>
  <c r="E17" i="3"/>
  <c r="X16" i="3"/>
  <c r="W16" i="3"/>
  <c r="V16" i="3"/>
  <c r="U16" i="3"/>
  <c r="T16" i="3"/>
  <c r="S16" i="3"/>
  <c r="R16" i="3"/>
  <c r="Q16" i="3"/>
  <c r="P16" i="3"/>
  <c r="N16" i="3"/>
  <c r="M16" i="3"/>
  <c r="L16" i="3"/>
  <c r="K16" i="3"/>
  <c r="J16" i="3"/>
  <c r="I16" i="3"/>
  <c r="H16" i="3"/>
  <c r="G16" i="3"/>
  <c r="G20" i="3" s="1"/>
  <c r="F16" i="3"/>
  <c r="F20" i="3" s="1"/>
  <c r="E16" i="3"/>
  <c r="E20" i="3" s="1"/>
  <c r="Z15" i="3"/>
  <c r="X15" i="3"/>
  <c r="W15" i="3"/>
  <c r="V15" i="3"/>
  <c r="U15" i="3"/>
  <c r="T15" i="3"/>
  <c r="S15" i="3"/>
  <c r="R15" i="3"/>
  <c r="Q15" i="3"/>
  <c r="P15" i="3"/>
  <c r="N15" i="3"/>
  <c r="M15" i="3"/>
  <c r="L15" i="3"/>
  <c r="K15" i="3"/>
  <c r="J15" i="3"/>
  <c r="I15" i="3"/>
  <c r="AB14" i="3"/>
  <c r="Y14" i="3"/>
  <c r="AB13" i="3"/>
  <c r="Y13" i="3"/>
  <c r="AB12" i="3"/>
  <c r="Y12" i="3"/>
  <c r="Z11" i="3"/>
  <c r="X11" i="3"/>
  <c r="W11" i="3"/>
  <c r="V11" i="3"/>
  <c r="U11" i="3"/>
  <c r="T11" i="3"/>
  <c r="S11" i="3"/>
  <c r="R11" i="3"/>
  <c r="Q11" i="3"/>
  <c r="P11" i="3"/>
  <c r="N11" i="3"/>
  <c r="M11" i="3"/>
  <c r="L11" i="3"/>
  <c r="K11" i="3"/>
  <c r="J11" i="3"/>
  <c r="I11" i="3"/>
  <c r="AB10" i="3"/>
  <c r="AB11" i="3" s="1"/>
  <c r="Y10" i="3"/>
  <c r="Y11" i="3" s="1"/>
  <c r="AB9" i="3"/>
  <c r="Y9" i="3"/>
  <c r="AB8" i="3"/>
  <c r="AB16" i="3" s="1"/>
  <c r="Y8" i="3"/>
  <c r="Y16" i="3" s="1"/>
  <c r="AB7" i="3"/>
  <c r="Z7" i="3"/>
  <c r="X7" i="3"/>
  <c r="W7" i="3"/>
  <c r="V7" i="3"/>
  <c r="U7" i="3"/>
  <c r="T7" i="3"/>
  <c r="S7" i="3"/>
  <c r="R7" i="3"/>
  <c r="Q7" i="3"/>
  <c r="P7" i="3"/>
  <c r="N7" i="3"/>
  <c r="M7" i="3"/>
  <c r="L7" i="3"/>
  <c r="K7" i="3"/>
  <c r="J7" i="3"/>
  <c r="I7" i="3"/>
  <c r="AB6" i="3"/>
  <c r="Y6" i="3"/>
  <c r="Y7" i="3" s="1"/>
  <c r="AB5" i="3"/>
  <c r="AB17" i="3" s="1"/>
  <c r="Y5" i="3"/>
  <c r="Y17" i="3" s="1"/>
  <c r="AB4" i="3"/>
  <c r="Y4" i="3"/>
  <c r="AB15" i="3" l="1"/>
  <c r="AB18" i="3"/>
  <c r="AB19" i="3" s="1"/>
</calcChain>
</file>

<file path=xl/sharedStrings.xml><?xml version="1.0" encoding="utf-8"?>
<sst xmlns="http://schemas.openxmlformats.org/spreadsheetml/2006/main" count="55" uniqueCount="40">
  <si>
    <t>滋賀県における主な野生獣による農作物被害状況の推移</t>
    <rPh sb="0" eb="3">
      <t>シガケン</t>
    </rPh>
    <rPh sb="7" eb="8">
      <t>オモ</t>
    </rPh>
    <rPh sb="9" eb="11">
      <t>ヤセイ</t>
    </rPh>
    <rPh sb="11" eb="12">
      <t>ジュウ</t>
    </rPh>
    <rPh sb="15" eb="18">
      <t>ノウサクモツ</t>
    </rPh>
    <rPh sb="18" eb="20">
      <t>ヒガイ</t>
    </rPh>
    <rPh sb="20" eb="22">
      <t>ジョウキョウ</t>
    </rPh>
    <rPh sb="23" eb="25">
      <t>スイイ</t>
    </rPh>
    <phoneticPr fontId="4"/>
  </si>
  <si>
    <t xml:space="preserve">  (ha,ｔ,千円)</t>
    <phoneticPr fontId="4"/>
  </si>
  <si>
    <t>種類</t>
    <rPh sb="0" eb="2">
      <t>シュルイ</t>
    </rPh>
    <phoneticPr fontId="4"/>
  </si>
  <si>
    <t>区　分</t>
    <rPh sb="0" eb="1">
      <t>ク</t>
    </rPh>
    <rPh sb="2" eb="3">
      <t>ブン</t>
    </rPh>
    <phoneticPr fontId="4"/>
  </si>
  <si>
    <t>Ｈ１</t>
    <phoneticPr fontId="4"/>
  </si>
  <si>
    <t>Ｈ２</t>
    <phoneticPr fontId="4"/>
  </si>
  <si>
    <t>Ｈ３</t>
    <phoneticPr fontId="4"/>
  </si>
  <si>
    <t>Ｈ４</t>
  </si>
  <si>
    <t>H11</t>
    <phoneticPr fontId="4"/>
  </si>
  <si>
    <t>Ｈ１２</t>
    <phoneticPr fontId="4"/>
  </si>
  <si>
    <t>Ｈ１３</t>
    <phoneticPr fontId="4"/>
  </si>
  <si>
    <t>Ｈ１８</t>
    <phoneticPr fontId="4"/>
  </si>
  <si>
    <t>Ｈ２１</t>
  </si>
  <si>
    <t>Ｈ２２</t>
    <phoneticPr fontId="4"/>
  </si>
  <si>
    <t>Ｈ２３</t>
  </si>
  <si>
    <t>Ｈ２４</t>
    <phoneticPr fontId="4"/>
  </si>
  <si>
    <t>Ｈ２５</t>
    <phoneticPr fontId="4"/>
  </si>
  <si>
    <t>Ｈ２６</t>
    <phoneticPr fontId="4"/>
  </si>
  <si>
    <t>Ｈ２７</t>
    <phoneticPr fontId="4"/>
  </si>
  <si>
    <t>Ｈ２８</t>
    <phoneticPr fontId="4"/>
  </si>
  <si>
    <t>Ｈ２９</t>
    <phoneticPr fontId="4"/>
  </si>
  <si>
    <t>Ｈ３０</t>
  </si>
  <si>
    <t>Ｒ１</t>
    <phoneticPr fontId="4"/>
  </si>
  <si>
    <t>Ｒ２</t>
    <phoneticPr fontId="4"/>
  </si>
  <si>
    <t>Ｒ３</t>
    <phoneticPr fontId="4"/>
  </si>
  <si>
    <t>Ｒ４</t>
  </si>
  <si>
    <t>イノシシ</t>
    <phoneticPr fontId="4"/>
  </si>
  <si>
    <t>被害面積</t>
    <rPh sb="0" eb="2">
      <t>ヒガイ</t>
    </rPh>
    <rPh sb="2" eb="4">
      <t>メンセキ</t>
    </rPh>
    <phoneticPr fontId="8"/>
  </si>
  <si>
    <t>被 害 量</t>
    <rPh sb="0" eb="1">
      <t>ヒ</t>
    </rPh>
    <rPh sb="2" eb="3">
      <t>ガイ</t>
    </rPh>
    <rPh sb="4" eb="5">
      <t>リョウ</t>
    </rPh>
    <phoneticPr fontId="8"/>
  </si>
  <si>
    <t>被害金額</t>
    <rPh sb="0" eb="2">
      <t>ヒガイ</t>
    </rPh>
    <rPh sb="2" eb="4">
      <t>キンガク</t>
    </rPh>
    <phoneticPr fontId="8"/>
  </si>
  <si>
    <t>構成比</t>
    <rPh sb="0" eb="1">
      <t>カマエ</t>
    </rPh>
    <rPh sb="1" eb="2">
      <t>シゲル</t>
    </rPh>
    <rPh sb="2" eb="3">
      <t>ヒ</t>
    </rPh>
    <phoneticPr fontId="4"/>
  </si>
  <si>
    <t>ニホンザル</t>
    <phoneticPr fontId="4"/>
  </si>
  <si>
    <t>ニホンジカ</t>
    <phoneticPr fontId="4"/>
  </si>
  <si>
    <t>サル・イノシシ・シカ計</t>
    <rPh sb="10" eb="11">
      <t>ケイ</t>
    </rPh>
    <phoneticPr fontId="4"/>
  </si>
  <si>
    <t>獣害計</t>
    <rPh sb="0" eb="2">
      <t>ジュウガイ</t>
    </rPh>
    <rPh sb="2" eb="3">
      <t>ケイ</t>
    </rPh>
    <phoneticPr fontId="4"/>
  </si>
  <si>
    <t>注：ラウンドの関係で合計が一致しないことがあります。</t>
    <rPh sb="0" eb="1">
      <t>チュウ</t>
    </rPh>
    <rPh sb="7" eb="9">
      <t>カンケイ</t>
    </rPh>
    <rPh sb="10" eb="12">
      <t>ゴウケイ</t>
    </rPh>
    <rPh sb="13" eb="15">
      <t>イッチ</t>
    </rPh>
    <phoneticPr fontId="4"/>
  </si>
  <si>
    <t>（県内各自治体調べ、みらいの農業振興課集計）</t>
    <rPh sb="14" eb="19">
      <t>ノウギョウシンコウカ</t>
    </rPh>
    <phoneticPr fontId="4"/>
  </si>
  <si>
    <t>　H19より年度で集計しています。</t>
    <rPh sb="6" eb="8">
      <t>ネンド</t>
    </rPh>
    <rPh sb="9" eb="11">
      <t>シュウケイ</t>
    </rPh>
    <phoneticPr fontId="4"/>
  </si>
  <si>
    <t>Ｒ５</t>
  </si>
  <si>
    <t>Ｒ６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</si>
</sst>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0_ "/>
    <numFmt numFmtId="177" formatCode="???,??0"/>
    <numFmt numFmtId="178" formatCode="0_ "/>
    <numFmt numFmtId="179" formatCode="0_);[Red]\(0\)"/>
    <numFmt numFmtId="180" formatCode="#,##0_);[Red]\(#,##0\)"/>
    <numFmt numFmtId="181" formatCode="0.0%"/>
    <numFmt numFmtId="182" formatCode="#,##0_ ;[Red]\-#,##0\ "/>
  </numFmts>
  <fonts count="11">
    <font>
      <sz val="11"/>
      <color theme="1"/>
      <name val="Yu Gothic"/>
      <family val="2"/>
      <scheme val="minor"/>
    </font>
    <font>
      <sz val="9"/>
      <name val="ＭＳ ゴシック"/>
      <family val="3"/>
      <charset val="128"/>
    </font>
    <font>
      <b/>
      <sz val="14"/>
      <color rgb="FF0000FF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10.45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05">
    <xf numFmtId="0" fontId="0" fillId="0" borderId="0" xfId="0"/>
    <xf numFmtId="0" fontId="1" fillId="2" borderId="0" xfId="1" applyFill="1" applyAlignment="1">
      <alignment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38" fontId="5" fillId="2" borderId="8" xfId="3" applyFont="1" applyFill="1" applyBorder="1" applyAlignment="1">
      <alignment vertical="center"/>
    </xf>
    <xf numFmtId="177" fontId="5" fillId="2" borderId="8" xfId="3" applyNumberFormat="1" applyFont="1" applyFill="1" applyBorder="1" applyAlignment="1">
      <alignment horizontal="center" vertical="center"/>
    </xf>
    <xf numFmtId="178" fontId="5" fillId="2" borderId="9" xfId="1" applyNumberFormat="1" applyFont="1" applyFill="1" applyBorder="1" applyAlignment="1">
      <alignment vertical="center"/>
    </xf>
    <xf numFmtId="179" fontId="5" fillId="2" borderId="10" xfId="1" applyNumberFormat="1" applyFont="1" applyFill="1" applyBorder="1" applyAlignment="1">
      <alignment vertical="center"/>
    </xf>
    <xf numFmtId="179" fontId="9" fillId="2" borderId="10" xfId="1" applyNumberFormat="1" applyFont="1" applyFill="1" applyBorder="1" applyAlignment="1">
      <alignment vertical="center"/>
    </xf>
    <xf numFmtId="179" fontId="9" fillId="2" borderId="8" xfId="1" applyNumberFormat="1" applyFont="1" applyFill="1" applyBorder="1" applyAlignment="1">
      <alignment vertical="center"/>
    </xf>
    <xf numFmtId="179" fontId="5" fillId="2" borderId="8" xfId="1" applyNumberFormat="1" applyFont="1" applyFill="1" applyBorder="1" applyAlignment="1">
      <alignment vertical="center"/>
    </xf>
    <xf numFmtId="38" fontId="5" fillId="2" borderId="13" xfId="3" applyFont="1" applyFill="1" applyBorder="1" applyAlignment="1">
      <alignment vertical="center"/>
    </xf>
    <xf numFmtId="177" fontId="5" fillId="2" borderId="13" xfId="3" applyNumberFormat="1" applyFont="1" applyFill="1" applyBorder="1" applyAlignment="1">
      <alignment horizontal="center" vertical="center"/>
    </xf>
    <xf numFmtId="178" fontId="5" fillId="2" borderId="13" xfId="1" applyNumberFormat="1" applyFont="1" applyFill="1" applyBorder="1" applyAlignment="1">
      <alignment vertical="center"/>
    </xf>
    <xf numFmtId="179" fontId="5" fillId="2" borderId="12" xfId="1" applyNumberFormat="1" applyFont="1" applyFill="1" applyBorder="1" applyAlignment="1">
      <alignment vertical="center"/>
    </xf>
    <xf numFmtId="179" fontId="9" fillId="2" borderId="12" xfId="1" applyNumberFormat="1" applyFont="1" applyFill="1" applyBorder="1" applyAlignment="1">
      <alignment vertical="center"/>
    </xf>
    <xf numFmtId="179" fontId="9" fillId="2" borderId="13" xfId="1" applyNumberFormat="1" applyFont="1" applyFill="1" applyBorder="1" applyAlignment="1">
      <alignment vertical="center"/>
    </xf>
    <xf numFmtId="179" fontId="5" fillId="2" borderId="13" xfId="1" applyNumberFormat="1" applyFont="1" applyFill="1" applyBorder="1" applyAlignment="1">
      <alignment vertical="center"/>
    </xf>
    <xf numFmtId="38" fontId="5" fillId="2" borderId="16" xfId="3" applyFont="1" applyFill="1" applyBorder="1" applyAlignment="1">
      <alignment vertical="center"/>
    </xf>
    <xf numFmtId="177" fontId="5" fillId="2" borderId="16" xfId="3" applyNumberFormat="1" applyFont="1" applyFill="1" applyBorder="1" applyAlignment="1">
      <alignment horizontal="center" vertical="center"/>
    </xf>
    <xf numFmtId="38" fontId="5" fillId="2" borderId="12" xfId="3" applyFont="1" applyFill="1" applyBorder="1" applyAlignment="1">
      <alignment vertical="center"/>
    </xf>
    <xf numFmtId="38" fontId="9" fillId="2" borderId="12" xfId="3" applyFont="1" applyFill="1" applyBorder="1" applyAlignment="1">
      <alignment vertical="center"/>
    </xf>
    <xf numFmtId="38" fontId="9" fillId="2" borderId="13" xfId="3" applyFont="1" applyFill="1" applyBorder="1" applyAlignment="1">
      <alignment vertical="center"/>
    </xf>
    <xf numFmtId="180" fontId="5" fillId="2" borderId="13" xfId="1" applyNumberFormat="1" applyFont="1" applyFill="1" applyBorder="1" applyAlignment="1">
      <alignment vertical="center"/>
    </xf>
    <xf numFmtId="9" fontId="5" fillId="2" borderId="0" xfId="1" applyNumberFormat="1" applyFont="1" applyFill="1" applyAlignment="1">
      <alignment vertical="center"/>
    </xf>
    <xf numFmtId="0" fontId="5" fillId="2" borderId="18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/>
    </xf>
    <xf numFmtId="38" fontId="5" fillId="2" borderId="20" xfId="3" applyFont="1" applyFill="1" applyBorder="1" applyAlignment="1">
      <alignment vertical="center"/>
    </xf>
    <xf numFmtId="181" fontId="5" fillId="2" borderId="20" xfId="4" applyNumberFormat="1" applyFont="1" applyFill="1" applyBorder="1" applyAlignment="1">
      <alignment vertical="center"/>
    </xf>
    <xf numFmtId="181" fontId="5" fillId="2" borderId="20" xfId="4" applyNumberFormat="1" applyFont="1" applyFill="1" applyBorder="1" applyAlignment="1">
      <alignment horizontal="center" vertical="center"/>
    </xf>
    <xf numFmtId="181" fontId="5" fillId="2" borderId="16" xfId="4" applyNumberFormat="1" applyFont="1" applyFill="1" applyBorder="1" applyAlignment="1">
      <alignment vertical="center"/>
    </xf>
    <xf numFmtId="181" fontId="5" fillId="2" borderId="15" xfId="4" applyNumberFormat="1" applyFont="1" applyFill="1" applyBorder="1" applyAlignment="1">
      <alignment vertical="center"/>
    </xf>
    <xf numFmtId="181" fontId="9" fillId="2" borderId="15" xfId="4" applyNumberFormat="1" applyFont="1" applyFill="1" applyBorder="1" applyAlignment="1">
      <alignment vertical="center"/>
    </xf>
    <xf numFmtId="181" fontId="9" fillId="2" borderId="20" xfId="4" applyNumberFormat="1" applyFont="1" applyFill="1" applyBorder="1" applyAlignment="1">
      <alignment vertical="center"/>
    </xf>
    <xf numFmtId="177" fontId="5" fillId="2" borderId="8" xfId="1" applyNumberFormat="1" applyFont="1" applyFill="1" applyBorder="1" applyAlignment="1">
      <alignment horizontal="center" vertical="center"/>
    </xf>
    <xf numFmtId="179" fontId="5" fillId="2" borderId="7" xfId="1" applyNumberFormat="1" applyFont="1" applyFill="1" applyBorder="1" applyAlignment="1">
      <alignment vertical="center"/>
    </xf>
    <xf numFmtId="179" fontId="9" fillId="2" borderId="7" xfId="1" applyNumberFormat="1" applyFont="1" applyFill="1" applyBorder="1" applyAlignment="1">
      <alignment vertical="center"/>
    </xf>
    <xf numFmtId="179" fontId="9" fillId="2" borderId="21" xfId="1" applyNumberFormat="1" applyFont="1" applyFill="1" applyBorder="1" applyAlignment="1">
      <alignment vertical="center"/>
    </xf>
    <xf numFmtId="179" fontId="5" fillId="2" borderId="21" xfId="1" applyNumberFormat="1" applyFont="1" applyFill="1" applyBorder="1" applyAlignment="1">
      <alignment vertical="center"/>
    </xf>
    <xf numFmtId="177" fontId="5" fillId="2" borderId="13" xfId="1" applyNumberFormat="1" applyFont="1" applyFill="1" applyBorder="1" applyAlignment="1">
      <alignment horizontal="center" vertical="center"/>
    </xf>
    <xf numFmtId="177" fontId="5" fillId="2" borderId="16" xfId="1" applyNumberFormat="1" applyFont="1" applyFill="1" applyBorder="1" applyAlignment="1">
      <alignment horizontal="center" vertical="center"/>
    </xf>
    <xf numFmtId="180" fontId="5" fillId="2" borderId="13" xfId="1" applyNumberFormat="1" applyFont="1" applyFill="1" applyBorder="1" applyAlignment="1">
      <alignment horizontal="right" vertical="center"/>
    </xf>
    <xf numFmtId="181" fontId="5" fillId="2" borderId="22" xfId="4" applyNumberFormat="1" applyFont="1" applyFill="1" applyBorder="1" applyAlignment="1">
      <alignment vertical="center"/>
    </xf>
    <xf numFmtId="181" fontId="9" fillId="2" borderId="22" xfId="4" applyNumberFormat="1" applyFont="1" applyFill="1" applyBorder="1" applyAlignment="1">
      <alignment vertical="center"/>
    </xf>
    <xf numFmtId="181" fontId="9" fillId="2" borderId="16" xfId="4" applyNumberFormat="1" applyFont="1" applyFill="1" applyBorder="1" applyAlignment="1">
      <alignment vertical="center"/>
    </xf>
    <xf numFmtId="38" fontId="5" fillId="2" borderId="21" xfId="3" applyFont="1" applyFill="1" applyBorder="1" applyAlignment="1">
      <alignment vertical="center"/>
    </xf>
    <xf numFmtId="179" fontId="5" fillId="2" borderId="23" xfId="1" applyNumberFormat="1" applyFont="1" applyFill="1" applyBorder="1" applyAlignment="1">
      <alignment vertical="center"/>
    </xf>
    <xf numFmtId="179" fontId="9" fillId="2" borderId="23" xfId="1" applyNumberFormat="1" applyFont="1" applyFill="1" applyBorder="1" applyAlignment="1">
      <alignment vertical="center"/>
    </xf>
    <xf numFmtId="0" fontId="5" fillId="2" borderId="0" xfId="1" applyFont="1" applyFill="1" applyAlignment="1">
      <alignment horizontal="left"/>
    </xf>
    <xf numFmtId="38" fontId="5" fillId="2" borderId="8" xfId="1" applyNumberFormat="1" applyFont="1" applyFill="1" applyBorder="1" applyAlignment="1">
      <alignment vertical="center"/>
    </xf>
    <xf numFmtId="181" fontId="5" fillId="2" borderId="0" xfId="1" applyNumberFormat="1" applyFont="1" applyFill="1" applyAlignment="1">
      <alignment vertical="center"/>
    </xf>
    <xf numFmtId="38" fontId="5" fillId="2" borderId="13" xfId="1" applyNumberFormat="1" applyFont="1" applyFill="1" applyBorder="1" applyAlignment="1">
      <alignment vertical="center"/>
    </xf>
    <xf numFmtId="182" fontId="5" fillId="2" borderId="12" xfId="3" applyNumberFormat="1" applyFont="1" applyFill="1" applyBorder="1" applyAlignment="1">
      <alignment vertical="center"/>
    </xf>
    <xf numFmtId="179" fontId="9" fillId="2" borderId="13" xfId="3" applyNumberFormat="1" applyFont="1" applyFill="1" applyBorder="1" applyAlignment="1">
      <alignment vertical="center"/>
    </xf>
    <xf numFmtId="179" fontId="5" fillId="2" borderId="13" xfId="3" applyNumberFormat="1" applyFont="1" applyFill="1" applyBorder="1" applyAlignment="1">
      <alignment vertical="center"/>
    </xf>
    <xf numFmtId="38" fontId="5" fillId="2" borderId="16" xfId="1" applyNumberFormat="1" applyFont="1" applyFill="1" applyBorder="1" applyAlignment="1">
      <alignment vertical="center"/>
    </xf>
    <xf numFmtId="180" fontId="9" fillId="2" borderId="13" xfId="3" applyNumberFormat="1" applyFont="1" applyFill="1" applyBorder="1" applyAlignment="1">
      <alignment vertical="center"/>
    </xf>
    <xf numFmtId="0" fontId="5" fillId="2" borderId="20" xfId="1" applyFont="1" applyFill="1" applyBorder="1" applyAlignment="1">
      <alignment vertical="center"/>
    </xf>
    <xf numFmtId="182" fontId="5" fillId="2" borderId="7" xfId="3" applyNumberFormat="1" applyFont="1" applyFill="1" applyBorder="1" applyAlignment="1">
      <alignment vertical="center"/>
    </xf>
    <xf numFmtId="38" fontId="5" fillId="2" borderId="7" xfId="3" applyFont="1" applyFill="1" applyBorder="1" applyAlignment="1">
      <alignment vertical="center"/>
    </xf>
    <xf numFmtId="38" fontId="9" fillId="2" borderId="7" xfId="3" applyFont="1" applyFill="1" applyBorder="1" applyAlignment="1">
      <alignment vertical="center"/>
    </xf>
    <xf numFmtId="38" fontId="9" fillId="2" borderId="8" xfId="3" applyFont="1" applyFill="1" applyBorder="1" applyAlignment="1">
      <alignment vertical="center"/>
    </xf>
    <xf numFmtId="178" fontId="5" fillId="2" borderId="8" xfId="1" applyNumberFormat="1" applyFont="1" applyFill="1" applyBorder="1" applyAlignment="1">
      <alignment vertical="center"/>
    </xf>
    <xf numFmtId="38" fontId="5" fillId="2" borderId="20" xfId="1" applyNumberFormat="1" applyFont="1" applyFill="1" applyBorder="1" applyAlignment="1">
      <alignment vertical="center"/>
    </xf>
    <xf numFmtId="177" fontId="5" fillId="2" borderId="20" xfId="1" applyNumberFormat="1" applyFont="1" applyFill="1" applyBorder="1" applyAlignment="1">
      <alignment horizontal="center" vertical="center"/>
    </xf>
    <xf numFmtId="38" fontId="5" fillId="2" borderId="17" xfId="3" applyFont="1" applyFill="1" applyBorder="1" applyAlignment="1">
      <alignment vertical="center"/>
    </xf>
    <xf numFmtId="38" fontId="5" fillId="2" borderId="26" xfId="3" applyFont="1" applyFill="1" applyBorder="1" applyAlignment="1">
      <alignment vertical="center"/>
    </xf>
    <xf numFmtId="38" fontId="9" fillId="2" borderId="26" xfId="3" applyFont="1" applyFill="1" applyBorder="1" applyAlignment="1">
      <alignment vertical="center"/>
    </xf>
    <xf numFmtId="38" fontId="9" fillId="2" borderId="20" xfId="3" applyFont="1" applyFill="1" applyBorder="1" applyAlignment="1">
      <alignment vertical="center"/>
    </xf>
    <xf numFmtId="3" fontId="5" fillId="2" borderId="20" xfId="1" applyNumberFormat="1" applyFont="1" applyFill="1" applyBorder="1" applyAlignment="1">
      <alignment vertical="center"/>
    </xf>
    <xf numFmtId="0" fontId="0" fillId="2" borderId="27" xfId="5" applyFont="1" applyFill="1" applyBorder="1" applyAlignment="1">
      <alignment vertical="center"/>
    </xf>
    <xf numFmtId="0" fontId="0" fillId="2" borderId="27" xfId="1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0" fontId="0" fillId="2" borderId="0" xfId="1" applyFont="1" applyFill="1" applyAlignment="1">
      <alignment horizontal="right" vertical="center"/>
    </xf>
    <xf numFmtId="0" fontId="0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6" applyAlignment="1">
      <alignment vertical="center"/>
    </xf>
    <xf numFmtId="0" fontId="5" fillId="0" borderId="0" xfId="1" applyFont="1" applyAlignment="1">
      <alignment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17" xfId="1" applyFont="1" applyFill="1" applyBorder="1" applyAlignment="1">
      <alignment horizontal="center" vertical="center" wrapText="1"/>
    </xf>
    <xf numFmtId="176" fontId="7" fillId="2" borderId="6" xfId="2" applyNumberFormat="1" applyFont="1" applyFill="1" applyBorder="1" applyAlignment="1">
      <alignment horizontal="center" vertical="center"/>
    </xf>
    <xf numFmtId="176" fontId="7" fillId="2" borderId="7" xfId="2" applyNumberFormat="1" applyFont="1" applyFill="1" applyBorder="1" applyAlignment="1">
      <alignment horizontal="center" vertical="center"/>
    </xf>
    <xf numFmtId="176" fontId="7" fillId="2" borderId="11" xfId="2" applyNumberFormat="1" applyFont="1" applyFill="1" applyBorder="1" applyAlignment="1">
      <alignment horizontal="center" vertical="center"/>
    </xf>
    <xf numFmtId="176" fontId="7" fillId="2" borderId="12" xfId="2" applyNumberFormat="1" applyFont="1" applyFill="1" applyBorder="1" applyAlignment="1">
      <alignment horizontal="center" vertical="center"/>
    </xf>
    <xf numFmtId="38" fontId="7" fillId="2" borderId="14" xfId="3" applyFont="1" applyFill="1" applyBorder="1" applyAlignment="1">
      <alignment horizontal="center" vertical="center"/>
    </xf>
    <xf numFmtId="38" fontId="7" fillId="2" borderId="15" xfId="3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176" fontId="7" fillId="2" borderId="24" xfId="2" applyNumberFormat="1" applyFont="1" applyFill="1" applyBorder="1" applyAlignment="1">
      <alignment horizontal="center" vertical="center"/>
    </xf>
    <xf numFmtId="176" fontId="7" fillId="2" borderId="25" xfId="2" applyNumberFormat="1" applyFont="1" applyFill="1" applyBorder="1" applyAlignment="1">
      <alignment horizontal="center" vertical="center"/>
    </xf>
    <xf numFmtId="38" fontId="7" fillId="2" borderId="18" xfId="3" applyFont="1" applyFill="1" applyBorder="1" applyAlignment="1">
      <alignment horizontal="center" vertical="center"/>
    </xf>
    <xf numFmtId="38" fontId="7" fillId="2" borderId="26" xfId="3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180" fontId="5" fillId="2" borderId="0" xfId="1" applyNumberFormat="1" applyFont="1" applyFill="1" applyBorder="1" applyAlignment="1">
      <alignment vertical="center"/>
    </xf>
    <xf numFmtId="0" fontId="5" fillId="2" borderId="0" xfId="1" applyFont="1" applyFill="1" applyBorder="1" applyAlignment="1">
      <alignment vertical="center" wrapText="1"/>
    </xf>
  </cellXfs>
  <cellStyles count="7">
    <cellStyle name="パーセント 2" xfId="4" xr:uid="{9382AE1E-84CB-4875-8C33-3730FE68A76D}"/>
    <cellStyle name="桁区切り 2" xfId="3" xr:uid="{62A8BD28-EA0A-441B-869B-B40A53664717}"/>
    <cellStyle name="標準" xfId="0" builtinId="0"/>
    <cellStyle name="標準_H14鳥獣害集計" xfId="2" xr:uid="{36BDC4E7-2020-462F-B47A-648C9674BE2E}"/>
    <cellStyle name="標準_被害状況推移_03_獣害状況資料Ｈ21" xfId="1" xr:uid="{468A9FCB-89F0-4828-AC03-1F952E55B2FD}"/>
    <cellStyle name="標準_被害状況推移_被害状況(常任委員会資料)_総括審査資料修正分 2" xfId="5" xr:uid="{7B16D462-DDA3-4FB2-8A2E-E5B8538EB018}"/>
    <cellStyle name="標準_被害状況推移_被害状況(常任委員会資料)_総括審査資料修正分_03_獣害状況資料Ｈ21" xfId="6" xr:uid="{1DA2CAE4-D3C8-4885-AD86-59B3B07FC9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主な野生獣による農作物被害金額の推移</a:t>
            </a:r>
          </a:p>
        </c:rich>
      </c:tx>
      <c:layout>
        <c:manualLayout>
          <c:xMode val="edge"/>
          <c:yMode val="edge"/>
          <c:x val="0.30665996537666834"/>
          <c:y val="1.47929895859791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50391401325147"/>
          <c:y val="0.14450037034862023"/>
          <c:w val="0.86000358171036573"/>
          <c:h val="0.69061452432325787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'★主な野生獣 '!$B$4</c:f>
              <c:strCache>
                <c:ptCount val="1"/>
                <c:pt idx="0">
                  <c:v>イノシシ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'★主な野生獣 '!$M$3:$AB$3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'★主な野生獣 '!$M$6:$AB$6</c:f>
              <c:numCache>
                <c:formatCode>???,??0</c:formatCode>
                <c:ptCount val="16"/>
                <c:pt idx="0">
                  <c:v>144918.61799999999</c:v>
                </c:pt>
                <c:pt idx="1">
                  <c:v>164178.095</c:v>
                </c:pt>
                <c:pt idx="2" formatCode="#,##0_);[Red]\(#,##0\)">
                  <c:v>200521.59249999997</c:v>
                </c:pt>
                <c:pt idx="3" formatCode="#,##0_);[Red]\(#,##0\)">
                  <c:v>157143</c:v>
                </c:pt>
                <c:pt idx="4" formatCode="#,##0_);[Red]\(#,##0\)">
                  <c:v>92624.960000000006</c:v>
                </c:pt>
                <c:pt idx="5" formatCode="#,##0_);[Red]\(#,##0\)">
                  <c:v>99360.894</c:v>
                </c:pt>
                <c:pt idx="6" formatCode="#,##0_);[Red]\(#,##0\)">
                  <c:v>84749</c:v>
                </c:pt>
                <c:pt idx="7" formatCode="#,##0_);[Red]\(#,##0\)">
                  <c:v>67855.760000000009</c:v>
                </c:pt>
                <c:pt idx="8" formatCode="#,##0_);[Red]\(#,##0\)">
                  <c:v>67632.3</c:v>
                </c:pt>
                <c:pt idx="9" formatCode="#,##0_);[Red]\(#,##0\)">
                  <c:v>75724.760000000009</c:v>
                </c:pt>
                <c:pt idx="10" formatCode="#,##0_);[Red]\(#,##0\)">
                  <c:v>69212.686000000002</c:v>
                </c:pt>
                <c:pt idx="11" formatCode="#,##0_);[Red]\(#,##0\)">
                  <c:v>31982.037</c:v>
                </c:pt>
                <c:pt idx="12" formatCode="#,##0_);[Red]\(#,##0\)">
                  <c:v>19521.170999999998</c:v>
                </c:pt>
                <c:pt idx="13" formatCode="#,##0_);[Red]\(#,##0\)">
                  <c:v>20378.599999999999</c:v>
                </c:pt>
                <c:pt idx="14" formatCode="#,##0_);[Red]\(#,##0\)">
                  <c:v>21659.610999999997</c:v>
                </c:pt>
                <c:pt idx="15" formatCode="#,##0_);[Red]\(#,##0\)">
                  <c:v>40067.273000000001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E-4B46-8CE6-77F216803A38}"/>
            </c:ext>
          </c:extLst>
        </c:ser>
        <c:ser>
          <c:idx val="0"/>
          <c:order val="1"/>
          <c:tx>
            <c:strRef>
              <c:f>'★主な野生獣 '!$B$8</c:f>
              <c:strCache>
                <c:ptCount val="1"/>
                <c:pt idx="0">
                  <c:v>ニホンザル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'★主な野生獣 '!$M$3:$AB$3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'★主な野生獣 '!$M$10:$AB$10</c:f>
              <c:numCache>
                <c:formatCode>???,??0</c:formatCode>
                <c:ptCount val="16"/>
                <c:pt idx="0">
                  <c:v>77935.584000000003</c:v>
                </c:pt>
                <c:pt idx="1">
                  <c:v>98724.901999999987</c:v>
                </c:pt>
                <c:pt idx="2" formatCode="#,##0_);[Red]\(#,##0\)">
                  <c:v>62238.558349999999</c:v>
                </c:pt>
                <c:pt idx="3" formatCode="#,##0_);[Red]\(#,##0\)">
                  <c:v>64059</c:v>
                </c:pt>
                <c:pt idx="4" formatCode="#,##0_);[Red]\(#,##0\)">
                  <c:v>48811.65</c:v>
                </c:pt>
                <c:pt idx="5" formatCode="#,##0_);[Red]\(#,##0\)">
                  <c:v>39675.701000000001</c:v>
                </c:pt>
                <c:pt idx="6" formatCode="#,##0_);[Red]\(#,##0\)">
                  <c:v>34928</c:v>
                </c:pt>
                <c:pt idx="7" formatCode="#,##0_);[Red]\(#,##0\)">
                  <c:v>25566.779699999999</c:v>
                </c:pt>
                <c:pt idx="8" formatCode="#,##0_);[Red]\(#,##0\)">
                  <c:v>25549.999999999996</c:v>
                </c:pt>
                <c:pt idx="9" formatCode="#,##0_);[Red]\(#,##0\)">
                  <c:v>22416.803</c:v>
                </c:pt>
                <c:pt idx="10" formatCode="#,##0_);[Red]\(#,##0\)">
                  <c:v>25104.397999999994</c:v>
                </c:pt>
                <c:pt idx="11" formatCode="#,##0_);[Red]\(#,##0\)">
                  <c:v>18376.343999999997</c:v>
                </c:pt>
                <c:pt idx="12" formatCode="#,##0_);[Red]\(#,##0\)">
                  <c:v>16320.706</c:v>
                </c:pt>
                <c:pt idx="13" formatCode="#,##0_);[Red]\(#,##0\)">
                  <c:v>15309.4</c:v>
                </c:pt>
                <c:pt idx="14" formatCode="#,##0_);[Red]\(#,##0\)">
                  <c:v>12765.470450000001</c:v>
                </c:pt>
                <c:pt idx="15" formatCode="#,##0_);[Red]\(#,##0\)">
                  <c:v>14972.299868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CE-4B46-8CE6-77F216803A38}"/>
            </c:ext>
          </c:extLst>
        </c:ser>
        <c:ser>
          <c:idx val="1"/>
          <c:order val="2"/>
          <c:tx>
            <c:strRef>
              <c:f>'★主な野生獣 '!$B$12</c:f>
              <c:strCache>
                <c:ptCount val="1"/>
                <c:pt idx="0">
                  <c:v>ニホンジカ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'★主な野生獣 '!$M$3:$AB$3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'★主な野生獣 '!$M$14:$AB$14</c:f>
              <c:numCache>
                <c:formatCode>???,??0</c:formatCode>
                <c:ptCount val="16"/>
                <c:pt idx="0">
                  <c:v>96100.501000000004</c:v>
                </c:pt>
                <c:pt idx="1">
                  <c:v>169395.10820000002</c:v>
                </c:pt>
                <c:pt idx="2" formatCode="#,##0_);[Red]\(#,##0\)">
                  <c:v>165944.5656</c:v>
                </c:pt>
                <c:pt idx="3" formatCode="#,##0_);[Red]\(#,##0\)">
                  <c:v>123020</c:v>
                </c:pt>
                <c:pt idx="4" formatCode="#,##0_);[Red]\(#,##0\)">
                  <c:v>82704.84</c:v>
                </c:pt>
                <c:pt idx="5" formatCode="#,##0_);[Red]\(#,##0\)">
                  <c:v>57662.661999999997</c:v>
                </c:pt>
                <c:pt idx="6" formatCode="#,##0_);[Red]\(#,##0\)">
                  <c:v>49921</c:v>
                </c:pt>
                <c:pt idx="7" formatCode="#,##0_);[Red]\(#,##0\)">
                  <c:v>20495.668000000001</c:v>
                </c:pt>
                <c:pt idx="8" formatCode="#,##0_);[Red]\(#,##0\)">
                  <c:v>17726.599999999999</c:v>
                </c:pt>
                <c:pt idx="9" formatCode="#,##0_);[Red]\(#,##0\)">
                  <c:v>14740.595000000001</c:v>
                </c:pt>
                <c:pt idx="10" formatCode="#,##0_);[Red]\(#,##0\)">
                  <c:v>16749.470999999998</c:v>
                </c:pt>
                <c:pt idx="11" formatCode="#,##0_);[Red]\(#,##0\)">
                  <c:v>10924.183999999999</c:v>
                </c:pt>
                <c:pt idx="12" formatCode="#,##0_);[Red]\(#,##0\)">
                  <c:v>5784.7480000000005</c:v>
                </c:pt>
                <c:pt idx="13" formatCode="#,##0_);[Red]\(#,##0\)">
                  <c:v>8381.9</c:v>
                </c:pt>
                <c:pt idx="14" formatCode="#,##0_);[Red]\(#,##0\)">
                  <c:v>9736.6460000000006</c:v>
                </c:pt>
                <c:pt idx="15" formatCode="#,##0_);[Red]\(#,##0\)">
                  <c:v>15537.409144834002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CE-4B46-8CE6-77F21680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671504"/>
        <c:axId val="1641663888"/>
      </c:barChart>
      <c:lineChart>
        <c:grouping val="standard"/>
        <c:varyColors val="0"/>
        <c:ser>
          <c:idx val="2"/>
          <c:order val="3"/>
          <c:tx>
            <c:strRef>
              <c:f>'★主な野生獣 '!$B$16</c:f>
              <c:strCache>
                <c:ptCount val="1"/>
                <c:pt idx="0">
                  <c:v>サル・イノシシ・シカ計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1.5996816909016038E-4"/>
                  <c:y val="-3.157249533925788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CE-4B46-8CE6-77F216803A38}"/>
                </c:ext>
              </c:extLst>
            </c:dLbl>
            <c:dLbl>
              <c:idx val="1"/>
              <c:layout>
                <c:manualLayout>
                  <c:x val="-4.6491815377573435E-3"/>
                  <c:y val="-5.0418080170424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CE-4B46-8CE6-77F216803A38}"/>
                </c:ext>
              </c:extLst>
            </c:dLbl>
            <c:dLbl>
              <c:idx val="2"/>
              <c:layout>
                <c:manualLayout>
                  <c:x val="1.8445550325933504E-3"/>
                  <c:y val="-1.3647456598784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CE-4B46-8CE6-77F216803A38}"/>
                </c:ext>
              </c:extLst>
            </c:dLbl>
            <c:dLbl>
              <c:idx val="3"/>
              <c:layout>
                <c:manualLayout>
                  <c:x val="-4.8655650603272906E-2"/>
                  <c:y val="4.2435108999675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CE-4B46-8CE6-77F216803A38}"/>
                </c:ext>
              </c:extLst>
            </c:dLbl>
            <c:dLbl>
              <c:idx val="4"/>
              <c:layout>
                <c:manualLayout>
                  <c:x val="-3.1759652484572062E-2"/>
                  <c:y val="-5.9734753685297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CE-4B46-8CE6-77F216803A38}"/>
                </c:ext>
              </c:extLst>
            </c:dLbl>
            <c:dLbl>
              <c:idx val="5"/>
              <c:layout>
                <c:manualLayout>
                  <c:x val="-4.3674802821931903E-2"/>
                  <c:y val="-5.1658085661392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CE-4B46-8CE6-77F216803A38}"/>
                </c:ext>
              </c:extLst>
            </c:dLbl>
            <c:dLbl>
              <c:idx val="6"/>
              <c:layout>
                <c:manualLayout>
                  <c:x val="-3.2577209247026284E-2"/>
                  <c:y val="-6.4607450622168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CE-4B46-8CE6-77F216803A38}"/>
                </c:ext>
              </c:extLst>
            </c:dLbl>
            <c:dLbl>
              <c:idx val="7"/>
              <c:layout>
                <c:manualLayout>
                  <c:x val="-2.489283182503078E-2"/>
                  <c:y val="-7.32175137501797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CE-4B46-8CE6-77F216803A38}"/>
                </c:ext>
              </c:extLst>
            </c:dLbl>
            <c:dLbl>
              <c:idx val="8"/>
              <c:layout>
                <c:manualLayout>
                  <c:x val="-2.8308066936246056E-2"/>
                  <c:y val="-4.3087952476843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CE-4B46-8CE6-77F216803A38}"/>
                </c:ext>
              </c:extLst>
            </c:dLbl>
            <c:dLbl>
              <c:idx val="9"/>
              <c:layout>
                <c:manualLayout>
                  <c:x val="-3.2279975528413316E-2"/>
                  <c:y val="-6.8408205169999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CE-4B46-8CE6-77F216803A38}"/>
                </c:ext>
              </c:extLst>
            </c:dLbl>
            <c:dLbl>
              <c:idx val="10"/>
              <c:layout>
                <c:manualLayout>
                  <c:x val="-2.1688923862794876E-2"/>
                  <c:y val="-7.6319419392953017E-2"/>
                </c:manualLayout>
              </c:layout>
              <c:tx>
                <c:rich>
                  <a:bodyPr/>
                  <a:lstStyle/>
                  <a:p>
                    <a:pPr>
                      <a:defRPr sz="9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8C5A1290-4A7D-4C55-9020-019988F3496A}" type="VALUE">
                      <a:rPr lang="en-US" altLang="ja-JP" sz="900" b="0"/>
                      <a:pPr>
                        <a:defRPr sz="900" b="1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8CE-4B46-8CE6-77F216803A38}"/>
                </c:ext>
              </c:extLst>
            </c:dLbl>
            <c:dLbl>
              <c:idx val="11"/>
              <c:layout>
                <c:manualLayout>
                  <c:x val="-2.9902931298831616E-2"/>
                  <c:y val="-7.3463256193833731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en-US" sz="900" b="0"/>
                      <a:t>61,283 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A8CE-4B46-8CE6-77F216803A38}"/>
                </c:ext>
              </c:extLst>
            </c:dLbl>
            <c:dLbl>
              <c:idx val="12"/>
              <c:layout>
                <c:manualLayout>
                  <c:x val="-4.5743886613278197E-2"/>
                  <c:y val="-3.89914301087633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2182822871129967E-2"/>
                      <c:h val="9.38279650148423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A8CE-4B46-8CE6-77F216803A38}"/>
                </c:ext>
              </c:extLst>
            </c:dLbl>
            <c:dLbl>
              <c:idx val="13"/>
              <c:layout>
                <c:manualLayout>
                  <c:x val="-3.3731218912827661E-2"/>
                  <c:y val="-5.0738545322284244E-2"/>
                </c:manualLayout>
              </c:layout>
              <c:tx>
                <c:rich>
                  <a:bodyPr/>
                  <a:lstStyle/>
                  <a:p>
                    <a:pPr>
                      <a:defRPr sz="1200" b="1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fld id="{6BB0ED8B-34F6-484B-A962-63F39645EFD3}" type="VALUE">
                      <a:rPr lang="en-US" altLang="ja-JP" sz="900" b="0"/>
                      <a:pPr>
                        <a:defRPr sz="1200" b="1" i="0" u="none" strike="noStrike" baseline="0">
                          <a:solidFill>
                            <a:srgbClr val="000000"/>
                          </a:solidFill>
                          <a:latin typeface="ＭＳ Ｐゴシック"/>
                          <a:ea typeface="ＭＳ Ｐゴシック"/>
                          <a:cs typeface="ＭＳ Ｐゴシック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A8CE-4B46-8CE6-77F216803A38}"/>
                </c:ext>
              </c:extLst>
            </c:dLbl>
            <c:dLbl>
              <c:idx val="14"/>
              <c:layout>
                <c:manualLayout>
                  <c:x val="-3.0628350005928093E-2"/>
                  <c:y val="-2.74656679151062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CE-4B46-8CE6-77F216803A38}"/>
                </c:ext>
              </c:extLst>
            </c:dLbl>
            <c:dLbl>
              <c:idx val="15"/>
              <c:layout>
                <c:manualLayout>
                  <c:x val="-3.9204288007587726E-2"/>
                  <c:y val="-8.35263490397947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8CE-4B46-8CE6-77F216803A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'★主な野生獣 '!$M$3:$AB$3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'★主な野生獣 '!$M$18:$AB$18</c:f>
              <c:numCache>
                <c:formatCode>???,??0</c:formatCode>
                <c:ptCount val="16"/>
                <c:pt idx="0">
                  <c:v>318954.70299999998</c:v>
                </c:pt>
                <c:pt idx="1">
                  <c:v>432298.10519999999</c:v>
                </c:pt>
                <c:pt idx="2" formatCode="#,##0_);[Red]\(#,##0\)">
                  <c:v>428704.71644999995</c:v>
                </c:pt>
                <c:pt idx="3" formatCode="#,##0_);[Red]\(#,##0\)">
                  <c:v>344222</c:v>
                </c:pt>
                <c:pt idx="4" formatCode="#,##0_);[Red]\(#,##0\)">
                  <c:v>224142</c:v>
                </c:pt>
                <c:pt idx="5" formatCode="#,##0_);[Red]\(#,##0\)">
                  <c:v>196700</c:v>
                </c:pt>
                <c:pt idx="6" formatCode="#,##0_);[Red]\(#,##0\)">
                  <c:v>169598</c:v>
                </c:pt>
                <c:pt idx="7" formatCode="#,##0_);[Red]\(#,##0\)">
                  <c:v>113919</c:v>
                </c:pt>
                <c:pt idx="8" formatCode="#,##0_);[Red]\(#,##0\)">
                  <c:v>110909</c:v>
                </c:pt>
                <c:pt idx="9" formatCode="#,##0_);[Red]\(#,##0\)">
                  <c:v>112883</c:v>
                </c:pt>
                <c:pt idx="10" formatCode="#,##0_);[Red]\(#,##0\)">
                  <c:v>111067</c:v>
                </c:pt>
                <c:pt idx="11" formatCode="#,##0_);[Red]\(#,##0\)">
                  <c:v>61283</c:v>
                </c:pt>
                <c:pt idx="12" formatCode="#,##0_);[Red]\(#,##0\)">
                  <c:v>41627</c:v>
                </c:pt>
                <c:pt idx="13" formatCode="#,##0_);[Red]\(#,##0\)">
                  <c:v>44070</c:v>
                </c:pt>
                <c:pt idx="14" formatCode="#,##0_);[Red]\(#,##0\)">
                  <c:v>44162</c:v>
                </c:pt>
                <c:pt idx="15" formatCode="#,##0_);[Red]\(#,##0\)">
                  <c:v>70577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8CE-4B46-8CE6-77F21680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671504"/>
        <c:axId val="1641663888"/>
      </c:lineChart>
      <c:catAx>
        <c:axId val="164167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41663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166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eaVert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 b="0"/>
                  <a:t>被害金額（千円）</a:t>
                </a:r>
              </a:p>
            </c:rich>
          </c:tx>
          <c:layout>
            <c:manualLayout>
              <c:xMode val="edge"/>
              <c:yMode val="edge"/>
              <c:x val="1.2594483261557259E-3"/>
              <c:y val="0.334086303728163"/>
            </c:manualLayout>
          </c:layout>
          <c:overlay val="0"/>
          <c:spPr>
            <a:noFill/>
            <a:ln w="25400">
              <a:noFill/>
            </a:ln>
          </c:spPr>
        </c:title>
        <c:numFmt formatCode="???,??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41671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964135869877579"/>
          <c:y val="0.91139602009582599"/>
          <c:w val="0.58270742472980352"/>
          <c:h val="5.91715976331360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r>
              <a:rPr lang="ja-JP" altLang="en-US"/>
              <a:t>主な野生獣による農作物被害面積の推移</a:t>
            </a:r>
          </a:p>
        </c:rich>
      </c:tx>
      <c:layout>
        <c:manualLayout>
          <c:xMode val="edge"/>
          <c:yMode val="edge"/>
          <c:x val="0.32915062880997531"/>
          <c:y val="1.4792708262329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733825229888226E-2"/>
          <c:y val="0.205716992939704"/>
          <c:w val="0.85648966956053574"/>
          <c:h val="0.617944409285430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'★主な野生獣 '!$B$4</c:f>
              <c:strCache>
                <c:ptCount val="1"/>
                <c:pt idx="0">
                  <c:v>イノシシ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'★主な野生獣 '!$M$3:$AB$3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'★主な野生獣 '!$M$4:$AB$4</c:f>
              <c:numCache>
                <c:formatCode>???,??0</c:formatCode>
                <c:ptCount val="16"/>
                <c:pt idx="0">
                  <c:v>223.47814</c:v>
                </c:pt>
                <c:pt idx="1">
                  <c:v>365.81500641999901</c:v>
                </c:pt>
                <c:pt idx="2" formatCode="0_ ">
                  <c:v>379.5532310000001</c:v>
                </c:pt>
                <c:pt idx="3" formatCode="0_);[Red]\(0\)">
                  <c:v>294.73</c:v>
                </c:pt>
                <c:pt idx="4" formatCode="0_);[Red]\(0\)">
                  <c:v>186.56</c:v>
                </c:pt>
                <c:pt idx="5" formatCode="0_);[Red]\(0\)">
                  <c:v>138.44000000000003</c:v>
                </c:pt>
                <c:pt idx="6" formatCode="0_);[Red]\(0\)">
                  <c:v>117.34</c:v>
                </c:pt>
                <c:pt idx="7" formatCode="0_);[Red]\(0\)">
                  <c:v>116.54</c:v>
                </c:pt>
                <c:pt idx="8" formatCode="0_);[Red]\(0\)">
                  <c:v>68.373394736842101</c:v>
                </c:pt>
                <c:pt idx="9" formatCode="0_);[Red]\(0\)">
                  <c:v>91.388000000000005</c:v>
                </c:pt>
                <c:pt idx="10" formatCode="0_);[Red]\(0\)">
                  <c:v>85.206599999999995</c:v>
                </c:pt>
                <c:pt idx="11" formatCode="0_);[Red]\(0\)">
                  <c:v>46.543675018754676</c:v>
                </c:pt>
                <c:pt idx="12" formatCode="0_);[Red]\(0\)">
                  <c:v>25.252000000000002</c:v>
                </c:pt>
                <c:pt idx="13" formatCode="0_);[Red]\(0\)">
                  <c:v>35.823999999999998</c:v>
                </c:pt>
                <c:pt idx="14" formatCode="0_);[Red]\(0\)">
                  <c:v>28.8994582278481</c:v>
                </c:pt>
                <c:pt idx="15" formatCode="0_);[Red]\(0\)">
                  <c:v>34.706951009358399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7-4C19-855D-0CECE27477D9}"/>
            </c:ext>
          </c:extLst>
        </c:ser>
        <c:ser>
          <c:idx val="0"/>
          <c:order val="1"/>
          <c:tx>
            <c:strRef>
              <c:f>'★主な野生獣 '!$B$8</c:f>
              <c:strCache>
                <c:ptCount val="1"/>
                <c:pt idx="0">
                  <c:v>ニホンザル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'★主な野生獣 '!$M$3:$AB$3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'★主な野生獣 '!$M$8:$AB$8</c:f>
              <c:numCache>
                <c:formatCode>???,??0</c:formatCode>
                <c:ptCount val="16"/>
                <c:pt idx="0">
                  <c:v>94.836299999999994</c:v>
                </c:pt>
                <c:pt idx="1">
                  <c:v>153.14921754</c:v>
                </c:pt>
                <c:pt idx="2" formatCode="#,##0_);[Red]\(#,##0\)">
                  <c:v>102.54996132999999</c:v>
                </c:pt>
                <c:pt idx="3" formatCode="0_);[Red]\(0\)">
                  <c:v>81.92</c:v>
                </c:pt>
                <c:pt idx="4" formatCode="0_);[Red]\(0\)">
                  <c:v>60.06</c:v>
                </c:pt>
                <c:pt idx="5" formatCode="0_);[Red]\(0\)">
                  <c:v>40.482900000000001</c:v>
                </c:pt>
                <c:pt idx="6" formatCode="0_);[Red]\(0\)">
                  <c:v>37.1</c:v>
                </c:pt>
                <c:pt idx="7" formatCode="0_);[Red]\(0\)">
                  <c:v>30.92</c:v>
                </c:pt>
                <c:pt idx="8" formatCode="0_);[Red]\(0\)">
                  <c:v>27.386699999999998</c:v>
                </c:pt>
                <c:pt idx="9" formatCode="0_);[Red]\(0\)">
                  <c:v>25.773000000000003</c:v>
                </c:pt>
                <c:pt idx="10" formatCode="0_);[Red]\(0\)">
                  <c:v>19.218999999999998</c:v>
                </c:pt>
                <c:pt idx="11" formatCode="0_);[Red]\(0\)">
                  <c:v>14.566799999999999</c:v>
                </c:pt>
                <c:pt idx="12" formatCode="0_);[Red]\(0\)">
                  <c:v>12.7333</c:v>
                </c:pt>
                <c:pt idx="13" formatCode="0_);[Red]\(0\)">
                  <c:v>19.4115</c:v>
                </c:pt>
                <c:pt idx="14" formatCode="0_);[Red]\(0\)">
                  <c:v>11.278608439084392</c:v>
                </c:pt>
                <c:pt idx="15" formatCode="0_);[Red]\(0\)">
                  <c:v>9.3607511524656726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7-4C19-855D-0CECE27477D9}"/>
            </c:ext>
          </c:extLst>
        </c:ser>
        <c:ser>
          <c:idx val="2"/>
          <c:order val="2"/>
          <c:tx>
            <c:strRef>
              <c:f>'★主な野生獣 '!$B$12</c:f>
              <c:strCache>
                <c:ptCount val="1"/>
                <c:pt idx="0">
                  <c:v>ニホンジカ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'★主な野生獣 '!$M$3:$AB$3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'★主な野生獣 '!$M$12:$AB$12</c:f>
              <c:numCache>
                <c:formatCode>???,??0</c:formatCode>
                <c:ptCount val="16"/>
                <c:pt idx="0">
                  <c:v>231.45299</c:v>
                </c:pt>
                <c:pt idx="1">
                  <c:v>528.42082359999995</c:v>
                </c:pt>
                <c:pt idx="2" formatCode="#,##0_);[Red]\(#,##0\)">
                  <c:v>593.47828129999994</c:v>
                </c:pt>
                <c:pt idx="3" formatCode="0_);[Red]\(0\)">
                  <c:v>271.76</c:v>
                </c:pt>
                <c:pt idx="4" formatCode="0_);[Red]\(0\)">
                  <c:v>178.1</c:v>
                </c:pt>
                <c:pt idx="5" formatCode="0_);[Red]\(0\)">
                  <c:v>114.81110000000001</c:v>
                </c:pt>
                <c:pt idx="6" formatCode="0_);[Red]\(0\)">
                  <c:v>84.28</c:v>
                </c:pt>
                <c:pt idx="7" formatCode="0_);[Red]\(0\)">
                  <c:v>29.94</c:v>
                </c:pt>
                <c:pt idx="8" formatCode="0_);[Red]\(0\)">
                  <c:v>21.161433554798304</c:v>
                </c:pt>
                <c:pt idx="9" formatCode="0_);[Red]\(0\)">
                  <c:v>20.553999999999995</c:v>
                </c:pt>
                <c:pt idx="10" formatCode="0_);[Red]\(0\)">
                  <c:v>23.228000000000002</c:v>
                </c:pt>
                <c:pt idx="11" formatCode="0_);[Red]\(0\)">
                  <c:v>31.692700000000006</c:v>
                </c:pt>
                <c:pt idx="12" formatCode="0_);[Red]\(0\)">
                  <c:v>9.0497000000000014</c:v>
                </c:pt>
                <c:pt idx="13" formatCode="0_);[Red]\(0\)">
                  <c:v>21.366500000000002</c:v>
                </c:pt>
                <c:pt idx="14" formatCode="0_);[Red]\(0\)">
                  <c:v>24.08127561890473</c:v>
                </c:pt>
                <c:pt idx="15" formatCode="0_);[Red]\(0\)">
                  <c:v>35.62101933099764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27-4C19-855D-0CECE2747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672048"/>
        <c:axId val="1641675856"/>
      </c:barChart>
      <c:lineChart>
        <c:grouping val="standard"/>
        <c:varyColors val="0"/>
        <c:ser>
          <c:idx val="3"/>
          <c:order val="3"/>
          <c:tx>
            <c:strRef>
              <c:f>'★主な野生獣 '!$B$16</c:f>
              <c:strCache>
                <c:ptCount val="1"/>
                <c:pt idx="0">
                  <c:v>サル・イノシシ・シカ計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'★主な野生獣 '!$M$3:$AB$3</c:f>
              <c:strCache>
                <c:ptCount val="16"/>
                <c:pt idx="0">
                  <c:v>Ｈ２１</c:v>
                </c:pt>
                <c:pt idx="1">
                  <c:v>Ｈ２２</c:v>
                </c:pt>
                <c:pt idx="2">
                  <c:v>Ｈ２３</c:v>
                </c:pt>
                <c:pt idx="3">
                  <c:v>Ｈ２４</c:v>
                </c:pt>
                <c:pt idx="4">
                  <c:v>Ｈ２５</c:v>
                </c:pt>
                <c:pt idx="5">
                  <c:v>Ｈ２６</c:v>
                </c:pt>
                <c:pt idx="6">
                  <c:v>Ｈ２７</c:v>
                </c:pt>
                <c:pt idx="7">
                  <c:v>Ｈ２８</c:v>
                </c:pt>
                <c:pt idx="8">
                  <c:v>Ｈ２９</c:v>
                </c:pt>
                <c:pt idx="9">
                  <c:v>Ｈ３０</c:v>
                </c:pt>
                <c:pt idx="10">
                  <c:v>Ｒ１</c:v>
                </c:pt>
                <c:pt idx="11">
                  <c:v>Ｒ２</c:v>
                </c:pt>
                <c:pt idx="12">
                  <c:v>Ｒ３</c:v>
                </c:pt>
                <c:pt idx="13">
                  <c:v>Ｒ４</c:v>
                </c:pt>
                <c:pt idx="14">
                  <c:v>Ｒ５</c:v>
                </c:pt>
                <c:pt idx="15">
                  <c:v>Ｒ６</c:v>
                </c:pt>
              </c:strCache>
            </c:strRef>
          </c:cat>
          <c:val>
            <c:numRef>
              <c:f>'★主な野生獣 '!$M$16:$AB$16</c:f>
              <c:numCache>
                <c:formatCode>???,??0</c:formatCode>
                <c:ptCount val="16"/>
                <c:pt idx="0">
                  <c:v>549.76742999999999</c:v>
                </c:pt>
                <c:pt idx="1">
                  <c:v>1047.3850475599988</c:v>
                </c:pt>
                <c:pt idx="2" formatCode="#,##0_);[Red]\(#,##0\)">
                  <c:v>1075.5814736299999</c:v>
                </c:pt>
                <c:pt idx="3" formatCode="0_);[Red]\(0\)">
                  <c:v>648.41000000000008</c:v>
                </c:pt>
                <c:pt idx="4" formatCode="0_);[Red]\(0\)">
                  <c:v>424.72</c:v>
                </c:pt>
                <c:pt idx="5" formatCode="0_);[Red]\(0\)">
                  <c:v>293.73400000000004</c:v>
                </c:pt>
                <c:pt idx="6" formatCode="0_);[Red]\(0\)">
                  <c:v>238.72</c:v>
                </c:pt>
                <c:pt idx="7" formatCode="0_);[Red]\(0\)">
                  <c:v>177.4</c:v>
                </c:pt>
                <c:pt idx="8" formatCode="0_);[Red]\(0\)">
                  <c:v>116.9215282916404</c:v>
                </c:pt>
                <c:pt idx="9" formatCode="0_);[Red]\(0\)">
                  <c:v>137.715</c:v>
                </c:pt>
                <c:pt idx="10" formatCode="0_);[Red]\(0\)">
                  <c:v>127.65359999999998</c:v>
                </c:pt>
                <c:pt idx="11" formatCode="0_);[Red]\(0\)">
                  <c:v>92.803175018754686</c:v>
                </c:pt>
                <c:pt idx="12" formatCode="0_);[Red]\(0\)">
                  <c:v>47.035000000000004</c:v>
                </c:pt>
                <c:pt idx="13" formatCode="0_);[Red]\(0\)">
                  <c:v>76.602000000000004</c:v>
                </c:pt>
                <c:pt idx="14" formatCode="0_);[Red]\(0\)">
                  <c:v>64.259342285837221</c:v>
                </c:pt>
                <c:pt idx="15" formatCode="0_);[Red]\(0\)">
                  <c:v>79.688721492821713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27-4C19-855D-0CECE2747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672048"/>
        <c:axId val="1641675856"/>
      </c:lineChart>
      <c:catAx>
        <c:axId val="1641672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41675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1675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eaVert"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被害面積（ha）</a:t>
                </a:r>
              </a:p>
            </c:rich>
          </c:tx>
          <c:layout>
            <c:manualLayout>
              <c:xMode val="edge"/>
              <c:yMode val="edge"/>
              <c:x val="1.6036806587987689E-3"/>
              <c:y val="0.27810649495474687"/>
            </c:manualLayout>
          </c:layout>
          <c:overlay val="0"/>
          <c:spPr>
            <a:noFill/>
            <a:ln w="25400">
              <a:noFill/>
            </a:ln>
          </c:spPr>
        </c:title>
        <c:numFmt formatCode="???,??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6416720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68674310448036"/>
          <c:y val="0.91420118343195267"/>
          <c:w val="0.6303266039113532"/>
          <c:h val="7.692307692307687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portrait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r>
              <a:rPr lang="ja-JP" sz="16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主な野生獣による農作物被害金額の推移</a:t>
            </a:r>
          </a:p>
        </c:rich>
      </c:tx>
      <c:layout>
        <c:manualLayout>
          <c:xMode val="edge"/>
          <c:yMode val="edge"/>
          <c:x val="0.1353526335900769"/>
          <c:y val="2.22835129202727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09599701340144"/>
          <c:y val="9.2065823232770058E-2"/>
          <c:w val="0.80053689090245661"/>
          <c:h val="0.73056455021773958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'★主な野生獣 '!$B$4</c:f>
              <c:strCache>
                <c:ptCount val="1"/>
                <c:pt idx="0">
                  <c:v>イノシシ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'★主な野生獣 '!$M$3:$AB$3</c15:sqref>
                  </c15:fullRef>
                </c:ext>
              </c:extLst>
              <c:f>'★主な野生獣 '!$X$3:$AB$3</c:f>
              <c:strCache>
                <c:ptCount val="5"/>
                <c:pt idx="0">
                  <c:v>Ｒ２</c:v>
                </c:pt>
                <c:pt idx="1">
                  <c:v>Ｒ３</c:v>
                </c:pt>
                <c:pt idx="2">
                  <c:v>Ｒ４</c:v>
                </c:pt>
                <c:pt idx="3">
                  <c:v>Ｒ５</c:v>
                </c:pt>
                <c:pt idx="4">
                  <c:v>Ｒ６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'★主な野生獣 '!$M$6:$AB$6</c15:sqref>
                  </c15:fullRef>
                </c:ext>
              </c:extLst>
              <c:f>'★主な野生獣 '!$X$6:$AB$6</c:f>
              <c:numCache>
                <c:formatCode>???,??0</c:formatCode>
                <c:ptCount val="5"/>
                <c:pt idx="0" formatCode="#,##0_);[Red]\(#,##0\)">
                  <c:v>31982.037</c:v>
                </c:pt>
                <c:pt idx="1" formatCode="#,##0_);[Red]\(#,##0\)">
                  <c:v>19521.170999999998</c:v>
                </c:pt>
                <c:pt idx="2" formatCode="#,##0_);[Red]\(#,##0\)">
                  <c:v>20378.599999999999</c:v>
                </c:pt>
                <c:pt idx="3" formatCode="#,##0_);[Red]\(#,##0\)">
                  <c:v>21659.610999999997</c:v>
                </c:pt>
                <c:pt idx="4" formatCode="#,##0_);[Red]\(#,##0\)">
                  <c:v>40067.273000000001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1-46C1-8277-3966BF37503C}"/>
            </c:ext>
          </c:extLst>
        </c:ser>
        <c:ser>
          <c:idx val="0"/>
          <c:order val="1"/>
          <c:tx>
            <c:strRef>
              <c:f>'★主な野生獣 '!$B$8</c:f>
              <c:strCache>
                <c:ptCount val="1"/>
                <c:pt idx="0">
                  <c:v>ニホンザル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'★主な野生獣 '!$M$3:$AB$3</c15:sqref>
                  </c15:fullRef>
                </c:ext>
              </c:extLst>
              <c:f>'★主な野生獣 '!$X$3:$AB$3</c:f>
              <c:strCache>
                <c:ptCount val="5"/>
                <c:pt idx="0">
                  <c:v>Ｒ２</c:v>
                </c:pt>
                <c:pt idx="1">
                  <c:v>Ｒ３</c:v>
                </c:pt>
                <c:pt idx="2">
                  <c:v>Ｒ４</c:v>
                </c:pt>
                <c:pt idx="3">
                  <c:v>Ｒ５</c:v>
                </c:pt>
                <c:pt idx="4">
                  <c:v>Ｒ６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'★主な野生獣 '!$M$10:$AB$10</c15:sqref>
                  </c15:fullRef>
                </c:ext>
              </c:extLst>
              <c:f>'★主な野生獣 '!$X$10:$AB$10</c:f>
              <c:numCache>
                <c:formatCode>???,??0</c:formatCode>
                <c:ptCount val="5"/>
                <c:pt idx="0" formatCode="#,##0_);[Red]\(#,##0\)">
                  <c:v>18376.343999999997</c:v>
                </c:pt>
                <c:pt idx="1" formatCode="#,##0_);[Red]\(#,##0\)">
                  <c:v>16320.706</c:v>
                </c:pt>
                <c:pt idx="2" formatCode="#,##0_);[Red]\(#,##0\)">
                  <c:v>15309.4</c:v>
                </c:pt>
                <c:pt idx="3" formatCode="#,##0_);[Red]\(#,##0\)">
                  <c:v>12765.470450000001</c:v>
                </c:pt>
                <c:pt idx="4" formatCode="#,##0_);[Red]\(#,##0\)">
                  <c:v>14972.299868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51-46C1-8277-3966BF37503C}"/>
            </c:ext>
          </c:extLst>
        </c:ser>
        <c:ser>
          <c:idx val="1"/>
          <c:order val="2"/>
          <c:tx>
            <c:strRef>
              <c:f>'★主な野生獣 '!$B$12</c:f>
              <c:strCache>
                <c:ptCount val="1"/>
                <c:pt idx="0">
                  <c:v>ニホンジカ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'★主な野生獣 '!$M$3:$AB$3</c15:sqref>
                  </c15:fullRef>
                </c:ext>
              </c:extLst>
              <c:f>'★主な野生獣 '!$X$3:$AB$3</c:f>
              <c:strCache>
                <c:ptCount val="5"/>
                <c:pt idx="0">
                  <c:v>Ｒ２</c:v>
                </c:pt>
                <c:pt idx="1">
                  <c:v>Ｒ３</c:v>
                </c:pt>
                <c:pt idx="2">
                  <c:v>Ｒ４</c:v>
                </c:pt>
                <c:pt idx="3">
                  <c:v>Ｒ５</c:v>
                </c:pt>
                <c:pt idx="4">
                  <c:v>Ｒ６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'★主な野生獣 '!$M$14:$AB$14</c15:sqref>
                  </c15:fullRef>
                </c:ext>
              </c:extLst>
              <c:f>'★主な野生獣 '!$X$14:$AB$14</c:f>
              <c:numCache>
                <c:formatCode>???,??0</c:formatCode>
                <c:ptCount val="5"/>
                <c:pt idx="0" formatCode="#,##0_);[Red]\(#,##0\)">
                  <c:v>10924.183999999999</c:v>
                </c:pt>
                <c:pt idx="1" formatCode="#,##0_);[Red]\(#,##0\)">
                  <c:v>5784.7480000000005</c:v>
                </c:pt>
                <c:pt idx="2" formatCode="#,##0_);[Red]\(#,##0\)">
                  <c:v>8381.9</c:v>
                </c:pt>
                <c:pt idx="3" formatCode="#,##0_);[Red]\(#,##0\)">
                  <c:v>9736.6460000000006</c:v>
                </c:pt>
                <c:pt idx="4" formatCode="#,##0_);[Red]\(#,##0\)">
                  <c:v>15537.409144834002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51-46C1-8277-3966BF37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1671504"/>
        <c:axId val="1641663888"/>
      </c:barChart>
      <c:lineChart>
        <c:grouping val="standard"/>
        <c:varyColors val="0"/>
        <c:ser>
          <c:idx val="2"/>
          <c:order val="3"/>
          <c:tx>
            <c:strRef>
              <c:f>'★主な野生獣 '!$B$16</c:f>
              <c:strCache>
                <c:ptCount val="1"/>
                <c:pt idx="0">
                  <c:v>サル・イノシシ・シカ計</c:v>
                </c:pt>
              </c:strCache>
            </c:strRef>
          </c:tx>
          <c:spPr>
            <a:ln w="762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 w="76200"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689567033283292E-2"/>
                  <c:y val="-4.529272989114994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61,283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551-46C1-8277-3966BF37503C}"/>
                </c:ext>
              </c:extLst>
            </c:dLbl>
            <c:dLbl>
              <c:idx val="1"/>
              <c:layout>
                <c:manualLayout>
                  <c:x val="-9.0529531619829323E-2"/>
                  <c:y val="-0.1201985144729456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286785500194836"/>
                      <c:h val="5.174984571925182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9551-46C1-8277-3966BF37503C}"/>
                </c:ext>
              </c:extLst>
            </c:dLbl>
            <c:dLbl>
              <c:idx val="2"/>
              <c:layout>
                <c:manualLayout>
                  <c:x val="-6.5207647883591374E-2"/>
                  <c:y val="7.9646354830846686E-2"/>
                </c:manualLayout>
              </c:layout>
              <c:tx>
                <c:rich>
                  <a:bodyPr/>
                  <a:lstStyle/>
                  <a:p>
                    <a:fld id="{6BB0ED8B-34F6-484B-A962-63F39645EFD3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551-46C1-8277-3966BF37503C}"/>
                </c:ext>
              </c:extLst>
            </c:dLbl>
            <c:dLbl>
              <c:idx val="3"/>
              <c:layout>
                <c:manualLayout>
                  <c:x val="-8.725520798232142E-2"/>
                  <c:y val="-9.8926515616733005E-2"/>
                </c:manualLayout>
              </c:layout>
              <c:tx>
                <c:rich>
                  <a:bodyPr/>
                  <a:lstStyle/>
                  <a:p>
                    <a:pPr>
                      <a:defRPr sz="1500" b="0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DC7EBBAE-684E-4C64-B42D-0553ED2DD2B4}" type="VALUE">
                      <a:rPr lang="en-US" altLang="ja-JP" sz="1500" b="0"/>
                      <a:pPr>
                        <a:defRPr sz="1500" b="0"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551-46C1-8277-3966BF37503C}"/>
                </c:ext>
              </c:extLst>
            </c:dLbl>
            <c:dLbl>
              <c:idx val="4"/>
              <c:layout>
                <c:manualLayout>
                  <c:x val="-4.9648630358571512E-2"/>
                  <c:y val="-4.2872745474861439E-2"/>
                </c:manualLayout>
              </c:layout>
              <c:tx>
                <c:rich>
                  <a:bodyPr/>
                  <a:lstStyle/>
                  <a:p>
                    <a:pPr>
                      <a:defRPr sz="1500" b="1">
                        <a:latin typeface="BIZ UDPゴシック" panose="020B0400000000000000" pitchFamily="50" charset="-128"/>
                        <a:ea typeface="BIZ UDPゴシック" panose="020B0400000000000000" pitchFamily="50" charset="-128"/>
                      </a:defRPr>
                    </a:pPr>
                    <a:fld id="{FBF9BFE2-1974-4FD3-B81D-E62A2D419C41}" type="VALUE">
                      <a:rPr lang="en-US" altLang="ja-JP" sz="1500" b="1"/>
                      <a:pPr>
                        <a:defRPr sz="1500" b="1">
                          <a:latin typeface="BIZ UDPゴシック" panose="020B0400000000000000" pitchFamily="50" charset="-128"/>
                          <a:ea typeface="BIZ UDPゴシック" panose="020B0400000000000000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 w="25400">
                  <a:noFill/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551-46C1-8277-3966BF37503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0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'★主な野生獣 '!$M$3:$AB$3</c15:sqref>
                  </c15:fullRef>
                </c:ext>
              </c:extLst>
              <c:f>'★主な野生獣 '!$X$3:$AB$3</c:f>
              <c:strCache>
                <c:ptCount val="5"/>
                <c:pt idx="0">
                  <c:v>Ｒ２</c:v>
                </c:pt>
                <c:pt idx="1">
                  <c:v>Ｒ３</c:v>
                </c:pt>
                <c:pt idx="2">
                  <c:v>Ｒ４</c:v>
                </c:pt>
                <c:pt idx="3">
                  <c:v>Ｒ５</c:v>
                </c:pt>
                <c:pt idx="4">
                  <c:v>Ｒ６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'★主な野生獣 '!$M$18:$AB$18</c15:sqref>
                  </c15:fullRef>
                </c:ext>
              </c:extLst>
              <c:f>'★主な野生獣 '!$X$18:$AB$18</c:f>
              <c:numCache>
                <c:formatCode>???,??0</c:formatCode>
                <c:ptCount val="5"/>
                <c:pt idx="0" formatCode="#,##0_);[Red]\(#,##0\)">
                  <c:v>61283</c:v>
                </c:pt>
                <c:pt idx="1" formatCode="#,##0_);[Red]\(#,##0\)">
                  <c:v>41627</c:v>
                </c:pt>
                <c:pt idx="2" formatCode="#,##0_);[Red]\(#,##0\)">
                  <c:v>44070</c:v>
                </c:pt>
                <c:pt idx="3" formatCode="#,##0_);[Red]\(#,##0\)">
                  <c:v>44162</c:v>
                </c:pt>
                <c:pt idx="4" formatCode="#,##0_);[Red]\(#,##0\)">
                  <c:v>70577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'★主な野生獣 '!$M$18</c15:sqref>
                  <c15:dLbl>
                    <c:idx val="-1"/>
                    <c:layout>
                      <c:manualLayout>
                        <c:x val="1.5996816909016038E-4"/>
                        <c:y val="-3.1572495339257881E-3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5FD-4C3D-94D0-475A4A8E9889}"/>
                      </c:ext>
                    </c:extLst>
                  </c15:dLbl>
                </c15:categoryFilterException>
                <c15:categoryFilterException>
                  <c15:sqref>'★主な野生獣 '!$N$18</c15:sqref>
                  <c15:dLbl>
                    <c:idx val="-1"/>
                    <c:layout>
                      <c:manualLayout>
                        <c:x val="-4.6491815377573435E-3"/>
                        <c:y val="-5.041808017042412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5FD-4C3D-94D0-475A4A8E9889}"/>
                      </c:ext>
                    </c:extLst>
                  </c15:dLbl>
                </c15:categoryFilterException>
                <c15:categoryFilterException>
                  <c15:sqref>'★主な野生獣 '!$O$18</c15:sqref>
                  <c15:dLbl>
                    <c:idx val="-1"/>
                    <c:layout>
                      <c:manualLayout>
                        <c:x val="1.8445550325933504E-3"/>
                        <c:y val="-1.364745659878452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5FD-4C3D-94D0-475A4A8E9889}"/>
                      </c:ext>
                    </c:extLst>
                  </c15:dLbl>
                </c15:categoryFilterException>
                <c15:categoryFilterException>
                  <c15:sqref>'★主な野生獣 '!$P$18</c15:sqref>
                  <c15:dLbl>
                    <c:idx val="-1"/>
                    <c:layout>
                      <c:manualLayout>
                        <c:x val="1.2601033762281321E-2"/>
                        <c:y val="1.996323493271206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5FD-4C3D-94D0-475A4A8E9889}"/>
                      </c:ext>
                    </c:extLst>
                  </c15:dLbl>
                </c15:categoryFilterException>
                <c15:categoryFilterException>
                  <c15:sqref>'★主な野生獣 '!$Q$18</c15:sqref>
                  <c15:dLbl>
                    <c:idx val="-1"/>
                    <c:layout>
                      <c:manualLayout>
                        <c:x val="-2.3183683375983109E-2"/>
                        <c:y val="-7.7212932653081282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5FD-4C3D-94D0-475A4A8E9889}"/>
                      </c:ext>
                    </c:extLst>
                  </c15:dLbl>
                </c15:categoryFilterException>
                <c15:categoryFilterException>
                  <c15:sqref>'★主な野生獣 '!$R$18</c15:sqref>
                  <c15:dLbl>
                    <c:idx val="-1"/>
                    <c:layout>
                      <c:manualLayout>
                        <c:x val="-4.3674802821931903E-2"/>
                        <c:y val="-5.165808566139204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5FD-4C3D-94D0-475A4A8E9889}"/>
                      </c:ext>
                    </c:extLst>
                  </c15:dLbl>
                </c15:categoryFilterException>
                <c15:categoryFilterException>
                  <c15:sqref>'★主な野生獣 '!$S$18</c15:sqref>
                  <c15:dLbl>
                    <c:idx val="-1"/>
                    <c:layout>
                      <c:manualLayout>
                        <c:x val="-3.2577209247026284E-2"/>
                        <c:y val="-6.460745062216803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5FD-4C3D-94D0-475A4A8E9889}"/>
                      </c:ext>
                    </c:extLst>
                  </c15:dLbl>
                </c15:categoryFilterException>
                <c15:categoryFilterException>
                  <c15:sqref>'★主な野生獣 '!$T$18</c15:sqref>
                  <c15:dLbl>
                    <c:idx val="-1"/>
                    <c:layout>
                      <c:manualLayout>
                        <c:x val="-4.0819535543018461E-2"/>
                        <c:y val="-9.568944331396778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5FD-4C3D-94D0-475A4A8E9889}"/>
                      </c:ext>
                    </c:extLst>
                  </c15:dLbl>
                </c15:categoryFilterException>
                <c15:categoryFilterException>
                  <c15:sqref>'★主な野生獣 '!$U$18</c15:sqref>
                  <c15:dLbl>
                    <c:idx val="-1"/>
                    <c:layout>
                      <c:manualLayout>
                        <c:x val="-4.6685033386830853E-2"/>
                        <c:y val="-4.308787244291092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5FD-4C3D-94D0-475A4A8E9889}"/>
                      </c:ext>
                    </c:extLst>
                  </c15:dLbl>
                </c15:categoryFilterException>
                <c15:categoryFilterException>
                  <c15:sqref>'★主な野生獣 '!$V$18</c15:sqref>
                  <c15:dLbl>
                    <c:idx val="-1"/>
                    <c:layout>
                      <c:manualLayout>
                        <c:x val="-3.9630769693812094E-2"/>
                        <c:y val="-9.088010066157460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5FD-4C3D-94D0-475A4A8E9889}"/>
                      </c:ext>
                    </c:extLst>
                  </c15:dLbl>
                </c15:categoryFilterException>
                <c15:categoryFilterException>
                  <c15:sqref>'★主な野生獣 '!$W$18</c15:sqref>
                  <c15:dLbl>
                    <c:idx val="-1"/>
                    <c:layout>
                      <c:manualLayout>
                        <c:x val="-4.2516201432480694E-2"/>
                        <c:y val="-3.6369302151837854E-2"/>
                      </c:manualLayout>
                    </c:layout>
                    <c:tx>
                      <c:rich>
                        <a:bodyPr/>
                        <a:lstStyle/>
                        <a:p>
                          <a:fld id="{8C5A1290-4A7D-4C55-9020-019988F3496A}" type="VALUE">
                            <a:rPr lang="en-US" altLang="ja-JP"/>
                            <a:pPr/>
                            <a:t>[値]</a:t>
                          </a:fld>
                          <a:endParaRPr lang="ja-JP" altLang="en-US"/>
                        </a:p>
                      </c:rich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A-55FD-4C3D-94D0-475A4A8E988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8-9551-46C1-8277-3966BF37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1671504"/>
        <c:axId val="1641663888"/>
      </c:lineChart>
      <c:catAx>
        <c:axId val="1641671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641663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166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eaVert"/>
              <a:lstStyle/>
              <a:p>
                <a:pPr>
                  <a:defRPr sz="1400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r>
                  <a:rPr lang="ja-JP" sz="1400">
                    <a:latin typeface="BIZ UDPゴシック" panose="020B0400000000000000" pitchFamily="50" charset="-128"/>
                    <a:ea typeface="BIZ UDPゴシック" panose="020B0400000000000000" pitchFamily="50" charset="-128"/>
                  </a:rPr>
                  <a:t>被害金額（千円）</a:t>
                </a:r>
              </a:p>
            </c:rich>
          </c:tx>
          <c:layout>
            <c:manualLayout>
              <c:xMode val="edge"/>
              <c:yMode val="edge"/>
              <c:x val="1.228568234127545E-2"/>
              <c:y val="0.3615519970116095"/>
            </c:manualLayout>
          </c:layout>
          <c:overlay val="0"/>
          <c:spPr>
            <a:noFill/>
            <a:ln w="25400">
              <a:noFill/>
            </a:ln>
          </c:spPr>
        </c:title>
        <c:numFmt formatCode="???,??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641671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904501455612161"/>
          <c:y val="0.89155103072896102"/>
          <c:w val="0.82867221537765801"/>
          <c:h val="7.651960845321900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+mj-ea"/>
          <a:ea typeface="+mj-ea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1200000000000001" footer="0.51200000000000001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349</xdr:colOff>
      <xdr:row>42</xdr:row>
      <xdr:rowOff>111125</xdr:rowOff>
    </xdr:from>
    <xdr:to>
      <xdr:col>26</xdr:col>
      <xdr:colOff>57151</xdr:colOff>
      <xdr:row>63</xdr:row>
      <xdr:rowOff>244475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87131A0-742C-42E1-B2D8-09228F9B22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215072</xdr:colOff>
      <xdr:row>23</xdr:row>
      <xdr:rowOff>103453</xdr:rowOff>
    </xdr:from>
    <xdr:to>
      <xdr:col>26</xdr:col>
      <xdr:colOff>17257</xdr:colOff>
      <xdr:row>41</xdr:row>
      <xdr:rowOff>207378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D7679EC2-BF56-4C68-9D30-38DFB345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25136</xdr:colOff>
      <xdr:row>25</xdr:row>
      <xdr:rowOff>7410</xdr:rowOff>
    </xdr:from>
    <xdr:to>
      <xdr:col>15</xdr:col>
      <xdr:colOff>3969</xdr:colOff>
      <xdr:row>25</xdr:row>
      <xdr:rowOff>193677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6EC4DE18-05F0-45AC-8DE6-8E69DBBD1E44}"/>
            </a:ext>
          </a:extLst>
        </xdr:cNvPr>
        <xdr:cNvSpPr>
          <a:spLocks noChangeArrowheads="1"/>
        </xdr:cNvSpPr>
      </xdr:nvSpPr>
      <xdr:spPr bwMode="auto">
        <a:xfrm>
          <a:off x="1161786" y="8383060"/>
          <a:ext cx="2455333" cy="18626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→集落に対する聞き取りに基づく数値</a:t>
          </a:r>
          <a:endParaRPr lang="en-US" altLang="ja-JP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 editAs="absolute">
    <xdr:from>
      <xdr:col>54</xdr:col>
      <xdr:colOff>464344</xdr:colOff>
      <xdr:row>63</xdr:row>
      <xdr:rowOff>234951</xdr:rowOff>
    </xdr:from>
    <xdr:to>
      <xdr:col>69</xdr:col>
      <xdr:colOff>321469</xdr:colOff>
      <xdr:row>88</xdr:row>
      <xdr:rowOff>179901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3864C5-CF35-4238-BBBE-F211E1A6E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0.58829</cdr:x>
      <cdr:y>0.02358</cdr:y>
    </cdr:from>
    <cdr:to>
      <cdr:x>0.84693</cdr:x>
      <cdr:y>0.07545</cdr:y>
    </cdr:to>
    <cdr:sp macro="" textlink="">
      <cdr:nvSpPr>
        <cdr:cNvPr id="4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13131" y="127222"/>
          <a:ext cx="2687639" cy="27988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→集落に対する聞き取りに基づく数値</a:t>
          </a:r>
          <a:endParaRPr lang="en-US" altLang="ja-JP" sz="8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7;H25&#65374;%20&#40165;&#29539;&#34987;&#23475;&#38450;&#27490;&#32207;&#21512;&#23550;&#31574;&#20132;&#20184;&#37329;/10%20R4&#40165;&#29539;&#34987;&#23475;&#38450;&#27490;&#32207;&#21512;&#23550;&#31574;&#20132;&#20184;&#37329;/&#12304;R3&#36786;&#20316;&#29289;&#34987;&#23475;&#29366;&#27841;&#35519;&#26619;&#12305;/04&#12288;&#12392;&#12426;&#12414;&#12392;&#12417;&#65288;&#26368;&#32066;&#29256;&#65289;/01%20&#21029;&#32025;1_&#37117;&#36947;&#24220;&#30476;&#38598;&#35336;&#65288;R3&#24180;&#24230;&#20998;&#65289;&#28363;&#36032;&#304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317;H25&#65374;%20&#40165;&#29539;&#34987;&#23475;&#38450;&#27490;&#32207;&#21512;&#23550;&#31574;&#20132;&#20184;&#37329;/13%20R7&#40165;&#29539;&#34987;&#23475;&#38450;&#27490;&#32207;&#21512;&#23550;&#31574;&#20132;&#20184;&#37329;/&#12304;R6&#36786;&#20316;&#29289;&#34987;&#23475;&#29366;&#27841;&#35519;&#26619;&#12305;/40&#12288;&#12414;&#12392;&#12417;/&#28363;&#36032;&#30476;&#12304;&#26696;&#12305;&#12288;05_&#21029;&#32025;&#65299;_&#37117;&#36947;&#24220;&#30476;&#38598;&#35336;&#65288;R6&#24180;&#24230;&#209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シート_入力シート"/>
      <sheetName val="確認用_入力不可"/>
    </sheetNames>
    <sheetDataSet>
      <sheetData sheetId="0">
        <row r="5">
          <cell r="ADK5">
            <v>1423.6748231717916</v>
          </cell>
          <cell r="ADW5">
            <v>2525.2000000000003</v>
          </cell>
          <cell r="ADX5">
            <v>106943.06</v>
          </cell>
          <cell r="ADY5">
            <v>19521.170999999998</v>
          </cell>
          <cell r="AEC5">
            <v>1273.33</v>
          </cell>
          <cell r="AED5">
            <v>80865.36</v>
          </cell>
          <cell r="AEE5">
            <v>16320.706</v>
          </cell>
          <cell r="AEF5">
            <v>904.97000000000014</v>
          </cell>
          <cell r="AEG5">
            <v>30858.560000000001</v>
          </cell>
          <cell r="AEH5">
            <v>5784.7480000000005</v>
          </cell>
          <cell r="AFJ5">
            <v>4744.0738736411058</v>
          </cell>
          <cell r="AFK5">
            <v>222970.66</v>
          </cell>
          <cell r="AFL5">
            <v>42917.705000000002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シート_入力シート"/>
      <sheetName val="確認用_入力不可"/>
      <sheetName val="獣種・農作物別の単収・単価確認用_入力不可"/>
      <sheetName val="農作物別の単価・単収確認用_入力不可"/>
    </sheetNames>
    <sheetDataSet>
      <sheetData sheetId="0">
        <row r="5">
          <cell r="M5">
            <v>14</v>
          </cell>
          <cell r="ADW5">
            <v>3470.6951009358399</v>
          </cell>
          <cell r="ADX5">
            <v>157859</v>
          </cell>
          <cell r="ADY5">
            <v>40067.273000000001</v>
          </cell>
          <cell r="AEC5">
            <v>936.07511524656718</v>
          </cell>
          <cell r="AED5">
            <v>62447.034400000004</v>
          </cell>
          <cell r="AEE5">
            <v>14972.299868</v>
          </cell>
          <cell r="AEF5">
            <v>3562.1019330997638</v>
          </cell>
          <cell r="AEG5">
            <v>92256.8</v>
          </cell>
          <cell r="AEH5">
            <v>15537.409144834002</v>
          </cell>
          <cell r="AFJ5">
            <v>8297.0491915389666</v>
          </cell>
          <cell r="AFK5">
            <v>312600.68440000003</v>
          </cell>
          <cell r="AFL5">
            <v>75764.140072834009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76D5-DE9E-4AEE-B2A3-8BC80EF841EA}">
  <sheetPr>
    <tabColor rgb="FFFFFF00"/>
    <pageSetUpPr fitToPage="1"/>
  </sheetPr>
  <dimension ref="A1:AY148"/>
  <sheetViews>
    <sheetView tabSelected="1" view="pageBreakPreview" zoomScale="80" zoomScaleNormal="100" zoomScaleSheetLayoutView="80" workbookViewId="0">
      <selection activeCell="AL12" sqref="AL12"/>
    </sheetView>
  </sheetViews>
  <sheetFormatPr defaultColWidth="7" defaultRowHeight="11"/>
  <cols>
    <col min="1" max="1" width="2.83203125" style="77" customWidth="1"/>
    <col min="2" max="2" width="10.58203125" style="77" customWidth="1"/>
    <col min="3" max="3" width="1.33203125" style="77" customWidth="1"/>
    <col min="4" max="4" width="7.33203125" style="77" customWidth="1"/>
    <col min="5" max="9" width="7.33203125" style="77" hidden="1" customWidth="1"/>
    <col min="10" max="10" width="3" style="77" hidden="1" customWidth="1"/>
    <col min="11" max="11" width="3.75" style="77" hidden="1" customWidth="1"/>
    <col min="12" max="12" width="2.25" style="77" hidden="1" customWidth="1"/>
    <col min="13" max="23" width="8.33203125" style="77" customWidth="1"/>
    <col min="24" max="28" width="7.83203125" style="77" customWidth="1"/>
    <col min="29" max="29" width="1.33203125" style="77" customWidth="1"/>
    <col min="30" max="30" width="3.75" style="77" customWidth="1"/>
    <col min="31" max="31" width="11" style="77" customWidth="1"/>
    <col min="32" max="32" width="10.75" style="77" customWidth="1"/>
    <col min="33" max="33" width="7.83203125" style="77" bestFit="1" customWidth="1"/>
    <col min="34" max="16384" width="7" style="77"/>
  </cols>
  <sheetData>
    <row r="1" spans="1:34" s="1" customFormat="1" ht="26.25" customHeight="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4" s="2" customFormat="1" ht="20.149999999999999" customHeight="1">
      <c r="B2" s="99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3"/>
      <c r="Z2" s="3"/>
      <c r="AA2" s="3"/>
      <c r="AB2" s="3"/>
    </row>
    <row r="3" spans="1:34" s="2" customFormat="1" ht="27.75" customHeight="1">
      <c r="B3" s="4" t="s">
        <v>2</v>
      </c>
      <c r="C3" s="100" t="s">
        <v>3</v>
      </c>
      <c r="D3" s="101"/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81" t="s">
        <v>15</v>
      </c>
      <c r="Q3" s="81" t="s">
        <v>16</v>
      </c>
      <c r="R3" s="81" t="s">
        <v>17</v>
      </c>
      <c r="S3" s="81" t="s">
        <v>18</v>
      </c>
      <c r="T3" s="5" t="s">
        <v>19</v>
      </c>
      <c r="U3" s="5" t="s">
        <v>20</v>
      </c>
      <c r="V3" s="5" t="s">
        <v>21</v>
      </c>
      <c r="W3" s="80" t="s">
        <v>22</v>
      </c>
      <c r="X3" s="80" t="s">
        <v>23</v>
      </c>
      <c r="Y3" s="80" t="s">
        <v>24</v>
      </c>
      <c r="Z3" s="80" t="s">
        <v>25</v>
      </c>
      <c r="AA3" s="80" t="s">
        <v>38</v>
      </c>
      <c r="AB3" s="80" t="s">
        <v>39</v>
      </c>
    </row>
    <row r="4" spans="1:34" s="2" customFormat="1" ht="27.75" customHeight="1">
      <c r="B4" s="83" t="s">
        <v>26</v>
      </c>
      <c r="C4" s="86" t="s">
        <v>27</v>
      </c>
      <c r="D4" s="87"/>
      <c r="E4" s="6">
        <v>65</v>
      </c>
      <c r="F4" s="6">
        <v>66.599999999999994</v>
      </c>
      <c r="G4" s="6">
        <v>95.2</v>
      </c>
      <c r="H4" s="6">
        <v>82.1</v>
      </c>
      <c r="I4" s="6">
        <v>73.34</v>
      </c>
      <c r="J4" s="7">
        <v>151.97999999999999</v>
      </c>
      <c r="K4" s="7">
        <v>204</v>
      </c>
      <c r="L4" s="7">
        <v>126.374</v>
      </c>
      <c r="M4" s="7">
        <v>223.47814</v>
      </c>
      <c r="N4" s="7">
        <v>365.81500641999901</v>
      </c>
      <c r="O4" s="8">
        <v>379.5532310000001</v>
      </c>
      <c r="P4" s="9">
        <v>294.73</v>
      </c>
      <c r="Q4" s="9">
        <v>186.56</v>
      </c>
      <c r="R4" s="9">
        <v>138.44000000000003</v>
      </c>
      <c r="S4" s="10">
        <v>117.34</v>
      </c>
      <c r="T4" s="11">
        <v>116.54</v>
      </c>
      <c r="U4" s="12">
        <v>68.373394736842101</v>
      </c>
      <c r="V4" s="12">
        <v>91.388000000000005</v>
      </c>
      <c r="W4" s="12">
        <v>85.206599999999995</v>
      </c>
      <c r="X4" s="12">
        <v>46.543675018754676</v>
      </c>
      <c r="Y4" s="12">
        <f>[1]集計シート_入力シート!$ADW$5/100</f>
        <v>25.252000000000002</v>
      </c>
      <c r="Z4" s="12">
        <v>35.823999999999998</v>
      </c>
      <c r="AA4" s="12">
        <v>28.8994582278481</v>
      </c>
      <c r="AB4" s="12">
        <f>[2]集計シート_入力シート!$ADW$5/100</f>
        <v>34.706951009358399</v>
      </c>
    </row>
    <row r="5" spans="1:34" s="2" customFormat="1" ht="27.75" customHeight="1">
      <c r="B5" s="84"/>
      <c r="C5" s="88" t="s">
        <v>28</v>
      </c>
      <c r="D5" s="89"/>
      <c r="E5" s="13">
        <v>28.5</v>
      </c>
      <c r="F5" s="13">
        <v>20.7</v>
      </c>
      <c r="G5" s="13">
        <v>84.4</v>
      </c>
      <c r="H5" s="13">
        <v>114.9</v>
      </c>
      <c r="I5" s="13">
        <v>193.8</v>
      </c>
      <c r="J5" s="14">
        <v>213.13</v>
      </c>
      <c r="K5" s="14">
        <v>409</v>
      </c>
      <c r="L5" s="14">
        <v>363.32099999999991</v>
      </c>
      <c r="M5" s="14">
        <v>672.57476999999994</v>
      </c>
      <c r="N5" s="14">
        <v>830.42809999999997</v>
      </c>
      <c r="O5" s="15">
        <v>966.49247000000003</v>
      </c>
      <c r="P5" s="16">
        <v>720.30899999999997</v>
      </c>
      <c r="Q5" s="16">
        <v>462.15300000000002</v>
      </c>
      <c r="R5" s="16">
        <v>558.3877</v>
      </c>
      <c r="S5" s="17">
        <v>453.52</v>
      </c>
      <c r="T5" s="18">
        <v>380.62</v>
      </c>
      <c r="U5" s="19">
        <v>316.53550000000001</v>
      </c>
      <c r="V5" s="19">
        <v>419</v>
      </c>
      <c r="W5" s="19">
        <v>336.84267407407407</v>
      </c>
      <c r="X5" s="19">
        <v>163.07363999999998</v>
      </c>
      <c r="Y5" s="19">
        <f>[1]集計シート_入力シート!$ADX$5/1000</f>
        <v>106.94306</v>
      </c>
      <c r="Z5" s="19">
        <v>113.57338</v>
      </c>
      <c r="AA5" s="19">
        <v>114.71179000000001</v>
      </c>
      <c r="AB5" s="19">
        <f>[2]集計シート_入力シート!$ADX$5/1000</f>
        <v>157.85900000000001</v>
      </c>
    </row>
    <row r="6" spans="1:34" s="2" customFormat="1" ht="27.75" customHeight="1">
      <c r="B6" s="84"/>
      <c r="C6" s="90" t="s">
        <v>29</v>
      </c>
      <c r="D6" s="91"/>
      <c r="E6" s="20">
        <v>7700</v>
      </c>
      <c r="F6" s="20">
        <v>5860</v>
      </c>
      <c r="G6" s="20">
        <v>22335</v>
      </c>
      <c r="H6" s="20">
        <v>20185</v>
      </c>
      <c r="I6" s="20">
        <v>49000</v>
      </c>
      <c r="J6" s="21">
        <v>46710</v>
      </c>
      <c r="K6" s="21">
        <v>77790</v>
      </c>
      <c r="L6" s="21">
        <v>62837</v>
      </c>
      <c r="M6" s="21">
        <v>144918.61799999999</v>
      </c>
      <c r="N6" s="21">
        <v>164178.095</v>
      </c>
      <c r="O6" s="13">
        <v>200521.59249999997</v>
      </c>
      <c r="P6" s="22">
        <v>157143</v>
      </c>
      <c r="Q6" s="22">
        <v>92624.960000000006</v>
      </c>
      <c r="R6" s="22">
        <v>99360.894</v>
      </c>
      <c r="S6" s="23">
        <v>84749</v>
      </c>
      <c r="T6" s="24">
        <v>67855.760000000009</v>
      </c>
      <c r="U6" s="25">
        <v>67632.3</v>
      </c>
      <c r="V6" s="25">
        <v>75724.760000000009</v>
      </c>
      <c r="W6" s="25">
        <v>69212.686000000002</v>
      </c>
      <c r="X6" s="25">
        <v>31982.037</v>
      </c>
      <c r="Y6" s="25">
        <f>[1]集計シート_入力シート!$ADY$5</f>
        <v>19521.170999999998</v>
      </c>
      <c r="Z6" s="25">
        <v>20378.599999999999</v>
      </c>
      <c r="AA6" s="25">
        <v>21659.610999999997</v>
      </c>
      <c r="AB6" s="25">
        <f>[2]集計シート_入力シート!$ADY$5</f>
        <v>40067.273000000001</v>
      </c>
      <c r="AE6" s="26"/>
    </row>
    <row r="7" spans="1:34" s="2" customFormat="1" ht="27.75" customHeight="1">
      <c r="B7" s="85"/>
      <c r="C7" s="27"/>
      <c r="D7" s="28" t="s">
        <v>30</v>
      </c>
      <c r="E7" s="29"/>
      <c r="F7" s="29"/>
      <c r="G7" s="29"/>
      <c r="H7" s="29"/>
      <c r="I7" s="30">
        <f t="shared" ref="I7:N7" si="0">I6/I22</f>
        <v>0.49781570659351826</v>
      </c>
      <c r="J7" s="31">
        <f t="shared" si="0"/>
        <v>0.41869845822875584</v>
      </c>
      <c r="K7" s="31">
        <f t="shared" si="0"/>
        <v>0.4241641039063011</v>
      </c>
      <c r="L7" s="31">
        <f t="shared" si="0"/>
        <v>0.44382681169656729</v>
      </c>
      <c r="M7" s="31">
        <f t="shared" si="0"/>
        <v>0.44990443180612383</v>
      </c>
      <c r="N7" s="31">
        <f t="shared" si="0"/>
        <v>0.37400497002104893</v>
      </c>
      <c r="O7" s="32">
        <v>0.46192426524901298</v>
      </c>
      <c r="P7" s="33">
        <f t="shared" ref="P7:Z7" si="1">P6/P22</f>
        <v>0.45347458091772452</v>
      </c>
      <c r="Q7" s="33">
        <f t="shared" si="1"/>
        <v>0.40873089278779967</v>
      </c>
      <c r="R7" s="33">
        <f t="shared" si="1"/>
        <v>0.4970579695644779</v>
      </c>
      <c r="S7" s="34">
        <f t="shared" si="1"/>
        <v>0.49406243623750257</v>
      </c>
      <c r="T7" s="35">
        <f t="shared" si="1"/>
        <v>0.5836296146139468</v>
      </c>
      <c r="U7" s="35">
        <f t="shared" si="1"/>
        <v>0.57937253766478747</v>
      </c>
      <c r="V7" s="35">
        <f t="shared" si="1"/>
        <v>0.64076510328963132</v>
      </c>
      <c r="W7" s="35">
        <f t="shared" si="1"/>
        <v>0.5990523638086187</v>
      </c>
      <c r="X7" s="35">
        <f t="shared" si="1"/>
        <v>0.45381996933547325</v>
      </c>
      <c r="Y7" s="35">
        <f t="shared" si="1"/>
        <v>0.45485123214300477</v>
      </c>
      <c r="Z7" s="35">
        <f t="shared" si="1"/>
        <v>0.44774089532799272</v>
      </c>
      <c r="AA7" s="35">
        <v>0.47172811389004699</v>
      </c>
      <c r="AB7" s="35">
        <f>AB6/AB22</f>
        <v>0.52884217997435601</v>
      </c>
    </row>
    <row r="8" spans="1:34" s="2" customFormat="1" ht="27.75" customHeight="1">
      <c r="B8" s="83" t="s">
        <v>31</v>
      </c>
      <c r="C8" s="86" t="s">
        <v>27</v>
      </c>
      <c r="D8" s="87"/>
      <c r="E8" s="6">
        <v>397</v>
      </c>
      <c r="F8" s="6">
        <v>353.5</v>
      </c>
      <c r="G8" s="6">
        <v>326.8</v>
      </c>
      <c r="H8" s="6">
        <v>309.60000000000002</v>
      </c>
      <c r="I8" s="6">
        <v>63.75</v>
      </c>
      <c r="J8" s="7">
        <v>379.32</v>
      </c>
      <c r="K8" s="7">
        <v>299</v>
      </c>
      <c r="L8" s="7">
        <v>87.53</v>
      </c>
      <c r="M8" s="36">
        <v>94.836299999999994</v>
      </c>
      <c r="N8" s="36">
        <v>153.14921754</v>
      </c>
      <c r="O8" s="6">
        <v>102.54996132999999</v>
      </c>
      <c r="P8" s="37">
        <v>81.92</v>
      </c>
      <c r="Q8" s="37">
        <v>60.06</v>
      </c>
      <c r="R8" s="37">
        <v>40.482900000000001</v>
      </c>
      <c r="S8" s="38">
        <v>37.1</v>
      </c>
      <c r="T8" s="39">
        <v>30.92</v>
      </c>
      <c r="U8" s="40">
        <v>27.386699999999998</v>
      </c>
      <c r="V8" s="40">
        <v>25.773000000000003</v>
      </c>
      <c r="W8" s="40">
        <v>19.218999999999998</v>
      </c>
      <c r="X8" s="40">
        <v>14.566799999999999</v>
      </c>
      <c r="Y8" s="40">
        <f>[1]集計シート_入力シート!$AEC$5/100</f>
        <v>12.7333</v>
      </c>
      <c r="Z8" s="40">
        <v>19.4115</v>
      </c>
      <c r="AA8" s="40">
        <v>11.278608439084392</v>
      </c>
      <c r="AB8" s="40">
        <f>[2]集計シート_入力シート!$AEC$5/100</f>
        <v>9.3607511524656726</v>
      </c>
    </row>
    <row r="9" spans="1:34" s="2" customFormat="1" ht="27.75" customHeight="1">
      <c r="B9" s="84"/>
      <c r="C9" s="88" t="s">
        <v>28</v>
      </c>
      <c r="D9" s="89"/>
      <c r="E9" s="13">
        <v>177</v>
      </c>
      <c r="F9" s="13">
        <v>187.2</v>
      </c>
      <c r="G9" s="13">
        <v>129.80000000000001</v>
      </c>
      <c r="H9" s="13">
        <v>136.1</v>
      </c>
      <c r="I9" s="13">
        <v>184.86</v>
      </c>
      <c r="J9" s="14">
        <v>234</v>
      </c>
      <c r="K9" s="14">
        <v>678</v>
      </c>
      <c r="L9" s="14">
        <v>265.76350000000002</v>
      </c>
      <c r="M9" s="41">
        <v>366.79124999999999</v>
      </c>
      <c r="N9" s="41">
        <v>412.39392750000002</v>
      </c>
      <c r="O9" s="13">
        <v>314.90258999999998</v>
      </c>
      <c r="P9" s="16">
        <v>289.25900000000001</v>
      </c>
      <c r="Q9" s="16">
        <v>204.50899999999999</v>
      </c>
      <c r="R9" s="16">
        <v>239.64359999999996</v>
      </c>
      <c r="S9" s="17">
        <v>199.32300000000001</v>
      </c>
      <c r="T9" s="18">
        <v>156.66800000000001</v>
      </c>
      <c r="U9" s="19">
        <v>224.50289999999998</v>
      </c>
      <c r="V9" s="19">
        <v>186.92949999999999</v>
      </c>
      <c r="W9" s="19">
        <v>157.3253150347935</v>
      </c>
      <c r="X9" s="19">
        <v>120.78344</v>
      </c>
      <c r="Y9" s="19">
        <f>[1]集計シート_入力シート!$AED$5/1000</f>
        <v>80.865359999999995</v>
      </c>
      <c r="Z9" s="19">
        <v>83.681690000000003</v>
      </c>
      <c r="AA9" s="19">
        <v>80.421845000000005</v>
      </c>
      <c r="AB9" s="19">
        <f>[2]集計シート_入力シート!$AED$5/1000</f>
        <v>62.447034400000007</v>
      </c>
    </row>
    <row r="10" spans="1:34" s="2" customFormat="1" ht="27.75" customHeight="1">
      <c r="B10" s="84"/>
      <c r="C10" s="90" t="s">
        <v>29</v>
      </c>
      <c r="D10" s="91"/>
      <c r="E10" s="20">
        <v>71530</v>
      </c>
      <c r="F10" s="20">
        <v>48559</v>
      </c>
      <c r="G10" s="20">
        <v>41791</v>
      </c>
      <c r="H10" s="20">
        <v>42619</v>
      </c>
      <c r="I10" s="20">
        <v>36500</v>
      </c>
      <c r="J10" s="21">
        <v>38280</v>
      </c>
      <c r="K10" s="21">
        <v>78540</v>
      </c>
      <c r="L10" s="21">
        <v>43379</v>
      </c>
      <c r="M10" s="42">
        <v>77935.584000000003</v>
      </c>
      <c r="N10" s="42">
        <v>98724.901999999987</v>
      </c>
      <c r="O10" s="13">
        <v>62238.558349999999</v>
      </c>
      <c r="P10" s="22">
        <v>64059</v>
      </c>
      <c r="Q10" s="22">
        <v>48811.65</v>
      </c>
      <c r="R10" s="22">
        <v>39675.701000000001</v>
      </c>
      <c r="S10" s="23">
        <v>34928</v>
      </c>
      <c r="T10" s="24">
        <v>25566.779699999999</v>
      </c>
      <c r="U10" s="43">
        <v>25549.999999999996</v>
      </c>
      <c r="V10" s="43">
        <v>22416.803</v>
      </c>
      <c r="W10" s="43">
        <v>25104.397999999994</v>
      </c>
      <c r="X10" s="43">
        <v>18376.343999999997</v>
      </c>
      <c r="Y10" s="43">
        <f>[1]集計シート_入力シート!$AEE$5</f>
        <v>16320.706</v>
      </c>
      <c r="Z10" s="43">
        <v>15309.4</v>
      </c>
      <c r="AA10" s="43">
        <v>12765.470450000001</v>
      </c>
      <c r="AB10" s="43">
        <f>[2]集計シート_入力シート!$AEE$5</f>
        <v>14972.299868</v>
      </c>
      <c r="AE10" s="26"/>
    </row>
    <row r="11" spans="1:34" s="2" customFormat="1" ht="27.75" customHeight="1">
      <c r="B11" s="85"/>
      <c r="C11" s="27"/>
      <c r="D11" s="28" t="s">
        <v>30</v>
      </c>
      <c r="E11" s="29"/>
      <c r="F11" s="29"/>
      <c r="G11" s="29"/>
      <c r="H11" s="29"/>
      <c r="I11" s="30">
        <f t="shared" ref="I11:N11" si="2">I10/I22</f>
        <v>0.3708219038910901</v>
      </c>
      <c r="J11" s="31">
        <f t="shared" si="2"/>
        <v>0.34313373969164573</v>
      </c>
      <c r="K11" s="31">
        <f t="shared" si="2"/>
        <v>0.42825361512791993</v>
      </c>
      <c r="L11" s="31">
        <f t="shared" si="2"/>
        <v>0.30639214578330271</v>
      </c>
      <c r="M11" s="31">
        <f t="shared" si="2"/>
        <v>0.24195348479653897</v>
      </c>
      <c r="N11" s="31">
        <f t="shared" si="2"/>
        <v>0.22489969817740296</v>
      </c>
      <c r="O11" s="30">
        <v>0.14337358873699138</v>
      </c>
      <c r="P11" s="44">
        <f t="shared" ref="P11:V11" si="3">P10/P22</f>
        <v>0.1848579203592175</v>
      </c>
      <c r="Q11" s="44">
        <f t="shared" si="3"/>
        <v>0.21539366152434075</v>
      </c>
      <c r="R11" s="44">
        <f t="shared" si="3"/>
        <v>0.19847972966212768</v>
      </c>
      <c r="S11" s="45">
        <f t="shared" si="3"/>
        <v>0.20362025242661846</v>
      </c>
      <c r="T11" s="46">
        <f t="shared" si="3"/>
        <v>0.2199007097294419</v>
      </c>
      <c r="U11" s="46">
        <f t="shared" si="3"/>
        <v>0.21887424111460524</v>
      </c>
      <c r="V11" s="46">
        <f t="shared" si="3"/>
        <v>0.18968571296519546</v>
      </c>
      <c r="W11" s="46">
        <f>W10/W22</f>
        <v>0.21728457358080794</v>
      </c>
      <c r="X11" s="46">
        <f>X10/X22</f>
        <v>0.26075737047574882</v>
      </c>
      <c r="Y11" s="46">
        <f>Y10/Y22</f>
        <v>0.38027909460675957</v>
      </c>
      <c r="Z11" s="46">
        <f>Z10/Z22</f>
        <v>0.33636483678635293</v>
      </c>
      <c r="AA11" s="46">
        <v>0.27802121184436923</v>
      </c>
      <c r="AB11" s="46">
        <f>AB10/AB22</f>
        <v>0.19761723492943686</v>
      </c>
    </row>
    <row r="12" spans="1:34" s="2" customFormat="1" ht="27.75" customHeight="1">
      <c r="B12" s="83" t="s">
        <v>32</v>
      </c>
      <c r="C12" s="86" t="s">
        <v>27</v>
      </c>
      <c r="D12" s="87"/>
      <c r="E12" s="6">
        <v>3.5</v>
      </c>
      <c r="F12" s="6">
        <v>3.7</v>
      </c>
      <c r="G12" s="6">
        <v>3.3</v>
      </c>
      <c r="H12" s="6">
        <v>5.4</v>
      </c>
      <c r="I12" s="6">
        <v>15.22</v>
      </c>
      <c r="J12" s="7">
        <v>100.88</v>
      </c>
      <c r="K12" s="7">
        <v>54</v>
      </c>
      <c r="L12" s="7">
        <v>82.11</v>
      </c>
      <c r="M12" s="7">
        <v>231.45299</v>
      </c>
      <c r="N12" s="7">
        <v>528.42082359999995</v>
      </c>
      <c r="O12" s="47">
        <v>593.47828129999994</v>
      </c>
      <c r="P12" s="48">
        <v>271.76</v>
      </c>
      <c r="Q12" s="48">
        <v>178.1</v>
      </c>
      <c r="R12" s="48">
        <v>114.81110000000001</v>
      </c>
      <c r="S12" s="49">
        <v>84.28</v>
      </c>
      <c r="T12" s="11">
        <v>29.94</v>
      </c>
      <c r="U12" s="12">
        <v>21.161433554798304</v>
      </c>
      <c r="V12" s="12">
        <v>20.553999999999995</v>
      </c>
      <c r="W12" s="12">
        <v>23.228000000000002</v>
      </c>
      <c r="X12" s="12">
        <v>31.692700000000006</v>
      </c>
      <c r="Y12" s="12">
        <f>[1]集計シート_入力シート!$AEF$5/100</f>
        <v>9.0497000000000014</v>
      </c>
      <c r="Z12" s="12">
        <v>21.366500000000002</v>
      </c>
      <c r="AA12" s="12">
        <v>24.08127561890473</v>
      </c>
      <c r="AB12" s="12">
        <f>[2]集計シート_入力シート!$AEF$5/100</f>
        <v>35.62101933099764</v>
      </c>
    </row>
    <row r="13" spans="1:34" s="2" customFormat="1" ht="27.75" customHeight="1">
      <c r="B13" s="84"/>
      <c r="C13" s="88" t="s">
        <v>28</v>
      </c>
      <c r="D13" s="89"/>
      <c r="E13" s="13">
        <v>3.5</v>
      </c>
      <c r="F13" s="13">
        <v>2.5</v>
      </c>
      <c r="G13" s="13">
        <v>1.6</v>
      </c>
      <c r="H13" s="13">
        <v>13.8</v>
      </c>
      <c r="I13" s="13">
        <v>78</v>
      </c>
      <c r="J13" s="14">
        <v>100.95</v>
      </c>
      <c r="K13" s="14">
        <v>194</v>
      </c>
      <c r="L13" s="14">
        <v>236.85</v>
      </c>
      <c r="M13" s="14">
        <v>484.02418</v>
      </c>
      <c r="N13" s="14">
        <v>860.39594399999999</v>
      </c>
      <c r="O13" s="13">
        <v>809.2980799999998</v>
      </c>
      <c r="P13" s="16">
        <v>560.56600000000003</v>
      </c>
      <c r="Q13" s="16">
        <v>413.51900000000001</v>
      </c>
      <c r="R13" s="16">
        <v>339.38099999999997</v>
      </c>
      <c r="S13" s="17">
        <v>295.495</v>
      </c>
      <c r="T13" s="18">
        <v>125.65</v>
      </c>
      <c r="U13" s="19">
        <v>102.85820000000001</v>
      </c>
      <c r="V13" s="19">
        <v>122</v>
      </c>
      <c r="W13" s="19">
        <v>94.807899999999989</v>
      </c>
      <c r="X13" s="19">
        <v>68.82735000000001</v>
      </c>
      <c r="Y13" s="19">
        <f>[1]集計シート_入力シート!$AEG$5/1000</f>
        <v>30.858560000000001</v>
      </c>
      <c r="Z13" s="19">
        <v>57.331000000000003</v>
      </c>
      <c r="AA13" s="19">
        <v>67.730999999999995</v>
      </c>
      <c r="AB13" s="19">
        <f>[2]集計シート_入力シート!$AEG$5/1000</f>
        <v>92.256799999999998</v>
      </c>
    </row>
    <row r="14" spans="1:34" s="2" customFormat="1" ht="27.75" customHeight="1">
      <c r="B14" s="84"/>
      <c r="C14" s="90" t="s">
        <v>29</v>
      </c>
      <c r="D14" s="91"/>
      <c r="E14" s="20">
        <v>1020</v>
      </c>
      <c r="F14" s="20">
        <v>690</v>
      </c>
      <c r="G14" s="20">
        <v>590</v>
      </c>
      <c r="H14" s="20">
        <v>1017</v>
      </c>
      <c r="I14" s="20">
        <v>12750</v>
      </c>
      <c r="J14" s="21">
        <v>25890</v>
      </c>
      <c r="K14" s="21">
        <v>23900</v>
      </c>
      <c r="L14" s="21">
        <v>35354</v>
      </c>
      <c r="M14" s="21">
        <v>96100.501000000004</v>
      </c>
      <c r="N14" s="21">
        <v>169395.10820000002</v>
      </c>
      <c r="O14" s="13">
        <v>165944.5656</v>
      </c>
      <c r="P14" s="22">
        <v>123020</v>
      </c>
      <c r="Q14" s="22">
        <v>82704.84</v>
      </c>
      <c r="R14" s="22">
        <v>57662.661999999997</v>
      </c>
      <c r="S14" s="23">
        <v>49921</v>
      </c>
      <c r="T14" s="24">
        <v>20495.668000000001</v>
      </c>
      <c r="U14" s="25">
        <v>17726.599999999999</v>
      </c>
      <c r="V14" s="25">
        <v>14740.595000000001</v>
      </c>
      <c r="W14" s="25">
        <v>16749.470999999998</v>
      </c>
      <c r="X14" s="25">
        <v>10924.183999999999</v>
      </c>
      <c r="Y14" s="25">
        <f>[1]集計シート_入力シート!$AEH$5</f>
        <v>5784.7480000000005</v>
      </c>
      <c r="Z14" s="25">
        <v>8381.9</v>
      </c>
      <c r="AA14" s="25">
        <v>9736.6460000000006</v>
      </c>
      <c r="AB14" s="25">
        <f>[2]集計シート_入力シート!$AEH$5</f>
        <v>15537.409144834002</v>
      </c>
      <c r="AE14" s="26"/>
    </row>
    <row r="15" spans="1:34" s="2" customFormat="1" ht="27.75" customHeight="1">
      <c r="B15" s="85"/>
      <c r="C15" s="27"/>
      <c r="D15" s="28" t="s">
        <v>30</v>
      </c>
      <c r="E15" s="29"/>
      <c r="F15" s="29"/>
      <c r="G15" s="29"/>
      <c r="H15" s="29"/>
      <c r="I15" s="30">
        <f t="shared" ref="I15:N15" si="4">I14/I22</f>
        <v>0.12953367875647667</v>
      </c>
      <c r="J15" s="31">
        <f t="shared" si="4"/>
        <v>0.23207242739333095</v>
      </c>
      <c r="K15" s="31">
        <f t="shared" si="4"/>
        <v>0.13031909092891883</v>
      </c>
      <c r="L15" s="31">
        <f t="shared" si="4"/>
        <v>0.2497104110750106</v>
      </c>
      <c r="M15" s="31">
        <f t="shared" si="4"/>
        <v>0.29834704398498224</v>
      </c>
      <c r="N15" s="31">
        <f t="shared" si="4"/>
        <v>0.38588955709379713</v>
      </c>
      <c r="O15" s="32">
        <v>0.38227215623597566</v>
      </c>
      <c r="P15" s="33">
        <f t="shared" ref="P15:V15" si="5">P14/P22</f>
        <v>0.355004314188341</v>
      </c>
      <c r="Q15" s="33">
        <f t="shared" si="5"/>
        <v>0.36495587248914463</v>
      </c>
      <c r="R15" s="33">
        <f t="shared" si="5"/>
        <v>0.28846042481665646</v>
      </c>
      <c r="S15" s="34">
        <f t="shared" si="5"/>
        <v>0.29102515521613664</v>
      </c>
      <c r="T15" s="35">
        <f t="shared" si="5"/>
        <v>0.17628391187565212</v>
      </c>
      <c r="U15" s="35">
        <f t="shared" si="5"/>
        <v>0.15185503415037815</v>
      </c>
      <c r="V15" s="35">
        <f t="shared" si="5"/>
        <v>0.12473144685735052</v>
      </c>
      <c r="W15" s="35">
        <f>W14/W22</f>
        <v>0.1449706805930622</v>
      </c>
      <c r="X15" s="35">
        <f>X14/X22</f>
        <v>0.15501241674803476</v>
      </c>
      <c r="Y15" s="35">
        <f>Y14/Y22</f>
        <v>0.13478698360035796</v>
      </c>
      <c r="Z15" s="35">
        <f>Z14/Z22</f>
        <v>0.18415982503948761</v>
      </c>
      <c r="AA15" s="35">
        <v>0.21205596227905807</v>
      </c>
      <c r="AB15" s="35">
        <f>AB14/AB22</f>
        <v>0.2050760310867053</v>
      </c>
      <c r="AG15" s="50"/>
    </row>
    <row r="16" spans="1:34" s="2" customFormat="1" ht="27.75" customHeight="1">
      <c r="B16" s="83" t="s">
        <v>33</v>
      </c>
      <c r="C16" s="86" t="s">
        <v>27</v>
      </c>
      <c r="D16" s="87"/>
      <c r="E16" s="51">
        <f t="shared" ref="E16:M18" si="6">E8+E4+E12</f>
        <v>465.5</v>
      </c>
      <c r="F16" s="51">
        <f t="shared" si="6"/>
        <v>423.8</v>
      </c>
      <c r="G16" s="51">
        <f t="shared" si="6"/>
        <v>425.3</v>
      </c>
      <c r="H16" s="51">
        <f t="shared" si="6"/>
        <v>397.1</v>
      </c>
      <c r="I16" s="51">
        <f t="shared" si="6"/>
        <v>152.31</v>
      </c>
      <c r="J16" s="36">
        <f t="shared" si="6"/>
        <v>632.17999999999995</v>
      </c>
      <c r="K16" s="36">
        <f t="shared" si="6"/>
        <v>557</v>
      </c>
      <c r="L16" s="36">
        <f t="shared" si="6"/>
        <v>296.01400000000001</v>
      </c>
      <c r="M16" s="36">
        <f t="shared" si="6"/>
        <v>549.76742999999999</v>
      </c>
      <c r="N16" s="36">
        <f>N8+N4+N12</f>
        <v>1047.3850475599988</v>
      </c>
      <c r="O16" s="6">
        <v>1075.5814736299999</v>
      </c>
      <c r="P16" s="37">
        <f t="shared" ref="P16:AB18" si="7">P4+P8+P12</f>
        <v>648.41000000000008</v>
      </c>
      <c r="Q16" s="37">
        <f t="shared" si="7"/>
        <v>424.72</v>
      </c>
      <c r="R16" s="37">
        <f t="shared" si="7"/>
        <v>293.73400000000004</v>
      </c>
      <c r="S16" s="38">
        <f t="shared" si="7"/>
        <v>238.72</v>
      </c>
      <c r="T16" s="39">
        <f t="shared" si="7"/>
        <v>177.4</v>
      </c>
      <c r="U16" s="39">
        <f t="shared" si="7"/>
        <v>116.9215282916404</v>
      </c>
      <c r="V16" s="39">
        <f t="shared" si="7"/>
        <v>137.715</v>
      </c>
      <c r="W16" s="39">
        <f t="shared" si="7"/>
        <v>127.65359999999998</v>
      </c>
      <c r="X16" s="39">
        <f t="shared" si="7"/>
        <v>92.803175018754686</v>
      </c>
      <c r="Y16" s="39">
        <f t="shared" si="7"/>
        <v>47.035000000000004</v>
      </c>
      <c r="Z16" s="39">
        <v>76.602000000000004</v>
      </c>
      <c r="AA16" s="39">
        <v>64.259342285837221</v>
      </c>
      <c r="AB16" s="39">
        <f>AB4+AB8+AB12</f>
        <v>79.688721492821713</v>
      </c>
      <c r="AF16" s="102"/>
      <c r="AG16" s="103"/>
      <c r="AH16" s="52"/>
    </row>
    <row r="17" spans="2:34" s="2" customFormat="1" ht="27.75" customHeight="1">
      <c r="B17" s="84"/>
      <c r="C17" s="88" t="s">
        <v>28</v>
      </c>
      <c r="D17" s="89"/>
      <c r="E17" s="53">
        <f t="shared" si="6"/>
        <v>209</v>
      </c>
      <c r="F17" s="53">
        <f t="shared" si="6"/>
        <v>210.39999999999998</v>
      </c>
      <c r="G17" s="53">
        <f t="shared" si="6"/>
        <v>215.8</v>
      </c>
      <c r="H17" s="53">
        <f t="shared" si="6"/>
        <v>264.8</v>
      </c>
      <c r="I17" s="53">
        <f t="shared" si="6"/>
        <v>456.66</v>
      </c>
      <c r="J17" s="41">
        <f t="shared" si="6"/>
        <v>548.08000000000004</v>
      </c>
      <c r="K17" s="41">
        <f t="shared" si="6"/>
        <v>1281</v>
      </c>
      <c r="L17" s="41">
        <f t="shared" si="6"/>
        <v>865.93449999999996</v>
      </c>
      <c r="M17" s="41">
        <f t="shared" si="6"/>
        <v>1523.3901999999998</v>
      </c>
      <c r="N17" s="41">
        <f>N9+N5+N13</f>
        <v>2103.2179714999997</v>
      </c>
      <c r="O17" s="13">
        <v>2090.6931399999999</v>
      </c>
      <c r="P17" s="54">
        <f t="shared" si="7"/>
        <v>1570.134</v>
      </c>
      <c r="Q17" s="22">
        <f t="shared" si="7"/>
        <v>1080.181</v>
      </c>
      <c r="R17" s="22">
        <f t="shared" si="7"/>
        <v>1137.4123</v>
      </c>
      <c r="S17" s="23">
        <f t="shared" si="7"/>
        <v>948.33799999999997</v>
      </c>
      <c r="T17" s="24">
        <f t="shared" si="7"/>
        <v>662.93799999999999</v>
      </c>
      <c r="U17" s="55">
        <f t="shared" si="7"/>
        <v>643.89660000000003</v>
      </c>
      <c r="V17" s="56">
        <f t="shared" si="7"/>
        <v>727.92949999999996</v>
      </c>
      <c r="W17" s="55">
        <f t="shared" si="7"/>
        <v>588.97588910886759</v>
      </c>
      <c r="X17" s="55">
        <f t="shared" si="7"/>
        <v>352.68443000000002</v>
      </c>
      <c r="Y17" s="55">
        <f t="shared" si="7"/>
        <v>218.66698000000002</v>
      </c>
      <c r="Z17" s="55">
        <v>254.58607000000001</v>
      </c>
      <c r="AA17" s="55">
        <v>262.86463500000002</v>
      </c>
      <c r="AB17" s="55">
        <f t="shared" si="7"/>
        <v>312.56283440000004</v>
      </c>
      <c r="AF17" s="102"/>
      <c r="AG17" s="103"/>
      <c r="AH17" s="52"/>
    </row>
    <row r="18" spans="2:34" s="2" customFormat="1" ht="27.75" customHeight="1">
      <c r="B18" s="84"/>
      <c r="C18" s="90" t="s">
        <v>29</v>
      </c>
      <c r="D18" s="91"/>
      <c r="E18" s="57">
        <f t="shared" si="6"/>
        <v>80250</v>
      </c>
      <c r="F18" s="57">
        <f t="shared" si="6"/>
        <v>55109</v>
      </c>
      <c r="G18" s="57">
        <f t="shared" si="6"/>
        <v>64716</v>
      </c>
      <c r="H18" s="57">
        <f t="shared" si="6"/>
        <v>63821</v>
      </c>
      <c r="I18" s="57">
        <f t="shared" si="6"/>
        <v>98250</v>
      </c>
      <c r="J18" s="42">
        <f t="shared" si="6"/>
        <v>110880</v>
      </c>
      <c r="K18" s="42">
        <f t="shared" si="6"/>
        <v>180230</v>
      </c>
      <c r="L18" s="42">
        <f t="shared" si="6"/>
        <v>141570</v>
      </c>
      <c r="M18" s="42">
        <f t="shared" si="6"/>
        <v>318954.70299999998</v>
      </c>
      <c r="N18" s="42">
        <f>N10+N6+N14</f>
        <v>432298.10519999999</v>
      </c>
      <c r="O18" s="13">
        <v>428704.71644999995</v>
      </c>
      <c r="P18" s="22">
        <f t="shared" si="7"/>
        <v>344222</v>
      </c>
      <c r="Q18" s="22">
        <f t="shared" ref="Q18:Y18" si="8">ROUNDUP(Q6+Q10+Q14,0)</f>
        <v>224142</v>
      </c>
      <c r="R18" s="22">
        <f t="shared" si="8"/>
        <v>196700</v>
      </c>
      <c r="S18" s="23">
        <f t="shared" si="8"/>
        <v>169598</v>
      </c>
      <c r="T18" s="24">
        <f t="shared" si="8"/>
        <v>113919</v>
      </c>
      <c r="U18" s="58">
        <f t="shared" si="8"/>
        <v>110909</v>
      </c>
      <c r="V18" s="58">
        <f>ROUNDUP(V6+V10+V14,0)</f>
        <v>112883</v>
      </c>
      <c r="W18" s="58">
        <f>ROUNDUP(W6+W10+W14,0)</f>
        <v>111067</v>
      </c>
      <c r="X18" s="58">
        <f t="shared" si="8"/>
        <v>61283</v>
      </c>
      <c r="Y18" s="58">
        <f t="shared" si="8"/>
        <v>41627</v>
      </c>
      <c r="Z18" s="58">
        <v>44070</v>
      </c>
      <c r="AA18" s="58">
        <v>44162</v>
      </c>
      <c r="AB18" s="58">
        <f>ROUNDUP(AB6+AB10+AB14,0)</f>
        <v>70577</v>
      </c>
      <c r="AF18" s="102"/>
      <c r="AG18" s="103"/>
      <c r="AH18" s="52"/>
    </row>
    <row r="19" spans="2:34" s="2" customFormat="1" ht="27.75" customHeight="1">
      <c r="B19" s="85"/>
      <c r="C19" s="27"/>
      <c r="D19" s="28" t="s">
        <v>30</v>
      </c>
      <c r="E19" s="59"/>
      <c r="F19" s="59"/>
      <c r="G19" s="59"/>
      <c r="H19" s="59"/>
      <c r="I19" s="30">
        <f t="shared" ref="I19:N19" si="9">I18/I22</f>
        <v>0.998171289241085</v>
      </c>
      <c r="J19" s="31">
        <f t="shared" si="9"/>
        <v>0.99390462531373247</v>
      </c>
      <c r="K19" s="31">
        <f t="shared" si="9"/>
        <v>0.98273680996313983</v>
      </c>
      <c r="L19" s="31">
        <f t="shared" si="9"/>
        <v>0.99992936855488068</v>
      </c>
      <c r="M19" s="31">
        <f t="shared" si="9"/>
        <v>0.99020496058764496</v>
      </c>
      <c r="N19" s="31">
        <f t="shared" si="9"/>
        <v>0.98479422529224903</v>
      </c>
      <c r="O19" s="30">
        <v>0.98757001022197999</v>
      </c>
      <c r="P19" s="44">
        <f t="shared" ref="P19:AB19" si="10">P18/P22</f>
        <v>0.99333681546528307</v>
      </c>
      <c r="Q19" s="44">
        <f t="shared" si="10"/>
        <v>0.98908285381438199</v>
      </c>
      <c r="R19" s="44">
        <f t="shared" si="10"/>
        <v>0.98400184093887888</v>
      </c>
      <c r="S19" s="45">
        <f t="shared" si="10"/>
        <v>0.98870784388025768</v>
      </c>
      <c r="T19" s="46">
        <f t="shared" si="10"/>
        <v>0.97982105081729531</v>
      </c>
      <c r="U19" s="46">
        <f t="shared" si="10"/>
        <v>0.950102669580421</v>
      </c>
      <c r="V19" s="46">
        <f t="shared" si="10"/>
        <v>0.95518938791807917</v>
      </c>
      <c r="W19" s="46">
        <f t="shared" si="10"/>
        <v>0.96131146956400237</v>
      </c>
      <c r="X19" s="46">
        <f t="shared" si="10"/>
        <v>0.86959592913940431</v>
      </c>
      <c r="Y19" s="46">
        <f t="shared" si="10"/>
        <v>0.96992604800279969</v>
      </c>
      <c r="Z19" s="46">
        <f t="shared" si="10"/>
        <v>0.96826775426695855</v>
      </c>
      <c r="AA19" s="46">
        <v>0.96181122392328544</v>
      </c>
      <c r="AB19" s="46">
        <f t="shared" si="10"/>
        <v>0.93153568340051796</v>
      </c>
      <c r="AF19" s="104"/>
      <c r="AG19" s="103"/>
      <c r="AH19" s="52"/>
    </row>
    <row r="20" spans="2:34" s="2" customFormat="1" ht="27.75" customHeight="1">
      <c r="B20" s="83" t="s">
        <v>34</v>
      </c>
      <c r="C20" s="94" t="s">
        <v>27</v>
      </c>
      <c r="D20" s="95"/>
      <c r="E20" s="51">
        <f t="shared" ref="E20:H22" si="11">E4+E12+E16</f>
        <v>534</v>
      </c>
      <c r="F20" s="51">
        <f t="shared" si="11"/>
        <v>494.1</v>
      </c>
      <c r="G20" s="51">
        <f t="shared" si="11"/>
        <v>523.79999999999995</v>
      </c>
      <c r="H20" s="51">
        <f t="shared" si="11"/>
        <v>484.6</v>
      </c>
      <c r="I20" s="51">
        <v>156</v>
      </c>
      <c r="J20" s="51">
        <v>637</v>
      </c>
      <c r="K20" s="51">
        <v>562</v>
      </c>
      <c r="L20" s="51">
        <v>296.03399999999999</v>
      </c>
      <c r="M20" s="36">
        <v>557.48201999000003</v>
      </c>
      <c r="N20" s="36">
        <v>1057.2879858599999</v>
      </c>
      <c r="O20" s="47">
        <v>1085.87618733</v>
      </c>
      <c r="P20" s="60">
        <v>653.99</v>
      </c>
      <c r="Q20" s="61">
        <v>428.39</v>
      </c>
      <c r="R20" s="61">
        <v>297.08</v>
      </c>
      <c r="S20" s="62">
        <v>239.76</v>
      </c>
      <c r="T20" s="63">
        <v>178.55</v>
      </c>
      <c r="U20" s="64">
        <v>118.29706752516468</v>
      </c>
      <c r="V20" s="64">
        <v>139.21099999999998</v>
      </c>
      <c r="W20" s="64">
        <v>129.9598</v>
      </c>
      <c r="X20" s="64">
        <v>96.147311966023409</v>
      </c>
      <c r="Y20" s="64">
        <f>[1]集計シート_入力シート!$AFJ$5/100</f>
        <v>47.440738736411056</v>
      </c>
      <c r="Z20" s="64">
        <v>78.083000000000013</v>
      </c>
      <c r="AA20" s="64">
        <v>65.094861006243704</v>
      </c>
      <c r="AB20" s="64">
        <f>[2]集計シート_入力シート!$AFJ$5/100</f>
        <v>82.970491915389672</v>
      </c>
      <c r="AF20" s="104"/>
      <c r="AG20" s="103"/>
      <c r="AH20" s="52"/>
    </row>
    <row r="21" spans="2:34" s="2" customFormat="1" ht="27.75" customHeight="1">
      <c r="B21" s="92"/>
      <c r="C21" s="88" t="s">
        <v>28</v>
      </c>
      <c r="D21" s="89"/>
      <c r="E21" s="53">
        <f t="shared" si="11"/>
        <v>241</v>
      </c>
      <c r="F21" s="53">
        <f t="shared" si="11"/>
        <v>233.59999999999997</v>
      </c>
      <c r="G21" s="53">
        <f t="shared" si="11"/>
        <v>301.8</v>
      </c>
      <c r="H21" s="53">
        <f t="shared" si="11"/>
        <v>393.5</v>
      </c>
      <c r="I21" s="53">
        <v>458</v>
      </c>
      <c r="J21" s="53">
        <v>550</v>
      </c>
      <c r="K21" s="53">
        <v>1291</v>
      </c>
      <c r="L21" s="53">
        <v>865.9844999999998</v>
      </c>
      <c r="M21" s="41">
        <v>1540.6176760000001</v>
      </c>
      <c r="N21" s="41">
        <v>2128.7298314999998</v>
      </c>
      <c r="O21" s="13">
        <v>2113.0747399999996</v>
      </c>
      <c r="P21" s="54">
        <v>1579.7329999999999</v>
      </c>
      <c r="Q21" s="22">
        <v>1089.5340000000001</v>
      </c>
      <c r="R21" s="22">
        <v>1152.723</v>
      </c>
      <c r="S21" s="23">
        <v>955.86800000000005</v>
      </c>
      <c r="T21" s="24">
        <v>672.30700000000002</v>
      </c>
      <c r="U21" s="15">
        <v>686.65589999999997</v>
      </c>
      <c r="V21" s="15">
        <v>756</v>
      </c>
      <c r="W21" s="15">
        <v>624.38218910886769</v>
      </c>
      <c r="X21" s="15">
        <v>384.54189000000002</v>
      </c>
      <c r="Y21" s="15">
        <f>[1]集計シート_入力シート!$AFK$5/1000</f>
        <v>222.97066000000001</v>
      </c>
      <c r="Z21" s="15">
        <v>260.73793999999998</v>
      </c>
      <c r="AA21" s="15">
        <v>269.7934855625</v>
      </c>
      <c r="AB21" s="15">
        <f>[2]集計シート_入力シート!$AFK$5/1000</f>
        <v>312.60068440000003</v>
      </c>
      <c r="AF21" s="102"/>
      <c r="AG21" s="102"/>
    </row>
    <row r="22" spans="2:34" s="2" customFormat="1" ht="27.75" customHeight="1">
      <c r="B22" s="93"/>
      <c r="C22" s="96" t="s">
        <v>29</v>
      </c>
      <c r="D22" s="97"/>
      <c r="E22" s="65">
        <f t="shared" si="11"/>
        <v>88970</v>
      </c>
      <c r="F22" s="65">
        <f t="shared" si="11"/>
        <v>61659</v>
      </c>
      <c r="G22" s="65">
        <f t="shared" si="11"/>
        <v>87641</v>
      </c>
      <c r="H22" s="65">
        <f t="shared" si="11"/>
        <v>85023</v>
      </c>
      <c r="I22" s="65">
        <v>98430</v>
      </c>
      <c r="J22" s="65">
        <v>111560</v>
      </c>
      <c r="K22" s="65">
        <v>183396</v>
      </c>
      <c r="L22" s="65">
        <v>141580</v>
      </c>
      <c r="M22" s="66">
        <v>322109.78100000002</v>
      </c>
      <c r="N22" s="66">
        <v>438973.03019999998</v>
      </c>
      <c r="O22" s="67">
        <v>434100.58224999998</v>
      </c>
      <c r="P22" s="68">
        <v>346531</v>
      </c>
      <c r="Q22" s="68">
        <f>ROUNDUP(226615.3,0)</f>
        <v>226616</v>
      </c>
      <c r="R22" s="68">
        <v>199898</v>
      </c>
      <c r="S22" s="69">
        <v>171535</v>
      </c>
      <c r="T22" s="70">
        <v>116265.10769999999</v>
      </c>
      <c r="U22" s="71">
        <v>116733.70000000001</v>
      </c>
      <c r="V22" s="71">
        <v>118178.658</v>
      </c>
      <c r="W22" s="71">
        <v>115536.95499999999</v>
      </c>
      <c r="X22" s="71">
        <v>70472.960999999996</v>
      </c>
      <c r="Y22" s="71">
        <f>[1]集計シート_入力シート!$AFL$5</f>
        <v>42917.705000000002</v>
      </c>
      <c r="Z22" s="71">
        <v>45514.27</v>
      </c>
      <c r="AA22" s="71">
        <v>45915.455030624995</v>
      </c>
      <c r="AB22" s="71">
        <f>[2]集計シート_入力シート!$AFL$5</f>
        <v>75764.140072834009</v>
      </c>
    </row>
    <row r="23" spans="2:34" s="74" customFormat="1" ht="17.149999999999999" customHeight="1">
      <c r="B23" s="72" t="s">
        <v>35</v>
      </c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AB23" s="75" t="s">
        <v>36</v>
      </c>
      <c r="AC23" s="76"/>
      <c r="AD23" s="1"/>
    </row>
    <row r="24" spans="2:34" ht="20.149999999999999" customHeight="1">
      <c r="I24" s="78" t="s">
        <v>37</v>
      </c>
    </row>
    <row r="25" spans="2:34" ht="20.149999999999999" customHeight="1">
      <c r="I25" s="78"/>
    </row>
    <row r="26" spans="2:34" ht="20.149999999999999" customHeight="1">
      <c r="D26" s="79"/>
    </row>
    <row r="27" spans="2:34" ht="20.149999999999999" customHeight="1"/>
    <row r="28" spans="2:34" ht="20.149999999999999" customHeight="1"/>
    <row r="29" spans="2:34" ht="20.149999999999999" customHeight="1"/>
    <row r="30" spans="2:34" ht="20.149999999999999" customHeight="1"/>
    <row r="31" spans="2:34" ht="20.149999999999999" customHeight="1"/>
    <row r="32" spans="2:34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spans="31:51" ht="20.149999999999999" customHeight="1"/>
    <row r="50" spans="31:51" ht="20.149999999999999" customHeight="1"/>
    <row r="51" spans="31:51" ht="20.149999999999999" customHeight="1"/>
    <row r="52" spans="31:51" ht="2.15" customHeight="1"/>
    <row r="53" spans="31:51" ht="20.149999999999999" customHeight="1"/>
    <row r="54" spans="31:51" ht="20.149999999999999" customHeight="1"/>
    <row r="55" spans="31:51" ht="20.149999999999999" customHeight="1"/>
    <row r="56" spans="31:51" ht="20.149999999999999" customHeight="1"/>
    <row r="57" spans="31:51" ht="20.149999999999999" customHeight="1"/>
    <row r="58" spans="31:51" ht="20.149999999999999" customHeight="1"/>
    <row r="59" spans="31:51" ht="20.149999999999999" customHeight="1"/>
    <row r="60" spans="31:51" ht="20.149999999999999" customHeight="1"/>
    <row r="61" spans="31:51" ht="20.149999999999999" customHeight="1"/>
    <row r="62" spans="31:51" ht="20.149999999999999" customHeight="1"/>
    <row r="63" spans="31:51" ht="20.149999999999999" customHeight="1"/>
    <row r="64" spans="31:51" ht="27.75" customHeight="1"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2"/>
      <c r="AY64" s="82"/>
    </row>
    <row r="65" spans="31:51" ht="20.149999999999999" customHeight="1"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</row>
    <row r="66" spans="31:51" ht="20.149999999999999" customHeight="1"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</row>
    <row r="67" spans="31:51" ht="20.149999999999999" customHeight="1"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</row>
    <row r="68" spans="31:51" ht="20.149999999999999" customHeight="1"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2"/>
      <c r="AV68" s="82"/>
      <c r="AW68" s="82"/>
      <c r="AX68" s="82"/>
      <c r="AY68" s="82"/>
    </row>
    <row r="69" spans="31:51" ht="20.149999999999999" customHeight="1"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</row>
    <row r="70" spans="31:51" ht="20.149999999999999" customHeight="1"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</row>
    <row r="71" spans="31:51" ht="20.149999999999999" customHeight="1">
      <c r="AE71" s="82"/>
      <c r="AF71" s="82"/>
      <c r="AG71" s="82"/>
      <c r="AH71" s="82"/>
      <c r="AI71" s="82"/>
      <c r="AJ71" s="82"/>
      <c r="AK71" s="82"/>
      <c r="AL71" s="82"/>
      <c r="AM71" s="82"/>
      <c r="AN71" s="82"/>
      <c r="AO71" s="82"/>
      <c r="AP71" s="82"/>
      <c r="AQ71" s="82"/>
      <c r="AR71" s="82"/>
      <c r="AS71" s="82"/>
      <c r="AT71" s="82"/>
      <c r="AU71" s="82"/>
      <c r="AV71" s="82"/>
      <c r="AW71" s="82"/>
      <c r="AX71" s="82"/>
      <c r="AY71" s="82"/>
    </row>
    <row r="72" spans="31:51" ht="20.149999999999999" customHeight="1">
      <c r="AE72" s="82"/>
      <c r="AF72" s="82"/>
      <c r="AG72" s="82"/>
      <c r="AH72" s="82"/>
      <c r="AI72" s="82"/>
      <c r="AJ72" s="82"/>
      <c r="AK72" s="82"/>
      <c r="AL72" s="82"/>
      <c r="AM72" s="82"/>
      <c r="AN72" s="82"/>
      <c r="AO72" s="82"/>
      <c r="AP72" s="82"/>
      <c r="AQ72" s="82"/>
      <c r="AR72" s="82"/>
      <c r="AS72" s="82"/>
      <c r="AT72" s="82"/>
      <c r="AU72" s="82"/>
      <c r="AV72" s="82"/>
      <c r="AW72" s="82"/>
      <c r="AX72" s="82"/>
      <c r="AY72" s="82"/>
    </row>
    <row r="73" spans="31:51" ht="20.149999999999999" customHeight="1">
      <c r="AE73" s="82"/>
      <c r="AF73" s="82"/>
      <c r="AG73" s="82"/>
      <c r="AH73" s="82"/>
      <c r="AI73" s="82"/>
      <c r="AJ73" s="82"/>
      <c r="AK73" s="82"/>
      <c r="AL73" s="82"/>
      <c r="AM73" s="82"/>
      <c r="AN73" s="82"/>
      <c r="AO73" s="82"/>
      <c r="AP73" s="82"/>
      <c r="AQ73" s="82"/>
      <c r="AR73" s="82"/>
      <c r="AS73" s="82"/>
      <c r="AT73" s="82"/>
      <c r="AU73" s="82"/>
      <c r="AV73" s="82"/>
      <c r="AW73" s="82"/>
      <c r="AX73" s="82"/>
      <c r="AY73" s="82"/>
    </row>
    <row r="74" spans="31:51" ht="20.149999999999999" customHeight="1"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</row>
    <row r="75" spans="31:51" ht="20.149999999999999" customHeight="1">
      <c r="AE75" s="82"/>
      <c r="AF75" s="82"/>
      <c r="AG75" s="82"/>
      <c r="AH75" s="82"/>
      <c r="AI75" s="82"/>
      <c r="AJ75" s="82"/>
      <c r="AK75" s="82"/>
      <c r="AL75" s="82"/>
      <c r="AM75" s="82"/>
      <c r="AN75" s="82"/>
      <c r="AO75" s="82"/>
      <c r="AP75" s="82"/>
      <c r="AQ75" s="82"/>
      <c r="AR75" s="82"/>
      <c r="AS75" s="82"/>
      <c r="AT75" s="82"/>
      <c r="AU75" s="82"/>
      <c r="AV75" s="82"/>
      <c r="AW75" s="82"/>
      <c r="AX75" s="82"/>
      <c r="AY75" s="82"/>
    </row>
    <row r="76" spans="31:51" ht="20.149999999999999" customHeight="1"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</row>
    <row r="77" spans="31:51" ht="20.149999999999999" customHeight="1"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</row>
    <row r="78" spans="31:51" ht="20.149999999999999" customHeight="1"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</row>
    <row r="79" spans="31:51" ht="20.149999999999999" customHeight="1">
      <c r="AE79" s="82"/>
      <c r="AF79" s="82"/>
      <c r="AG79" s="82"/>
      <c r="AH79" s="82"/>
      <c r="AI79" s="82"/>
      <c r="AJ79" s="82"/>
      <c r="AK79" s="82"/>
      <c r="AL79" s="82"/>
      <c r="AM79" s="82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</row>
    <row r="80" spans="31:51" ht="20.149999999999999" customHeight="1">
      <c r="AE80" s="82"/>
      <c r="AF80" s="82"/>
      <c r="AG80" s="82"/>
      <c r="AH80" s="82"/>
      <c r="AI80" s="82"/>
      <c r="AJ80" s="82"/>
      <c r="AK80" s="82"/>
      <c r="AL80" s="82"/>
      <c r="AM80" s="82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</row>
    <row r="81" spans="31:51" ht="20.149999999999999" customHeight="1">
      <c r="AE81" s="82"/>
      <c r="AF81" s="82"/>
      <c r="AG81" s="82"/>
      <c r="AH81" s="82"/>
      <c r="AI81" s="82"/>
      <c r="AJ81" s="82"/>
      <c r="AK81" s="82"/>
      <c r="AL81" s="82"/>
      <c r="AM81" s="82"/>
      <c r="AN81" s="82"/>
      <c r="AO81" s="82"/>
      <c r="AP81" s="82"/>
      <c r="AQ81" s="82"/>
      <c r="AR81" s="82"/>
      <c r="AS81" s="82"/>
      <c r="AT81" s="82"/>
      <c r="AU81" s="82"/>
      <c r="AV81" s="82"/>
      <c r="AW81" s="82"/>
      <c r="AX81" s="82"/>
      <c r="AY81" s="82"/>
    </row>
    <row r="82" spans="31:51" ht="20.149999999999999" customHeight="1">
      <c r="AE82" s="82"/>
      <c r="AF82" s="82"/>
      <c r="AG82" s="82"/>
      <c r="AH82" s="82"/>
      <c r="AI82" s="82"/>
      <c r="AJ82" s="82"/>
      <c r="AK82" s="82"/>
      <c r="AL82" s="82"/>
      <c r="AM82" s="82"/>
      <c r="AN82" s="82"/>
      <c r="AO82" s="82"/>
      <c r="AP82" s="82"/>
      <c r="AQ82" s="82"/>
      <c r="AR82" s="82"/>
      <c r="AS82" s="82"/>
      <c r="AT82" s="82"/>
      <c r="AU82" s="82"/>
      <c r="AV82" s="82"/>
      <c r="AW82" s="82"/>
      <c r="AX82" s="82"/>
      <c r="AY82" s="82"/>
    </row>
    <row r="83" spans="31:51" ht="20.149999999999999" customHeight="1"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</row>
    <row r="84" spans="31:51" ht="20.149999999999999" customHeight="1"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2"/>
      <c r="AY84" s="82"/>
    </row>
    <row r="85" spans="31:51" ht="20.149999999999999" customHeight="1"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2"/>
      <c r="AS85" s="82"/>
      <c r="AT85" s="82"/>
      <c r="AU85" s="82"/>
      <c r="AV85" s="82"/>
      <c r="AW85" s="82"/>
      <c r="AX85" s="82"/>
      <c r="AY85" s="82"/>
    </row>
    <row r="86" spans="31:51" ht="20.149999999999999" customHeight="1"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</row>
    <row r="87" spans="31:51" ht="20.149999999999999" customHeight="1"/>
    <row r="88" spans="31:51" ht="20.149999999999999" customHeight="1"/>
    <row r="89" spans="31:51" ht="20.149999999999999" customHeight="1"/>
    <row r="90" spans="31:51" ht="20.149999999999999" customHeight="1"/>
    <row r="91" spans="31:51" ht="20.149999999999999" customHeight="1"/>
    <row r="92" spans="31:51" ht="20.149999999999999" customHeight="1"/>
    <row r="93" spans="31:51" ht="20.149999999999999" customHeight="1"/>
    <row r="94" spans="31:51" ht="20.149999999999999" customHeight="1"/>
    <row r="95" spans="31:51" ht="20.149999999999999" customHeight="1"/>
    <row r="96" spans="31:51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</sheetData>
  <mergeCells count="23">
    <mergeCell ref="A1:AD1"/>
    <mergeCell ref="B2:X2"/>
    <mergeCell ref="C3:D3"/>
    <mergeCell ref="B4:B7"/>
    <mergeCell ref="C4:D4"/>
    <mergeCell ref="C5:D5"/>
    <mergeCell ref="C6:D6"/>
    <mergeCell ref="B8:B11"/>
    <mergeCell ref="C8:D8"/>
    <mergeCell ref="C9:D9"/>
    <mergeCell ref="C10:D10"/>
    <mergeCell ref="B12:B15"/>
    <mergeCell ref="C12:D12"/>
    <mergeCell ref="C13:D13"/>
    <mergeCell ref="C14:D14"/>
    <mergeCell ref="B16:B19"/>
    <mergeCell ref="C16:D16"/>
    <mergeCell ref="C17:D17"/>
    <mergeCell ref="C18:D18"/>
    <mergeCell ref="B20:B22"/>
    <mergeCell ref="C20:D20"/>
    <mergeCell ref="C21:D21"/>
    <mergeCell ref="C22:D22"/>
  </mergeCells>
  <phoneticPr fontId="3"/>
  <printOptions horizontalCentered="1" verticalCentered="1"/>
  <pageMargins left="0.78740157480314965" right="0.43307086614173229" top="0.59055118110236227" bottom="0.78740157480314965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★主な野生獣 </vt:lpstr>
      <vt:lpstr>'★主な野生獣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野村　将史</dc:creator>
  <cp:lastModifiedBy>w</cp:lastModifiedBy>
  <cp:lastPrinted>2024-08-27T00:41:12Z</cp:lastPrinted>
  <dcterms:created xsi:type="dcterms:W3CDTF">2015-06-05T18:19:34Z</dcterms:created>
  <dcterms:modified xsi:type="dcterms:W3CDTF">2025-10-31T06:27:21Z</dcterms:modified>
</cp:coreProperties>
</file>