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F3410D7C-46E7-4D8A-9DFF-41C0F283A09F}" xr6:coauthVersionLast="47" xr6:coauthVersionMax="47" xr10:uidLastSave="{00000000-0000-0000-0000-000000000000}"/>
  <bookViews>
    <workbookView xWindow="1785" yWindow="-14490" windowWidth="16665" windowHeight="13755" tabRatio="555" xr2:uid="{00000000-000D-0000-FFFF-FFFF00000000}"/>
  </bookViews>
  <sheets>
    <sheet name="指定区域情報" sheetId="3" r:id="rId1"/>
  </sheets>
  <definedNames>
    <definedName name="_xlnm._FilterDatabase" localSheetId="0" hidden="1">指定区域情報!$B$17:$H$80</definedName>
    <definedName name="_xlnm.Print_Area" localSheetId="0">指定区域情報!$B$1:$K$80</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3" l="1"/>
  <c r="J5"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<sst xmlns="http://schemas.openxmlformats.org/spreadsheetml/2006/main" count="472" uniqueCount="247">
  <si>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</si>
  <si>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</si>
  <si>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</si>
  <si>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</si>
  <si>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</si>
  <si>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</si>
  <si>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</si>
  <si>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</si>
  <si>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</si>
  <si>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</si>
  <si>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</si>
  <si>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</si>
  <si>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</si>
  <si>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</si>
  <si>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</si>
  <si>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</si>
  <si>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</si>
  <si>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</si>
  <si>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</si>
  <si>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</si>
  <si>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</si>
  <si>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</si>
  <si>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</si>
  <si>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</si>
  <si>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</si>
  <si>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</si>
  <si>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</si>
  <si>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</si>
  <si>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</si>
  <si>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</si>
  <si>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</si>
  <si>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</si>
  <si>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</si>
  <si>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</si>
  <si>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</si>
  <si>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</si>
  <si>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</si>
  <si>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</si>
  <si>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</si>
  <si>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</si>
  <si>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</si>
  <si>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</si>
  <si>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</si>
  <si>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</si>
  <si>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</si>
  <si>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</si>
  <si>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</si>
  <si>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</si>
  <si>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</si>
  <si>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</si>
  <si>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</si>
  <si>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</si>
  <si>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</si>
  <si>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</si>
  <si>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</si>
  <si>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</si>
  <si>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</si>
  <si>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</si>
  <si>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</si>
  <si>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</si>
  <si>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</si>
  <si>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</si>
  <si>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</si>
  <si>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</si>
  <si>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</si>
  <si>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</si>
  <si>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</si>
  <si>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</si>
  <si>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</si>
  <si>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</si>
  <si>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</si>
  <si>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</si>
  <si>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</si>
  <si>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</si>
  <si>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</si>
  <si>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</si>
  <si>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</si>
  <si>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</si>
  <si>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</si>
  <si>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</si>
  <si>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</si>
  <si>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</si>
  <si>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</si>
  <si>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</si>
  <si>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</si>
  <si>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</si>
  <si>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</si>
  <si>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</si>
  <si>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</si>
  <si>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</si>
  <si>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</si>
  <si>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</si>
  <si>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</si>
  <si>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</si>
  <si>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</si>
  <si>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</si>
  <si>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</si>
  <si>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</si>
  <si>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</si>
  <si>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</si>
  <si>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</si>
  <si>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</si>
  <si>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</si>
  <si>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</si>
  <si>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</si>
  <si>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</si>
  <si>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</si>
  <si>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
  </si>
  <si>
    <t>滋賀県野洲市野洲字川原端860番､860番3､字西ヶ漥2286番の各一部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</si>
  <si>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</si>
  <si>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</si>
  <si>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</si>
  <si>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</si>
  <si>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</si>
  <si>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</si>
  <si>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</si>
  <si>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</si>
  <si>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</si>
  <si>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</si>
  <si>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</si>
  <si>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</si>
  <si>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</si>
  <si>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</si>
  <si>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</si>
  <si>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</si>
  <si>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</si>
  <si>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</si>
  <si>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</si>
  <si>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</si>
  <si>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</si>
  <si>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</si>
  <si>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</si>
  <si>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</si>
  <si>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</si>
  <si>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</si>
  <si>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</si>
  <si>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</si>
  <si>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</si>
  <si>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</si>
  <si>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</si>
  <si>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</si>
  <si>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</si>
  <si>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</si>
  <si>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</si>
  <si>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</si>
  <si>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</si>
  <si>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</si>
  <si>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</si>
  <si>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</si>
  <si>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</si>
  <si>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</si>
  <si>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</si>
  <si>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</si>
  <si>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</si>
  <si>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</si>
  <si>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</si>
  <si>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</si>
  <si>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</si>
  <si>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</si>
  <si>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</si>
  <si>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</si>
  <si>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</si>
  <si>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</si>
  <si>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</si>
  <si>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</si>
  <si>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</si>
  <si>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</si>
  <si>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</si>
  <si>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</si>
  <si>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</si>
  <si>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</si>
  <si>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</si>
  <si>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</si>
  <si>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</si>
  <si>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</si>
  <si>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</si>
  <si>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</si>
  <si>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</si>
  <si>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</si>
  <si>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</si>
  <si>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</si>
  <si>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</si>
  <si>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</si>
  <si>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</si>
  <si>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</si>
  <si>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</si>
  <si>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</si>
  <si>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</si>
  <si>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</si>
  <si>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</si>
  <si>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</si>
  <si>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</si>
  <si>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</si>
  <si>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</si>
  <si>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</si>
  <si>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</si>
  <si>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</si>
  <si>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</si>
  <si>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</si>
  <si>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</si>
  <si>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</si>
  <si>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</si>
  <si>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</si>
  <si>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</si>
  <si>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</si>
  <si>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</si>
  <si>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</si>
  <si>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</si>
  <si>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</si>
  <si>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</si>
  <si>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</si>
  <si>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</si>
  <si>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</si>
  <si>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</si>
  <si>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</si>
  <si>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</si>
  <si>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</si>
  <si>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</si>
  <si>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</si>
  <si>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</si>
  <si>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</si>
  <si>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</si>
  <si>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</si>
  <si>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</si>
  <si>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</si>
  <si>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</si>
  <si>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</si>
  <si>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</si>
  <si>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</si>
  <si>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</si>
  <si>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</si>
  <si>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</si>
  <si>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</si>
  <si>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</si>
  <si>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</si>
  <si>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</si>
  <si>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</si>
  <si>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滋賀県
（57件）</t>
    <rPh sb="0" eb="3">
      <t>シガケン</t>
    </rPh>
    <phoneticPr fontId="12"/>
  </si>
  <si>
    <t>要-21</t>
    <phoneticPr fontId="12"/>
  </si>
  <si>
    <t>形-78</t>
    <phoneticPr fontId="12"/>
  </si>
  <si>
    <t>滋賀県野洲市野洲字苦菜島1041番の一部</t>
    <rPh sb="0" eb="3">
      <t>シガケン</t>
    </rPh>
    <rPh sb="11" eb="12">
      <t>シマ</t>
    </rPh>
    <phoneticPr fontId="12"/>
  </si>
  <si>
    <t>滋賀県野洲市野洲字苦菜島1041番の一部</t>
    <rPh sb="0" eb="3">
      <t>シガケン</t>
    </rPh>
    <phoneticPr fontId="12"/>
  </si>
  <si>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1"/>
  </si>
  <si>
    <t>形-79</t>
    <phoneticPr fontId="12"/>
  </si>
  <si>
    <t>鉛及びその化合物
砒素及びその化合物</t>
    <rPh sb="0" eb="1">
      <t>ナマリ</t>
    </rPh>
    <rPh sb="1" eb="2">
      <t>オヨ</t>
    </rPh>
    <rPh sb="5" eb="8">
      <t>カゴウブツ</t>
    </rPh>
    <rPh sb="9" eb="12">
      <t>ヒソオヨ</t>
    </rPh>
    <rPh sb="15" eb="18">
      <t>カゴウブツ</t>
    </rPh>
    <phoneticPr fontId="2"/>
  </si>
  <si>
    <t>滋賀県蒲生郡竜王町大字鏡字老々塚2291番7の一部</t>
    <phoneticPr fontId="12"/>
  </si>
  <si>
    <t>（令和7年7月25日現在）</t>
    <rPh sb="1" eb="2">
      <t>レイ</t>
    </rPh>
    <rPh sb="2" eb="3">
      <t>ワ</t>
    </rPh>
    <rPh sb="9" eb="10">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</si>
</sst>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30">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38" xfId="0" applyFont="1" applyBorder="1" applyAlignment="1">
      <alignment vertical="center" wrapText="1"/>
    </xf>
    <xf numFmtId="0" fontId="54" fillId="0" borderId="38" xfId="0" applyFont="1" applyFill="1" applyBorder="1" applyAlignment="1">
      <alignment vertical="center" wrapText="1"/>
    </xf>
    <xf numFmtId="176" fontId="54" fillId="0" borderId="38" xfId="0" applyNumberFormat="1" applyFont="1" applyFill="1" applyBorder="1" applyAlignment="1">
      <alignment horizontal="center" vertical="center" wrapText="1"/>
    </xf>
    <xf numFmtId="176" fontId="54" fillId="0" borderId="38" xfId="0" applyNumberFormat="1" applyFont="1" applyFill="1" applyBorder="1" applyAlignment="1">
      <alignment vertical="center" wrapText="1"/>
    </xf>
    <xf numFmtId="178" fontId="54" fillId="0" borderId="38" xfId="3" applyNumberFormat="1" applyFont="1" applyFill="1" applyBorder="1"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2"/>
  <sheetViews>
    <sheetView tabSelected="1" zoomScale="85" zoomScaleNormal="85" zoomScaleSheetLayoutView="50" zoomScalePageLayoutView="50" workbookViewId="0">
      <pane ySplit="18" topLeftCell="A76" activePane="bottomLeft" state="frozen"/>
      <selection pane="bottomLeft" activeCell="F6" sqref="F6"/>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86" t="s">
        <v>1</v>
      </c>
      <c r="C1" s="87"/>
      <c r="D1" s="87"/>
      <c r="E1" s="87"/>
      <c r="F1" s="87"/>
      <c r="G1" s="87"/>
      <c r="H1" s="87"/>
      <c r="I1" s="87"/>
      <c r="J1" s="87"/>
      <c r="K1" s="87"/>
    </row>
    <row r="2" spans="2:12" ht="22.5" customHeight="1" x14ac:dyDescent="0.2">
      <c r="B2" s="100" t="s">
        <v>173</v>
      </c>
      <c r="C2" s="101"/>
      <c r="D2" s="101"/>
      <c r="E2" s="101"/>
      <c r="F2" s="101"/>
      <c r="G2" s="101"/>
      <c r="H2" s="101"/>
      <c r="I2" s="101"/>
      <c r="J2" s="101"/>
      <c r="K2" s="101"/>
    </row>
    <row r="3" spans="2:12" ht="16" customHeight="1" x14ac:dyDescent="0.2">
      <c r="B3" s="19"/>
      <c r="C3" s="20"/>
      <c r="D3" s="20"/>
      <c r="E3" s="21"/>
      <c r="F3" s="22"/>
      <c r="G3" s="23"/>
      <c r="H3" s="24"/>
      <c r="I3" s="25" t="s">
        <v>2</v>
      </c>
      <c r="J3" s="26" t="s">
        <v>3</v>
      </c>
      <c r="K3" s="27"/>
    </row>
    <row r="4" spans="2:12" ht="16" customHeight="1" x14ac:dyDescent="0.2">
      <c r="B4" s="84" t="s">
        <v>126</v>
      </c>
      <c r="C4" s="84"/>
      <c r="D4" s="84"/>
      <c r="E4" s="21"/>
      <c r="F4" s="22"/>
      <c r="G4" s="23"/>
      <c r="H4" s="24"/>
      <c r="I4" s="25" t="s">
        <v>42</v>
      </c>
      <c r="J4" s="28">
        <f>COUNTIF(H19:H87,"第３条")</f>
        <v>27</v>
      </c>
      <c r="K4" s="21"/>
    </row>
    <row r="5" spans="2:12" x14ac:dyDescent="0.2">
      <c r="B5" s="29" t="s">
        <v>34</v>
      </c>
      <c r="C5" s="30"/>
      <c r="D5" s="30"/>
      <c r="E5" s="21"/>
      <c r="F5" s="22">
        <f>L5</f>
        <v>10</v>
      </c>
      <c r="G5" s="23"/>
      <c r="H5" s="22"/>
      <c r="I5" s="25" t="s">
        <v>43</v>
      </c>
      <c r="J5" s="28">
        <f>COUNTIF(H19:H87,"第４条")</f>
        <v>24</v>
      </c>
      <c r="K5" s="21"/>
      <c r="L5" s="17">
        <f>COUNTIF(C19:C82,"要措置区域")</f>
        <v>10</v>
      </c>
    </row>
    <row r="6" spans="2:12" x14ac:dyDescent="0.2">
      <c r="B6" s="29" t="s">
        <v>23</v>
      </c>
      <c r="C6" s="20"/>
      <c r="D6" s="20"/>
      <c r="E6" s="21"/>
      <c r="F6" s="22">
        <f>L6+L7+L9+L11+L8+L13+L14+L12+L10</f>
        <v>50</v>
      </c>
      <c r="G6" s="23"/>
      <c r="H6" s="24"/>
      <c r="I6" s="25" t="s">
        <v>21</v>
      </c>
      <c r="J6" s="28">
        <f>COUNTIF(H19:H87,"（旧）第４条")+COUNTIF(H19:H87,"第５条")</f>
        <v>0</v>
      </c>
      <c r="K6" s="21"/>
      <c r="L6" s="17">
        <f>COUNTIF(C19:C82,"形質変更時要届出区域")</f>
        <v>47</v>
      </c>
    </row>
    <row r="7" spans="2:12" x14ac:dyDescent="0.2">
      <c r="B7" s="19" t="s">
        <v>32</v>
      </c>
      <c r="C7" s="96" t="s">
        <v>29</v>
      </c>
      <c r="D7" s="96"/>
      <c r="E7" s="97"/>
      <c r="F7" s="22">
        <f t="shared" ref="F7:F14" si="0">L7</f>
        <v>1</v>
      </c>
      <c r="G7" s="23"/>
      <c r="H7" s="24"/>
      <c r="I7" s="25" t="s">
        <v>40</v>
      </c>
      <c r="J7" s="28">
        <f>COUNTIF(H19:H87,"第14条")</f>
        <v>9</v>
      </c>
      <c r="K7" s="21"/>
      <c r="L7" s="17">
        <f>COUNTIF(C19:C82,"形質変更時要届出区域（自然由来特例区域）")</f>
        <v>1</v>
      </c>
    </row>
    <row r="8" spans="2:12" x14ac:dyDescent="0.2">
      <c r="B8" s="19"/>
      <c r="C8" s="96" t="s">
        <v>51</v>
      </c>
      <c r="D8" s="96"/>
      <c r="E8" s="97"/>
      <c r="F8" s="22">
        <f t="shared" si="0"/>
        <v>2</v>
      </c>
      <c r="G8" s="23"/>
      <c r="H8" s="24"/>
      <c r="I8" s="25" t="s">
        <v>44</v>
      </c>
      <c r="J8" s="28">
        <f>COUNTIF(H19:H87,"第４条第14条")</f>
        <v>0</v>
      </c>
      <c r="K8" s="21"/>
      <c r="L8" s="17">
        <f>COUNTIF(C19:C82,"形質変更時要届出区域（一部自然由来特例区域）")</f>
        <v>2</v>
      </c>
    </row>
    <row r="9" spans="2:12" x14ac:dyDescent="0.2">
      <c r="B9" s="19"/>
      <c r="C9" s="96" t="s">
        <v>30</v>
      </c>
      <c r="D9" s="96"/>
      <c r="E9" s="96"/>
      <c r="F9" s="22">
        <f t="shared" si="0"/>
        <v>0</v>
      </c>
      <c r="G9" s="23"/>
      <c r="H9" s="24"/>
      <c r="I9" s="25" t="s">
        <v>39</v>
      </c>
      <c r="J9" s="28">
        <f>COUNTIF(H19:H87,"処理業省令
 第13条")</f>
        <v>0</v>
      </c>
      <c r="K9" s="21"/>
      <c r="L9" s="17">
        <f>COUNTIF(C19:C82,"形質変更時要届出区域（埋立地特例区域）")</f>
        <v>0</v>
      </c>
    </row>
    <row r="10" spans="2:12" x14ac:dyDescent="0.2">
      <c r="B10" s="19"/>
      <c r="C10" s="27" t="s">
        <v>58</v>
      </c>
      <c r="D10" s="27"/>
      <c r="E10" s="27"/>
      <c r="F10" s="22">
        <f t="shared" si="0"/>
        <v>0</v>
      </c>
      <c r="G10" s="23"/>
      <c r="H10" s="24"/>
      <c r="I10" s="25" t="s">
        <v>89</v>
      </c>
      <c r="J10" s="28">
        <f>COUNTIF(H19:H87,"第３条第14条")</f>
        <v>1</v>
      </c>
      <c r="K10" s="21"/>
      <c r="L10" s="17">
        <f>COUNTIF(C19:C82,"形質変更時要届出区域（一部埋立地特例区域）")</f>
        <v>0</v>
      </c>
    </row>
    <row r="11" spans="2:12" x14ac:dyDescent="0.2">
      <c r="B11" s="19"/>
      <c r="C11" s="96" t="s">
        <v>31</v>
      </c>
      <c r="D11" s="96"/>
      <c r="E11" s="96"/>
      <c r="F11" s="22">
        <f t="shared" si="0"/>
        <v>0</v>
      </c>
      <c r="G11" s="23"/>
      <c r="H11" s="31"/>
      <c r="I11" s="32" t="s">
        <v>119</v>
      </c>
      <c r="J11" s="28">
        <f>COUNTIF(H19:H87,"要措置区域等から指定変更")</f>
        <v>0</v>
      </c>
      <c r="K11" s="21"/>
      <c r="L11" s="17">
        <f>COUNTIF(C19:C82,"形質変更時要届出区域（埋立地管理区域）")</f>
        <v>0</v>
      </c>
    </row>
    <row r="12" spans="2:12" x14ac:dyDescent="0.2">
      <c r="B12" s="19"/>
      <c r="C12" s="27" t="s">
        <v>56</v>
      </c>
      <c r="D12" s="27"/>
      <c r="E12" s="27"/>
      <c r="F12" s="22">
        <f t="shared" si="0"/>
        <v>0</v>
      </c>
      <c r="G12" s="23"/>
      <c r="H12" s="31"/>
      <c r="I12" s="33"/>
      <c r="J12" s="34"/>
      <c r="K12" s="21"/>
      <c r="L12" s="17">
        <f>COUNTIF(C19:C82,"形質変更時要届出区域（一部埋立地管理区域）")</f>
        <v>0</v>
      </c>
    </row>
    <row r="13" spans="2:12" x14ac:dyDescent="0.2">
      <c r="B13" s="19"/>
      <c r="C13" s="104" t="s">
        <v>52</v>
      </c>
      <c r="D13" s="104"/>
      <c r="E13" s="104"/>
      <c r="F13" s="22">
        <f t="shared" si="0"/>
        <v>0</v>
      </c>
      <c r="G13" s="23"/>
      <c r="H13" s="31"/>
      <c r="I13" s="33"/>
      <c r="J13" s="34"/>
      <c r="K13" s="21"/>
      <c r="L13" s="17">
        <f>COUNTIF(C19:C82,"形質変更時要届出区域（埋立地管理区域・埋立地特例区域）")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COUNTIF(C19:C82,"形質変更時要届出区域（臨海部特例区域）")</f>
        <v>0</v>
      </c>
    </row>
    <row r="15" spans="2:12" ht="26.25" customHeight="1" x14ac:dyDescent="0.2">
      <c r="B15" s="105" t="s">
        <v>127</v>
      </c>
      <c r="C15" s="105"/>
      <c r="D15" s="105"/>
      <c r="E15" s="105"/>
      <c r="F15" s="105"/>
      <c r="G15" s="105"/>
      <c r="H15" s="105"/>
      <c r="I15" s="105"/>
      <c r="J15" s="105"/>
      <c r="K15" s="105"/>
    </row>
    <row r="16" spans="2:12" ht="14.25" customHeight="1" thickBot="1" x14ac:dyDescent="0.25">
      <c r="B16" s="19"/>
      <c r="C16" s="35"/>
      <c r="D16" s="35"/>
      <c r="E16" s="36"/>
      <c r="F16" s="22"/>
      <c r="G16" s="37"/>
      <c r="H16" s="88" t="s">
        <v>246</v>
      </c>
      <c r="I16" s="88"/>
      <c r="J16" s="88"/>
      <c r="K16" s="88"/>
    </row>
    <row r="17" spans="2:12" s="8" customFormat="1" ht="21" customHeight="1" x14ac:dyDescent="0.2">
      <c r="B17" s="102" t="s">
        <v>0</v>
      </c>
      <c r="C17" s="92" t="s">
        <v>46</v>
      </c>
      <c r="D17" s="92" t="s">
        <v>128</v>
      </c>
      <c r="E17" s="92" t="s">
        <v>22</v>
      </c>
      <c r="F17" s="98" t="s">
        <v>6</v>
      </c>
      <c r="G17" s="94" t="s">
        <v>93</v>
      </c>
      <c r="H17" s="92" t="s">
        <v>118</v>
      </c>
      <c r="I17" s="89" t="s">
        <v>8</v>
      </c>
      <c r="J17" s="90"/>
      <c r="K17" s="91"/>
      <c r="L17" s="85"/>
    </row>
    <row r="18" spans="2:12" s="8" customFormat="1" ht="20.25" customHeight="1" x14ac:dyDescent="0.2">
      <c r="B18" s="103"/>
      <c r="C18" s="93"/>
      <c r="D18" s="93"/>
      <c r="E18" s="93"/>
      <c r="F18" s="99"/>
      <c r="G18" s="95"/>
      <c r="H18" s="93"/>
      <c r="I18" s="38" t="s">
        <v>7</v>
      </c>
      <c r="J18" s="38" t="s">
        <v>9</v>
      </c>
      <c r="K18" s="39" t="s">
        <v>10</v>
      </c>
      <c r="L18" s="85"/>
    </row>
    <row r="19" spans="2:12" ht="33" customHeight="1" x14ac:dyDescent="0.2">
      <c r="B19" s="120" t="s">
        <v>237</v>
      </c>
      <c r="C19" s="40" t="s">
        <v>25</v>
      </c>
      <c r="D19" s="44" t="s">
        <v>129</v>
      </c>
      <c r="E19" s="42">
        <v>40984</v>
      </c>
      <c r="F19" s="43" t="s">
        <v>49</v>
      </c>
      <c r="G19" s="45">
        <v>180</v>
      </c>
      <c r="H19" s="42" t="s">
        <v>41</v>
      </c>
      <c r="I19" s="46" t="s">
        <v>37</v>
      </c>
      <c r="J19" s="47" t="s">
        <v>36</v>
      </c>
      <c r="K19" s="48" t="s">
        <v>35</v>
      </c>
    </row>
    <row r="20" spans="2:12" ht="52.5" customHeight="1" x14ac:dyDescent="0.2">
      <c r="B20" s="120"/>
      <c r="C20" s="40" t="s">
        <v>25</v>
      </c>
      <c r="D20" s="44" t="s">
        <v>130</v>
      </c>
      <c r="E20" s="42">
        <v>41507</v>
      </c>
      <c r="F20" s="43" t="s">
        <v>50</v>
      </c>
      <c r="G20" s="45">
        <v>90.85</v>
      </c>
      <c r="H20" s="42" t="s">
        <v>45</v>
      </c>
      <c r="I20" s="46" t="s">
        <v>4</v>
      </c>
      <c r="J20" s="47" t="s">
        <v>36</v>
      </c>
      <c r="K20" s="48" t="s">
        <v>35</v>
      </c>
    </row>
    <row r="21" spans="2:12" ht="53.15" customHeight="1" x14ac:dyDescent="0.2">
      <c r="B21" s="120"/>
      <c r="C21" s="52" t="s">
        <v>25</v>
      </c>
      <c r="D21" s="53" t="s">
        <v>131</v>
      </c>
      <c r="E21" s="58" t="s">
        <v>182</v>
      </c>
      <c r="F21" s="54" t="s">
        <v>183</v>
      </c>
      <c r="G21" s="55">
        <v>7205.9170000000004</v>
      </c>
      <c r="H21" s="58" t="s">
        <v>196</v>
      </c>
      <c r="I21" s="54" t="s">
        <v>27</v>
      </c>
      <c r="J21" s="60" t="s">
        <v>36</v>
      </c>
      <c r="K21" s="62" t="s">
        <v>35</v>
      </c>
    </row>
    <row r="22" spans="2:12" ht="52.5" customHeight="1" x14ac:dyDescent="0.2">
      <c r="B22" s="120"/>
      <c r="C22" s="40" t="s">
        <v>25</v>
      </c>
      <c r="D22" s="44" t="s">
        <v>133</v>
      </c>
      <c r="E22" s="42" t="s">
        <v>184</v>
      </c>
      <c r="F22" s="43" t="s">
        <v>53</v>
      </c>
      <c r="G22" s="49">
        <v>67.17</v>
      </c>
      <c r="H22" s="42" t="s">
        <v>48</v>
      </c>
      <c r="I22" s="43" t="s">
        <v>17</v>
      </c>
      <c r="J22" s="47" t="s">
        <v>36</v>
      </c>
      <c r="K22" s="48" t="s">
        <v>35</v>
      </c>
    </row>
    <row r="23" spans="2:12" ht="52.5" customHeight="1" x14ac:dyDescent="0.2">
      <c r="B23" s="120"/>
      <c r="C23" s="40" t="s">
        <v>25</v>
      </c>
      <c r="D23" s="44" t="s">
        <v>132</v>
      </c>
      <c r="E23" s="42" t="s">
        <v>181</v>
      </c>
      <c r="F23" s="43" t="s">
        <v>54</v>
      </c>
      <c r="G23" s="50">
        <v>862.8</v>
      </c>
      <c r="H23" s="42" t="s">
        <v>48</v>
      </c>
      <c r="I23" s="43" t="s">
        <v>24</v>
      </c>
      <c r="J23" s="47" t="s">
        <v>36</v>
      </c>
      <c r="K23" s="48" t="s">
        <v>35</v>
      </c>
    </row>
    <row r="24" spans="2:12" ht="52.5" customHeight="1" x14ac:dyDescent="0.2">
      <c r="B24" s="120"/>
      <c r="C24" s="40" t="s">
        <v>18</v>
      </c>
      <c r="D24" s="44" t="s">
        <v>134</v>
      </c>
      <c r="E24" s="42">
        <v>42172</v>
      </c>
      <c r="F24" s="43" t="s">
        <v>185</v>
      </c>
      <c r="G24" s="49">
        <v>117.6</v>
      </c>
      <c r="H24" s="42" t="s">
        <v>48</v>
      </c>
      <c r="I24" s="43" t="s">
        <v>59</v>
      </c>
      <c r="J24" s="47" t="s">
        <v>36</v>
      </c>
      <c r="K24" s="48" t="s">
        <v>35</v>
      </c>
    </row>
    <row r="25" spans="2:12" ht="52.5" customHeight="1" x14ac:dyDescent="0.2">
      <c r="B25" s="120"/>
      <c r="C25" s="40" t="s">
        <v>25</v>
      </c>
      <c r="D25" s="44" t="s">
        <v>135</v>
      </c>
      <c r="E25" s="42" t="s">
        <v>78</v>
      </c>
      <c r="F25" s="43" t="s">
        <v>55</v>
      </c>
      <c r="G25" s="49">
        <v>700</v>
      </c>
      <c r="H25" s="42" t="s">
        <v>47</v>
      </c>
      <c r="I25" s="43" t="s">
        <v>5</v>
      </c>
      <c r="J25" s="47" t="s">
        <v>36</v>
      </c>
      <c r="K25" s="48" t="s">
        <v>35</v>
      </c>
    </row>
    <row r="26" spans="2:12" ht="52.5" customHeight="1" x14ac:dyDescent="0.2">
      <c r="B26" s="120"/>
      <c r="C26" s="40" t="s">
        <v>18</v>
      </c>
      <c r="D26" s="44" t="s">
        <v>136</v>
      </c>
      <c r="E26" s="42">
        <v>42454</v>
      </c>
      <c r="F26" s="43" t="s">
        <v>230</v>
      </c>
      <c r="G26" s="49">
        <v>59.54</v>
      </c>
      <c r="H26" s="42" t="s">
        <v>48</v>
      </c>
      <c r="I26" s="43" t="s">
        <v>19</v>
      </c>
      <c r="J26" s="47" t="s">
        <v>36</v>
      </c>
      <c r="K26" s="48" t="s">
        <v>35</v>
      </c>
    </row>
    <row r="27" spans="2:12" ht="60" customHeight="1" x14ac:dyDescent="0.2">
      <c r="B27" s="120"/>
      <c r="C27" s="40" t="s">
        <v>16</v>
      </c>
      <c r="D27" s="44" t="s">
        <v>137</v>
      </c>
      <c r="E27" s="42">
        <v>43112</v>
      </c>
      <c r="F27" s="43" t="s">
        <v>76</v>
      </c>
      <c r="G27" s="49">
        <v>860.34</v>
      </c>
      <c r="H27" s="42" t="s">
        <v>62</v>
      </c>
      <c r="I27" s="43" t="s">
        <v>77</v>
      </c>
      <c r="J27" s="47" t="s">
        <v>36</v>
      </c>
      <c r="K27" s="48" t="s">
        <v>35</v>
      </c>
    </row>
    <row r="28" spans="2:12" ht="52.5" customHeight="1" x14ac:dyDescent="0.2">
      <c r="B28" s="120"/>
      <c r="C28" s="40" t="s">
        <v>14</v>
      </c>
      <c r="D28" s="44" t="s">
        <v>138</v>
      </c>
      <c r="E28" s="42">
        <v>43168</v>
      </c>
      <c r="F28" s="43" t="s">
        <v>64</v>
      </c>
      <c r="G28" s="49">
        <v>201.24</v>
      </c>
      <c r="H28" s="42" t="s">
        <v>62</v>
      </c>
      <c r="I28" s="43" t="s">
        <v>63</v>
      </c>
      <c r="J28" s="47" t="s">
        <v>36</v>
      </c>
      <c r="K28" s="48" t="s">
        <v>35</v>
      </c>
    </row>
    <row r="29" spans="2:12" ht="52.5" customHeight="1" x14ac:dyDescent="0.2">
      <c r="B29" s="120"/>
      <c r="C29" s="40" t="s">
        <v>66</v>
      </c>
      <c r="D29" s="44" t="s">
        <v>139</v>
      </c>
      <c r="E29" s="42">
        <v>43361</v>
      </c>
      <c r="F29" s="43" t="s">
        <v>65</v>
      </c>
      <c r="G29" s="49">
        <v>10336.299999999999</v>
      </c>
      <c r="H29" s="42" t="s">
        <v>61</v>
      </c>
      <c r="I29" s="43" t="s">
        <v>94</v>
      </c>
      <c r="J29" s="47" t="s">
        <v>36</v>
      </c>
      <c r="K29" s="48" t="s">
        <v>36</v>
      </c>
    </row>
    <row r="30" spans="2:12" ht="52.5" customHeight="1" x14ac:dyDescent="0.2">
      <c r="B30" s="120"/>
      <c r="C30" s="40" t="s">
        <v>67</v>
      </c>
      <c r="D30" s="44" t="s">
        <v>140</v>
      </c>
      <c r="E30" s="42">
        <v>43361</v>
      </c>
      <c r="F30" s="43" t="s">
        <v>68</v>
      </c>
      <c r="G30" s="49">
        <v>10736</v>
      </c>
      <c r="H30" s="42" t="s">
        <v>61</v>
      </c>
      <c r="I30" s="43" t="s">
        <v>57</v>
      </c>
      <c r="J30" s="47" t="s">
        <v>36</v>
      </c>
      <c r="K30" s="48" t="s">
        <v>35</v>
      </c>
    </row>
    <row r="31" spans="2:12" ht="52.5" customHeight="1" x14ac:dyDescent="0.2">
      <c r="B31" s="120"/>
      <c r="C31" s="40" t="s">
        <v>14</v>
      </c>
      <c r="D31" s="44" t="s">
        <v>141</v>
      </c>
      <c r="E31" s="42" t="s">
        <v>79</v>
      </c>
      <c r="F31" s="43" t="s">
        <v>70</v>
      </c>
      <c r="G31" s="49">
        <v>206.9</v>
      </c>
      <c r="H31" s="42" t="s">
        <v>62</v>
      </c>
      <c r="I31" s="43" t="s">
        <v>69</v>
      </c>
      <c r="J31" s="47" t="s">
        <v>36</v>
      </c>
      <c r="K31" s="48" t="s">
        <v>35</v>
      </c>
    </row>
    <row r="32" spans="2:12" ht="52.5" customHeight="1" x14ac:dyDescent="0.2">
      <c r="B32" s="120"/>
      <c r="C32" s="40" t="s">
        <v>14</v>
      </c>
      <c r="D32" s="44" t="s">
        <v>142</v>
      </c>
      <c r="E32" s="42" t="s">
        <v>104</v>
      </c>
      <c r="F32" s="43" t="s">
        <v>71</v>
      </c>
      <c r="G32" s="49">
        <v>192.77</v>
      </c>
      <c r="H32" s="42" t="s">
        <v>62</v>
      </c>
      <c r="I32" s="43" t="s">
        <v>28</v>
      </c>
      <c r="J32" s="47" t="s">
        <v>36</v>
      </c>
      <c r="K32" s="48" t="s">
        <v>35</v>
      </c>
    </row>
    <row r="33" spans="2:11" ht="52.5" customHeight="1" x14ac:dyDescent="0.2">
      <c r="B33" s="120"/>
      <c r="C33" s="40" t="s">
        <v>14</v>
      </c>
      <c r="D33" s="44" t="s">
        <v>143</v>
      </c>
      <c r="E33" s="42" t="s">
        <v>101</v>
      </c>
      <c r="F33" s="43" t="s">
        <v>72</v>
      </c>
      <c r="G33" s="49">
        <v>200</v>
      </c>
      <c r="H33" s="42" t="s">
        <v>61</v>
      </c>
      <c r="I33" s="43" t="s">
        <v>69</v>
      </c>
      <c r="J33" s="47" t="s">
        <v>36</v>
      </c>
      <c r="K33" s="48" t="s">
        <v>11</v>
      </c>
    </row>
    <row r="34" spans="2:11" ht="52.5" customHeight="1" x14ac:dyDescent="0.2">
      <c r="B34" s="120"/>
      <c r="C34" s="40" t="s">
        <v>14</v>
      </c>
      <c r="D34" s="44" t="s">
        <v>144</v>
      </c>
      <c r="E34" s="42" t="s">
        <v>100</v>
      </c>
      <c r="F34" s="43" t="s">
        <v>102</v>
      </c>
      <c r="G34" s="49">
        <v>100</v>
      </c>
      <c r="H34" s="42" t="s">
        <v>62</v>
      </c>
      <c r="I34" s="43" t="s">
        <v>15</v>
      </c>
      <c r="J34" s="47" t="s">
        <v>36</v>
      </c>
      <c r="K34" s="48" t="s">
        <v>35</v>
      </c>
    </row>
    <row r="35" spans="2:11" ht="52.5" customHeight="1" x14ac:dyDescent="0.2">
      <c r="B35" s="120"/>
      <c r="C35" s="40" t="s">
        <v>14</v>
      </c>
      <c r="D35" s="44" t="s">
        <v>145</v>
      </c>
      <c r="E35" s="42">
        <v>43686</v>
      </c>
      <c r="F35" s="43" t="s">
        <v>180</v>
      </c>
      <c r="G35" s="49">
        <v>400</v>
      </c>
      <c r="H35" s="42" t="s">
        <v>73</v>
      </c>
      <c r="I35" s="43" t="s">
        <v>15</v>
      </c>
      <c r="J35" s="47" t="s">
        <v>36</v>
      </c>
      <c r="K35" s="48" t="s">
        <v>36</v>
      </c>
    </row>
    <row r="36" spans="2:11" ht="52.5" customHeight="1" x14ac:dyDescent="0.2">
      <c r="B36" s="120"/>
      <c r="C36" s="40" t="s">
        <v>14</v>
      </c>
      <c r="D36" s="44" t="s">
        <v>146</v>
      </c>
      <c r="E36" s="42">
        <v>43879</v>
      </c>
      <c r="F36" s="43" t="s">
        <v>75</v>
      </c>
      <c r="G36" s="49">
        <v>400</v>
      </c>
      <c r="H36" s="42" t="s">
        <v>73</v>
      </c>
      <c r="I36" s="43" t="s">
        <v>15</v>
      </c>
      <c r="J36" s="47" t="s">
        <v>36</v>
      </c>
      <c r="K36" s="48" t="s">
        <v>35</v>
      </c>
    </row>
    <row r="37" spans="2:11" ht="52.5" customHeight="1" x14ac:dyDescent="0.2">
      <c r="B37" s="120"/>
      <c r="C37" s="40" t="s">
        <v>14</v>
      </c>
      <c r="D37" s="44" t="s">
        <v>147</v>
      </c>
      <c r="E37" s="42">
        <v>43921</v>
      </c>
      <c r="F37" s="43" t="s">
        <v>186</v>
      </c>
      <c r="G37" s="49">
        <v>1063.97</v>
      </c>
      <c r="H37" s="42" t="s">
        <v>74</v>
      </c>
      <c r="I37" s="43" t="s">
        <v>33</v>
      </c>
      <c r="J37" s="47" t="s">
        <v>36</v>
      </c>
      <c r="K37" s="48" t="s">
        <v>35</v>
      </c>
    </row>
    <row r="38" spans="2:11" ht="52.5" customHeight="1" x14ac:dyDescent="0.2">
      <c r="B38" s="120"/>
      <c r="C38" s="40" t="s">
        <v>88</v>
      </c>
      <c r="D38" s="44" t="s">
        <v>148</v>
      </c>
      <c r="E38" s="42">
        <v>43998</v>
      </c>
      <c r="F38" s="43" t="s">
        <v>90</v>
      </c>
      <c r="G38" s="49">
        <v>14183.5</v>
      </c>
      <c r="H38" s="42" t="s">
        <v>81</v>
      </c>
      <c r="I38" s="43" t="s">
        <v>80</v>
      </c>
      <c r="J38" s="47" t="s">
        <v>36</v>
      </c>
      <c r="K38" s="48" t="s">
        <v>36</v>
      </c>
    </row>
    <row r="39" spans="2:11" ht="52.5" customHeight="1" x14ac:dyDescent="0.2">
      <c r="B39" s="120"/>
      <c r="C39" s="40" t="s">
        <v>14</v>
      </c>
      <c r="D39" s="44" t="s">
        <v>149</v>
      </c>
      <c r="E39" s="42" t="s">
        <v>187</v>
      </c>
      <c r="F39" s="43" t="s">
        <v>111</v>
      </c>
      <c r="G39" s="49">
        <v>356.50099999999998</v>
      </c>
      <c r="H39" s="42" t="s">
        <v>83</v>
      </c>
      <c r="I39" s="43" t="s">
        <v>84</v>
      </c>
      <c r="J39" s="47" t="s">
        <v>36</v>
      </c>
      <c r="K39" s="48" t="s">
        <v>36</v>
      </c>
    </row>
    <row r="40" spans="2:11" ht="52.5" customHeight="1" x14ac:dyDescent="0.2">
      <c r="B40" s="120"/>
      <c r="C40" s="40" t="s">
        <v>14</v>
      </c>
      <c r="D40" s="44" t="s">
        <v>150</v>
      </c>
      <c r="E40" s="42">
        <v>44099</v>
      </c>
      <c r="F40" s="43" t="s">
        <v>91</v>
      </c>
      <c r="G40" s="49">
        <v>94</v>
      </c>
      <c r="H40" s="42" t="s">
        <v>83</v>
      </c>
      <c r="I40" s="43" t="s">
        <v>15</v>
      </c>
      <c r="J40" s="47" t="s">
        <v>36</v>
      </c>
      <c r="K40" s="48" t="s">
        <v>35</v>
      </c>
    </row>
    <row r="41" spans="2:11" ht="52.5" customHeight="1" x14ac:dyDescent="0.2">
      <c r="B41" s="120"/>
      <c r="C41" s="40" t="s">
        <v>14</v>
      </c>
      <c r="D41" s="44" t="s">
        <v>151</v>
      </c>
      <c r="E41" s="42">
        <v>44218</v>
      </c>
      <c r="F41" s="43" t="s">
        <v>95</v>
      </c>
      <c r="G41" s="49">
        <v>300</v>
      </c>
      <c r="H41" s="42" t="s">
        <v>83</v>
      </c>
      <c r="I41" s="43" t="s">
        <v>86</v>
      </c>
      <c r="J41" s="47" t="s">
        <v>36</v>
      </c>
      <c r="K41" s="48" t="s">
        <v>35</v>
      </c>
    </row>
    <row r="42" spans="2:11" ht="52.5" customHeight="1" x14ac:dyDescent="0.2">
      <c r="B42" s="120"/>
      <c r="C42" s="40" t="s">
        <v>14</v>
      </c>
      <c r="D42" s="44" t="s">
        <v>152</v>
      </c>
      <c r="E42" s="42">
        <v>44225</v>
      </c>
      <c r="F42" s="43" t="s">
        <v>97</v>
      </c>
      <c r="G42" s="49">
        <v>221.14</v>
      </c>
      <c r="H42" s="42" t="s">
        <v>87</v>
      </c>
      <c r="I42" s="43" t="s">
        <v>96</v>
      </c>
      <c r="J42" s="47" t="s">
        <v>36</v>
      </c>
      <c r="K42" s="48" t="s">
        <v>35</v>
      </c>
    </row>
    <row r="43" spans="2:11" ht="52.5" customHeight="1" x14ac:dyDescent="0.2">
      <c r="B43" s="120"/>
      <c r="C43" s="40" t="s">
        <v>14</v>
      </c>
      <c r="D43" s="44" t="s">
        <v>153</v>
      </c>
      <c r="E43" s="42">
        <v>44239</v>
      </c>
      <c r="F43" s="43" t="s">
        <v>99</v>
      </c>
      <c r="G43" s="50">
        <v>595.5</v>
      </c>
      <c r="H43" s="42" t="s">
        <v>83</v>
      </c>
      <c r="I43" s="43" t="s">
        <v>98</v>
      </c>
      <c r="J43" s="47" t="s">
        <v>36</v>
      </c>
      <c r="K43" s="48" t="s">
        <v>35</v>
      </c>
    </row>
    <row r="44" spans="2:11" ht="52.5" customHeight="1" x14ac:dyDescent="0.2">
      <c r="B44" s="120"/>
      <c r="C44" s="40" t="s">
        <v>14</v>
      </c>
      <c r="D44" s="44" t="s">
        <v>154</v>
      </c>
      <c r="E44" s="42">
        <v>44327</v>
      </c>
      <c r="F44" s="43" t="s">
        <v>103</v>
      </c>
      <c r="G44" s="49">
        <v>207.08</v>
      </c>
      <c r="H44" s="42" t="s">
        <v>87</v>
      </c>
      <c r="I44" s="43" t="s">
        <v>57</v>
      </c>
      <c r="J44" s="47" t="s">
        <v>36</v>
      </c>
      <c r="K44" s="48" t="s">
        <v>35</v>
      </c>
    </row>
    <row r="45" spans="2:11" ht="52.5" customHeight="1" x14ac:dyDescent="0.2">
      <c r="B45" s="120"/>
      <c r="C45" s="40" t="s">
        <v>14</v>
      </c>
      <c r="D45" s="44" t="s">
        <v>155</v>
      </c>
      <c r="E45" s="42">
        <v>44358</v>
      </c>
      <c r="F45" s="43" t="s">
        <v>105</v>
      </c>
      <c r="G45" s="49">
        <v>273.7</v>
      </c>
      <c r="H45" s="42" t="s">
        <v>83</v>
      </c>
      <c r="I45" s="43" t="s">
        <v>57</v>
      </c>
      <c r="J45" s="47" t="s">
        <v>36</v>
      </c>
      <c r="K45" s="48" t="s">
        <v>35</v>
      </c>
    </row>
    <row r="46" spans="2:11" ht="52.5" customHeight="1" x14ac:dyDescent="0.2">
      <c r="B46" s="120"/>
      <c r="C46" s="40" t="s">
        <v>16</v>
      </c>
      <c r="D46" s="44" t="s">
        <v>156</v>
      </c>
      <c r="E46" s="42">
        <v>44376</v>
      </c>
      <c r="F46" s="43" t="s">
        <v>106</v>
      </c>
      <c r="G46" s="49">
        <v>340.64</v>
      </c>
      <c r="H46" s="42" t="s">
        <v>81</v>
      </c>
      <c r="I46" s="43" t="s">
        <v>85</v>
      </c>
      <c r="J46" s="47" t="s">
        <v>36</v>
      </c>
      <c r="K46" s="48" t="s">
        <v>35</v>
      </c>
    </row>
    <row r="47" spans="2:11" ht="72" customHeight="1" x14ac:dyDescent="0.2">
      <c r="B47" s="120"/>
      <c r="C47" s="40" t="s">
        <v>14</v>
      </c>
      <c r="D47" s="44" t="s">
        <v>157</v>
      </c>
      <c r="E47" s="42">
        <v>44453</v>
      </c>
      <c r="F47" s="43" t="s">
        <v>108</v>
      </c>
      <c r="G47" s="49">
        <v>1729.94</v>
      </c>
      <c r="H47" s="42" t="s">
        <v>87</v>
      </c>
      <c r="I47" s="43" t="s">
        <v>107</v>
      </c>
      <c r="J47" s="47" t="s">
        <v>36</v>
      </c>
      <c r="K47" s="48" t="s">
        <v>35</v>
      </c>
    </row>
    <row r="48" spans="2:11" ht="72" customHeight="1" x14ac:dyDescent="0.2">
      <c r="B48" s="120"/>
      <c r="C48" s="40" t="s">
        <v>16</v>
      </c>
      <c r="D48" s="44" t="s">
        <v>158</v>
      </c>
      <c r="E48" s="42">
        <v>44460</v>
      </c>
      <c r="F48" s="43" t="s">
        <v>188</v>
      </c>
      <c r="G48" s="49">
        <v>4131.41</v>
      </c>
      <c r="H48" s="42" t="s">
        <v>83</v>
      </c>
      <c r="I48" s="43" t="s">
        <v>85</v>
      </c>
      <c r="J48" s="47" t="s">
        <v>36</v>
      </c>
      <c r="K48" s="48" t="s">
        <v>35</v>
      </c>
    </row>
    <row r="49" spans="2:11" ht="52.5" customHeight="1" x14ac:dyDescent="0.2">
      <c r="B49" s="120"/>
      <c r="C49" s="40" t="s">
        <v>16</v>
      </c>
      <c r="D49" s="44" t="s">
        <v>159</v>
      </c>
      <c r="E49" s="42">
        <v>44610</v>
      </c>
      <c r="F49" s="43" t="s">
        <v>110</v>
      </c>
      <c r="G49" s="49">
        <v>289.74</v>
      </c>
      <c r="H49" s="42" t="s">
        <v>12</v>
      </c>
      <c r="I49" s="43" t="s">
        <v>13</v>
      </c>
      <c r="J49" s="47" t="s">
        <v>36</v>
      </c>
      <c r="K49" s="48" t="s">
        <v>35</v>
      </c>
    </row>
    <row r="50" spans="2:11" ht="52.5" customHeight="1" x14ac:dyDescent="0.2">
      <c r="B50" s="120"/>
      <c r="C50" s="40" t="s">
        <v>14</v>
      </c>
      <c r="D50" s="44" t="s">
        <v>160</v>
      </c>
      <c r="E50" s="42">
        <v>44610</v>
      </c>
      <c r="F50" s="43" t="s">
        <v>110</v>
      </c>
      <c r="G50" s="49">
        <v>194.25</v>
      </c>
      <c r="H50" s="42" t="s">
        <v>195</v>
      </c>
      <c r="I50" s="43" t="s">
        <v>15</v>
      </c>
      <c r="J50" s="47" t="s">
        <v>36</v>
      </c>
      <c r="K50" s="48" t="s">
        <v>36</v>
      </c>
    </row>
    <row r="51" spans="2:11" ht="52.5" customHeight="1" x14ac:dyDescent="0.2">
      <c r="B51" s="120"/>
      <c r="C51" s="40" t="s">
        <v>16</v>
      </c>
      <c r="D51" s="44" t="s">
        <v>161</v>
      </c>
      <c r="E51" s="42" t="s">
        <v>120</v>
      </c>
      <c r="F51" s="43" t="s">
        <v>121</v>
      </c>
      <c r="G51" s="49">
        <v>249.94</v>
      </c>
      <c r="H51" s="42" t="s">
        <v>12</v>
      </c>
      <c r="I51" s="43" t="s">
        <v>26</v>
      </c>
      <c r="J51" s="47" t="s">
        <v>36</v>
      </c>
      <c r="K51" s="48" t="s">
        <v>35</v>
      </c>
    </row>
    <row r="52" spans="2:11" ht="52.5" customHeight="1" x14ac:dyDescent="0.2">
      <c r="B52" s="120"/>
      <c r="C52" s="40" t="s">
        <v>14</v>
      </c>
      <c r="D52" s="44" t="s">
        <v>162</v>
      </c>
      <c r="E52" s="42">
        <v>44799</v>
      </c>
      <c r="F52" s="43" t="s">
        <v>116</v>
      </c>
      <c r="G52" s="49">
        <v>63.53</v>
      </c>
      <c r="H52" s="42" t="s">
        <v>83</v>
      </c>
      <c r="I52" s="43" t="s">
        <v>28</v>
      </c>
      <c r="J52" s="47" t="s">
        <v>36</v>
      </c>
      <c r="K52" s="48" t="s">
        <v>35</v>
      </c>
    </row>
    <row r="53" spans="2:11" ht="52.5" customHeight="1" x14ac:dyDescent="0.2">
      <c r="B53" s="120"/>
      <c r="C53" s="40" t="s">
        <v>14</v>
      </c>
      <c r="D53" s="44" t="s">
        <v>163</v>
      </c>
      <c r="E53" s="42">
        <v>44869</v>
      </c>
      <c r="F53" s="43" t="s">
        <v>114</v>
      </c>
      <c r="G53" s="51">
        <v>719.05899999999997</v>
      </c>
      <c r="H53" s="42" t="s">
        <v>87</v>
      </c>
      <c r="I53" s="43" t="s">
        <v>113</v>
      </c>
      <c r="J53" s="47" t="s">
        <v>36</v>
      </c>
      <c r="K53" s="48" t="s">
        <v>35</v>
      </c>
    </row>
    <row r="54" spans="2:11" ht="52.5" customHeight="1" x14ac:dyDescent="0.2">
      <c r="B54" s="120"/>
      <c r="C54" s="40" t="s">
        <v>14</v>
      </c>
      <c r="D54" s="44" t="s">
        <v>164</v>
      </c>
      <c r="E54" s="42">
        <v>44876</v>
      </c>
      <c r="F54" s="43" t="s">
        <v>115</v>
      </c>
      <c r="G54" s="49">
        <v>398.4</v>
      </c>
      <c r="H54" s="42" t="s">
        <v>83</v>
      </c>
      <c r="I54" s="43" t="s">
        <v>109</v>
      </c>
      <c r="J54" s="47" t="s">
        <v>36</v>
      </c>
      <c r="K54" s="48" t="s">
        <v>35</v>
      </c>
    </row>
    <row r="55" spans="2:11" ht="52.5" customHeight="1" x14ac:dyDescent="0.2">
      <c r="B55" s="120"/>
      <c r="C55" s="40" t="s">
        <v>14</v>
      </c>
      <c r="D55" s="44" t="s">
        <v>165</v>
      </c>
      <c r="E55" s="42">
        <v>44978</v>
      </c>
      <c r="F55" s="43" t="s">
        <v>122</v>
      </c>
      <c r="G55" s="49">
        <v>215.69</v>
      </c>
      <c r="H55" s="42" t="s">
        <v>83</v>
      </c>
      <c r="I55" s="43" t="s">
        <v>33</v>
      </c>
      <c r="J55" s="47" t="s">
        <v>36</v>
      </c>
      <c r="K55" s="48" t="s">
        <v>35</v>
      </c>
    </row>
    <row r="56" spans="2:11" ht="52.5" customHeight="1" x14ac:dyDescent="0.2">
      <c r="B56" s="120"/>
      <c r="C56" s="40" t="s">
        <v>14</v>
      </c>
      <c r="D56" s="44" t="s">
        <v>166</v>
      </c>
      <c r="E56" s="42">
        <v>44985</v>
      </c>
      <c r="F56" s="43" t="s">
        <v>123</v>
      </c>
      <c r="G56" s="49">
        <v>2356.1999999999998</v>
      </c>
      <c r="H56" s="42" t="s">
        <v>87</v>
      </c>
      <c r="I56" s="43" t="s">
        <v>15</v>
      </c>
      <c r="J56" s="47" t="s">
        <v>36</v>
      </c>
      <c r="K56" s="48" t="s">
        <v>36</v>
      </c>
    </row>
    <row r="57" spans="2:11" ht="52.5" customHeight="1" x14ac:dyDescent="0.2">
      <c r="B57" s="120"/>
      <c r="C57" s="40" t="s">
        <v>14</v>
      </c>
      <c r="D57" s="44" t="s">
        <v>167</v>
      </c>
      <c r="E57" s="42">
        <v>45097</v>
      </c>
      <c r="F57" s="43" t="s">
        <v>189</v>
      </c>
      <c r="G57" s="50">
        <v>585.9</v>
      </c>
      <c r="H57" s="42" t="s">
        <v>87</v>
      </c>
      <c r="I57" s="43" t="s">
        <v>82</v>
      </c>
      <c r="J57" s="47" t="s">
        <v>36</v>
      </c>
      <c r="K57" s="48" t="s">
        <v>35</v>
      </c>
    </row>
    <row r="58" spans="2:11" ht="52.5" customHeight="1" x14ac:dyDescent="0.2">
      <c r="B58" s="120"/>
      <c r="C58" s="40" t="s">
        <v>14</v>
      </c>
      <c r="D58" s="53" t="s">
        <v>168</v>
      </c>
      <c r="E58" s="42" t="s">
        <v>174</v>
      </c>
      <c r="F58" s="43" t="s">
        <v>125</v>
      </c>
      <c r="G58" s="49">
        <v>623.91999999999996</v>
      </c>
      <c r="H58" s="42" t="s">
        <v>83</v>
      </c>
      <c r="I58" s="43" t="s">
        <v>124</v>
      </c>
      <c r="J58" s="47" t="s">
        <v>36</v>
      </c>
      <c r="K58" s="48" t="s">
        <v>35</v>
      </c>
    </row>
    <row r="59" spans="2:11" ht="52.5" customHeight="1" x14ac:dyDescent="0.2">
      <c r="B59" s="120"/>
      <c r="C59" s="40" t="s">
        <v>14</v>
      </c>
      <c r="D59" s="53" t="s">
        <v>169</v>
      </c>
      <c r="E59" s="42">
        <v>45121</v>
      </c>
      <c r="F59" s="43" t="s">
        <v>190</v>
      </c>
      <c r="G59" s="50">
        <v>1152.5</v>
      </c>
      <c r="H59" s="42" t="s">
        <v>87</v>
      </c>
      <c r="I59" s="43" t="s">
        <v>117</v>
      </c>
      <c r="J59" s="47" t="s">
        <v>36</v>
      </c>
      <c r="K59" s="48" t="s">
        <v>35</v>
      </c>
    </row>
    <row r="60" spans="2:11" ht="52.5" customHeight="1" x14ac:dyDescent="0.2">
      <c r="B60" s="120"/>
      <c r="C60" s="40" t="s">
        <v>14</v>
      </c>
      <c r="D60" s="53" t="s">
        <v>170</v>
      </c>
      <c r="E60" s="42">
        <v>45219</v>
      </c>
      <c r="F60" s="43" t="s">
        <v>191</v>
      </c>
      <c r="G60" s="49">
        <v>1474.4</v>
      </c>
      <c r="H60" s="42" t="s">
        <v>87</v>
      </c>
      <c r="I60" s="43" t="s">
        <v>92</v>
      </c>
      <c r="J60" s="47" t="s">
        <v>36</v>
      </c>
      <c r="K60" s="48" t="s">
        <v>35</v>
      </c>
    </row>
    <row r="61" spans="2:11" ht="52.5" customHeight="1" x14ac:dyDescent="0.2">
      <c r="B61" s="120"/>
      <c r="C61" s="40" t="s">
        <v>14</v>
      </c>
      <c r="D61" s="53" t="s">
        <v>171</v>
      </c>
      <c r="E61" s="42">
        <v>45230</v>
      </c>
      <c r="F61" s="43" t="s">
        <v>192</v>
      </c>
      <c r="G61" s="49">
        <v>400</v>
      </c>
      <c r="H61" s="42" t="s">
        <v>87</v>
      </c>
      <c r="I61" s="43" t="s">
        <v>82</v>
      </c>
      <c r="J61" s="47" t="s">
        <v>36</v>
      </c>
      <c r="K61" s="48" t="s">
        <v>35</v>
      </c>
    </row>
    <row r="62" spans="2:11" ht="52.5" customHeight="1" x14ac:dyDescent="0.2">
      <c r="B62" s="120"/>
      <c r="C62" s="40" t="s">
        <v>14</v>
      </c>
      <c r="D62" s="53" t="s">
        <v>172</v>
      </c>
      <c r="E62" s="42">
        <v>45286</v>
      </c>
      <c r="F62" s="43" t="s">
        <v>193</v>
      </c>
      <c r="G62" s="49">
        <v>200</v>
      </c>
      <c r="H62" s="42" t="s">
        <v>87</v>
      </c>
      <c r="I62" s="43" t="s">
        <v>38</v>
      </c>
      <c r="J62" s="47" t="s">
        <v>36</v>
      </c>
      <c r="K62" s="48" t="s">
        <v>11</v>
      </c>
    </row>
    <row r="63" spans="2:11" s="18" customFormat="1" ht="52.5" customHeight="1" x14ac:dyDescent="0.2">
      <c r="B63" s="120"/>
      <c r="C63" s="52" t="s">
        <v>14</v>
      </c>
      <c r="D63" s="53" t="s">
        <v>175</v>
      </c>
      <c r="E63" s="58">
        <v>45370</v>
      </c>
      <c r="F63" s="43" t="s">
        <v>194</v>
      </c>
      <c r="G63" s="50">
        <v>248.8</v>
      </c>
      <c r="H63" s="58" t="s">
        <v>87</v>
      </c>
      <c r="I63" s="54" t="s">
        <v>112</v>
      </c>
      <c r="J63" s="60" t="s">
        <v>35</v>
      </c>
      <c r="K63" s="62" t="s">
        <v>36</v>
      </c>
    </row>
    <row r="64" spans="2:11" s="18" customFormat="1" ht="52.5" customHeight="1" x14ac:dyDescent="0.2">
      <c r="B64" s="120"/>
      <c r="C64" s="52" t="s">
        <v>14</v>
      </c>
      <c r="D64" s="53" t="s">
        <v>197</v>
      </c>
      <c r="E64" s="58">
        <v>45422</v>
      </c>
      <c r="F64" s="43" t="s">
        <v>176</v>
      </c>
      <c r="G64" s="50">
        <v>3713.51</v>
      </c>
      <c r="H64" s="58" t="s">
        <v>177</v>
      </c>
      <c r="I64" s="54" t="s">
        <v>178</v>
      </c>
      <c r="J64" s="60" t="s">
        <v>36</v>
      </c>
      <c r="K64" s="62" t="s">
        <v>179</v>
      </c>
    </row>
    <row r="65" spans="2:13" s="18" customFormat="1" ht="52.5" customHeight="1" x14ac:dyDescent="0.2">
      <c r="B65" s="120"/>
      <c r="C65" s="52" t="s">
        <v>16</v>
      </c>
      <c r="D65" s="44" t="s">
        <v>201</v>
      </c>
      <c r="E65" s="42">
        <v>45450</v>
      </c>
      <c r="F65" s="43" t="s">
        <v>198</v>
      </c>
      <c r="G65" s="50">
        <v>632.6</v>
      </c>
      <c r="H65" s="42" t="s">
        <v>199</v>
      </c>
      <c r="I65" s="54" t="s">
        <v>200</v>
      </c>
      <c r="J65" s="60" t="s">
        <v>36</v>
      </c>
      <c r="K65" s="62" t="s">
        <v>179</v>
      </c>
    </row>
    <row r="66" spans="2:13" s="18" customFormat="1" ht="52.5" customHeight="1" x14ac:dyDescent="0.2">
      <c r="B66" s="120"/>
      <c r="C66" s="40" t="s">
        <v>25</v>
      </c>
      <c r="D66" s="44" t="s">
        <v>204</v>
      </c>
      <c r="E66" s="74" t="s">
        <v>235</v>
      </c>
      <c r="F66" s="75" t="s">
        <v>236</v>
      </c>
      <c r="G66" s="76">
        <v>1460.18</v>
      </c>
      <c r="H66" s="42" t="s">
        <v>202</v>
      </c>
      <c r="I66" s="43" t="s">
        <v>203</v>
      </c>
      <c r="J66" s="60" t="s">
        <v>36</v>
      </c>
      <c r="K66" s="62" t="s">
        <v>179</v>
      </c>
    </row>
    <row r="67" spans="2:13" s="18" customFormat="1" ht="52.5" customHeight="1" x14ac:dyDescent="0.2">
      <c r="B67" s="120"/>
      <c r="C67" s="40" t="s">
        <v>25</v>
      </c>
      <c r="D67" s="44" t="s">
        <v>205</v>
      </c>
      <c r="E67" s="42">
        <v>45478</v>
      </c>
      <c r="F67" s="43" t="s">
        <v>206</v>
      </c>
      <c r="G67" s="50">
        <v>100</v>
      </c>
      <c r="H67" s="42" t="s">
        <v>207</v>
      </c>
      <c r="I67" s="43" t="s">
        <v>28</v>
      </c>
      <c r="J67" s="47" t="s">
        <v>36</v>
      </c>
      <c r="K67" s="62" t="s">
        <v>179</v>
      </c>
    </row>
    <row r="68" spans="2:13" s="18" customFormat="1" ht="52.5" customHeight="1" x14ac:dyDescent="0.2">
      <c r="B68" s="120"/>
      <c r="C68" s="40" t="s">
        <v>25</v>
      </c>
      <c r="D68" s="44" t="s">
        <v>211</v>
      </c>
      <c r="E68" s="59">
        <v>45492</v>
      </c>
      <c r="F68" s="56" t="s">
        <v>214</v>
      </c>
      <c r="G68" s="57">
        <v>269.85000000000002</v>
      </c>
      <c r="H68" s="59" t="s">
        <v>202</v>
      </c>
      <c r="I68" s="56" t="s">
        <v>213</v>
      </c>
      <c r="J68" s="61" t="s">
        <v>36</v>
      </c>
      <c r="K68" s="48" t="s">
        <v>179</v>
      </c>
    </row>
    <row r="69" spans="2:13" s="18" customFormat="1" ht="52.5" customHeight="1" x14ac:dyDescent="0.2">
      <c r="B69" s="120"/>
      <c r="C69" s="40" t="s">
        <v>14</v>
      </c>
      <c r="D69" s="44" t="s">
        <v>210</v>
      </c>
      <c r="E69" s="42">
        <v>45492</v>
      </c>
      <c r="F69" s="43" t="s">
        <v>209</v>
      </c>
      <c r="G69" s="50">
        <v>330.78</v>
      </c>
      <c r="H69" s="42" t="s">
        <v>202</v>
      </c>
      <c r="I69" s="43" t="s">
        <v>208</v>
      </c>
      <c r="J69" s="47" t="s">
        <v>36</v>
      </c>
      <c r="K69" s="48" t="s">
        <v>179</v>
      </c>
    </row>
    <row r="70" spans="2:13" s="18" customFormat="1" ht="52.5" customHeight="1" x14ac:dyDescent="0.2">
      <c r="B70" s="120"/>
      <c r="C70" s="40" t="s">
        <v>212</v>
      </c>
      <c r="D70" s="44" t="s">
        <v>215</v>
      </c>
      <c r="E70" s="42">
        <v>45531</v>
      </c>
      <c r="F70" s="43" t="s">
        <v>217</v>
      </c>
      <c r="G70" s="49">
        <v>249.98</v>
      </c>
      <c r="H70" s="42" t="s">
        <v>195</v>
      </c>
      <c r="I70" s="43" t="s">
        <v>216</v>
      </c>
      <c r="J70" s="47" t="s">
        <v>36</v>
      </c>
      <c r="K70" s="48" t="s">
        <v>35</v>
      </c>
    </row>
    <row r="71" spans="2:13" s="18" customFormat="1" ht="27.75" customHeight="1" x14ac:dyDescent="0.2">
      <c r="B71" s="120"/>
      <c r="C71" s="106" t="s">
        <v>212</v>
      </c>
      <c r="D71" s="108" t="s">
        <v>218</v>
      </c>
      <c r="E71" s="110">
        <v>45538</v>
      </c>
      <c r="F71" s="112" t="s">
        <v>219</v>
      </c>
      <c r="G71" s="114">
        <v>1605.44</v>
      </c>
      <c r="H71" s="58" t="s">
        <v>195</v>
      </c>
      <c r="I71" s="110" t="s">
        <v>57</v>
      </c>
      <c r="J71" s="116" t="s">
        <v>36</v>
      </c>
      <c r="K71" s="118" t="s">
        <v>35</v>
      </c>
    </row>
    <row r="72" spans="2:13" ht="27.65" customHeight="1" x14ac:dyDescent="0.2">
      <c r="B72" s="120"/>
      <c r="C72" s="107"/>
      <c r="D72" s="109"/>
      <c r="E72" s="111"/>
      <c r="F72" s="113"/>
      <c r="G72" s="115"/>
      <c r="H72" s="59" t="s">
        <v>220</v>
      </c>
      <c r="I72" s="111"/>
      <c r="J72" s="117"/>
      <c r="K72" s="119"/>
    </row>
    <row r="73" spans="2:13" s="18" customFormat="1" ht="52.75" customHeight="1" x14ac:dyDescent="0.2">
      <c r="B73" s="120"/>
      <c r="C73" s="70" t="s">
        <v>212</v>
      </c>
      <c r="D73" s="71" t="s">
        <v>223</v>
      </c>
      <c r="E73" s="42">
        <v>45625</v>
      </c>
      <c r="F73" s="72" t="s">
        <v>222</v>
      </c>
      <c r="G73" s="73">
        <v>2671.9</v>
      </c>
      <c r="H73" s="42" t="s">
        <v>199</v>
      </c>
      <c r="I73" s="42" t="s">
        <v>221</v>
      </c>
      <c r="J73" s="47" t="s">
        <v>36</v>
      </c>
      <c r="K73" s="48" t="s">
        <v>36</v>
      </c>
    </row>
    <row r="74" spans="2:13" s="18" customFormat="1" ht="52.75" customHeight="1" x14ac:dyDescent="0.2">
      <c r="B74" s="120"/>
      <c r="C74" s="70" t="s">
        <v>224</v>
      </c>
      <c r="D74" s="71" t="s">
        <v>225</v>
      </c>
      <c r="E74" s="42">
        <v>45702</v>
      </c>
      <c r="F74" s="72" t="s">
        <v>226</v>
      </c>
      <c r="G74" s="73">
        <v>1384.73</v>
      </c>
      <c r="H74" s="42" t="s">
        <v>202</v>
      </c>
      <c r="I74" s="42" t="s">
        <v>227</v>
      </c>
      <c r="J74" s="47" t="s">
        <v>36</v>
      </c>
      <c r="K74" s="48" t="s">
        <v>179</v>
      </c>
    </row>
    <row r="75" spans="2:13" s="18" customFormat="1" ht="52.75" customHeight="1" x14ac:dyDescent="0.2">
      <c r="B75" s="121"/>
      <c r="C75" s="63" t="s">
        <v>14</v>
      </c>
      <c r="D75" s="64" t="s">
        <v>231</v>
      </c>
      <c r="E75" s="65">
        <v>45702</v>
      </c>
      <c r="F75" s="66" t="s">
        <v>228</v>
      </c>
      <c r="G75" s="67">
        <v>200</v>
      </c>
      <c r="H75" s="65" t="s">
        <v>202</v>
      </c>
      <c r="I75" s="65" t="s">
        <v>229</v>
      </c>
      <c r="J75" s="68" t="s">
        <v>36</v>
      </c>
      <c r="K75" s="69" t="s">
        <v>36</v>
      </c>
    </row>
    <row r="76" spans="2:13" s="18" customFormat="1" ht="52.75" customHeight="1" x14ac:dyDescent="0.2">
      <c r="B76" s="121"/>
      <c r="C76" s="77" t="s">
        <v>14</v>
      </c>
      <c r="D76" s="78" t="s">
        <v>232</v>
      </c>
      <c r="E76" s="79">
        <v>45727</v>
      </c>
      <c r="F76" s="80" t="s">
        <v>233</v>
      </c>
      <c r="G76" s="81">
        <v>85.8</v>
      </c>
      <c r="H76" s="79" t="s">
        <v>202</v>
      </c>
      <c r="I76" s="79" t="s">
        <v>234</v>
      </c>
      <c r="J76" s="82" t="s">
        <v>36</v>
      </c>
      <c r="K76" s="83" t="s">
        <v>35</v>
      </c>
    </row>
    <row r="77" spans="2:13" s="18" customFormat="1" ht="52.75" customHeight="1" x14ac:dyDescent="0.2">
      <c r="B77" s="121"/>
      <c r="C77" s="77" t="s">
        <v>16</v>
      </c>
      <c r="D77" s="71" t="s">
        <v>238</v>
      </c>
      <c r="E77" s="79">
        <v>45846</v>
      </c>
      <c r="F77" s="80" t="s">
        <v>240</v>
      </c>
      <c r="G77" s="81">
        <v>717.67</v>
      </c>
      <c r="H77" s="79" t="s">
        <v>195</v>
      </c>
      <c r="I77" s="79" t="s">
        <v>242</v>
      </c>
      <c r="J77" s="82" t="s">
        <v>36</v>
      </c>
      <c r="K77" s="83" t="s">
        <v>179</v>
      </c>
    </row>
    <row r="78" spans="2:13" s="18" customFormat="1" ht="52.75" customHeight="1" x14ac:dyDescent="0.2">
      <c r="B78" s="121"/>
      <c r="C78" s="70" t="s">
        <v>14</v>
      </c>
      <c r="D78" s="71" t="s">
        <v>239</v>
      </c>
      <c r="E78" s="42">
        <v>45846</v>
      </c>
      <c r="F78" s="72" t="s">
        <v>241</v>
      </c>
      <c r="G78" s="73">
        <v>713.85</v>
      </c>
      <c r="H78" s="42" t="s">
        <v>195</v>
      </c>
      <c r="I78" s="42" t="s">
        <v>229</v>
      </c>
      <c r="J78" s="47" t="s">
        <v>36</v>
      </c>
      <c r="K78" s="48" t="s">
        <v>36</v>
      </c>
    </row>
    <row r="79" spans="2:13" s="18" customFormat="1" ht="52.75" customHeight="1" thickBot="1" x14ac:dyDescent="0.25">
      <c r="B79" s="122"/>
      <c r="C79" s="123" t="s">
        <v>14</v>
      </c>
      <c r="D79" s="124" t="s">
        <v>243</v>
      </c>
      <c r="E79" s="125">
        <v>45863</v>
      </c>
      <c r="F79" s="126" t="s">
        <v>245</v>
      </c>
      <c r="G79" s="127">
        <v>645.03</v>
      </c>
      <c r="H79" s="125" t="s">
        <v>202</v>
      </c>
      <c r="I79" s="125" t="s">
        <v>244</v>
      </c>
      <c r="J79" s="128" t="s">
        <v>36</v>
      </c>
      <c r="K79" s="129" t="s">
        <v>179</v>
      </c>
    </row>
    <row r="80" spans="2:13" ht="30.5" customHeight="1" x14ac:dyDescent="0.2">
      <c r="B80" s="19"/>
      <c r="C80" s="20"/>
      <c r="D80" s="20"/>
      <c r="E80" s="21"/>
      <c r="F80" s="22"/>
      <c r="G80" s="23"/>
      <c r="H80" s="24"/>
      <c r="I80" s="41"/>
      <c r="J80" s="21"/>
      <c r="K80" s="36" t="s">
        <v>20</v>
      </c>
      <c r="M80" s="11"/>
    </row>
    <row r="81" spans="2:13" ht="78.75" customHeight="1" x14ac:dyDescent="0.2">
      <c r="I81" s="15"/>
      <c r="J81" s="1"/>
      <c r="K81" s="9"/>
      <c r="M81" s="11"/>
    </row>
    <row r="82" spans="2:13" ht="78.75" customHeight="1" x14ac:dyDescent="0.2">
      <c r="I82" s="15"/>
      <c r="J82" s="1"/>
      <c r="K82" s="9"/>
      <c r="L82" s="11"/>
      <c r="M82" s="11"/>
    </row>
    <row r="83" spans="2:13" x14ac:dyDescent="0.2">
      <c r="J83" s="16"/>
    </row>
    <row r="84" spans="2:13" x14ac:dyDescent="0.2">
      <c r="J84" s="16"/>
    </row>
    <row r="85" spans="2:13" x14ac:dyDescent="0.2">
      <c r="H85" s="10"/>
      <c r="J85" s="16"/>
    </row>
    <row r="86" spans="2:13" x14ac:dyDescent="0.2">
      <c r="J86" s="16"/>
    </row>
    <row r="87" spans="2:13" x14ac:dyDescent="0.2">
      <c r="B87" s="1"/>
      <c r="C87" s="1"/>
      <c r="D87" s="18"/>
      <c r="F87" s="13"/>
      <c r="G87" s="1"/>
      <c r="H87" s="1"/>
      <c r="I87" s="13"/>
      <c r="J87" s="16"/>
      <c r="K87" s="1"/>
    </row>
    <row r="102" spans="4:9" s="1" customFormat="1" x14ac:dyDescent="0.2">
      <c r="D102" s="18"/>
      <c r="I102" s="13"/>
    </row>
    <row r="103" spans="4:9" s="1" customFormat="1" x14ac:dyDescent="0.2">
      <c r="D103" s="18"/>
      <c r="I103" s="13"/>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402" spans="4:9" s="1" customFormat="1" x14ac:dyDescent="0.2">
      <c r="D402" s="18"/>
      <c r="I402" s="13"/>
    </row>
    <row r="403" spans="4:9" s="1" customFormat="1" x14ac:dyDescent="0.2">
      <c r="D403" s="18"/>
      <c r="I403" s="13"/>
    </row>
    <row r="404" spans="4:9" s="1" customFormat="1" x14ac:dyDescent="0.2">
      <c r="D404" s="18"/>
      <c r="I404" s="13"/>
    </row>
    <row r="576" spans="7:7" ht="17.5" x14ac:dyDescent="0.2">
      <c r="G576" s="5" ph="1"/>
    </row>
    <row r="577" spans="7:7" ht="17.5" x14ac:dyDescent="0.2">
      <c r="G577" s="5" ph="1"/>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611" spans="7:7" ht="17.5" x14ac:dyDescent="0.2">
      <c r="G611" s="5" ph="1"/>
    </row>
    <row r="612" spans="7:7" ht="17.5" x14ac:dyDescent="0.2">
      <c r="G612" s="5" ph="1"/>
    </row>
    <row r="613" spans="7:7" ht="17.5" x14ac:dyDescent="0.2">
      <c r="G613" s="5" ph="1"/>
    </row>
    <row r="842" spans="11:11" ht="17.5" x14ac:dyDescent="0.2">
      <c r="K842" s="12" ph="1"/>
    </row>
  </sheetData>
  <sheetProtection algorithmName="SHA-512" hashValue="i1GXRLtnHQdAcizGy32BzsRZJXTzlKy9ue9+ouEWLYTtn2mrJq5X+V7VlVMgjbYHJtX4NQdA3AaDGtFnFd4kRA==" saltValue="X9FIremXxZw0j+5MrNFr/w==" spinCount="100000" sheet="1" autoFilter="0"/>
  <autoFilter ref="B17:H80" xr:uid="{00000000-0001-0000-0000-000000000000}"/>
  <mergeCells count="28">
    <mergeCell ref="C13:E13"/>
    <mergeCell ref="B15:K15"/>
    <mergeCell ref="D17:D18"/>
    <mergeCell ref="C71:C72"/>
    <mergeCell ref="D71:D72"/>
    <mergeCell ref="E71:E72"/>
    <mergeCell ref="F71:F72"/>
    <mergeCell ref="G71:G72"/>
    <mergeCell ref="I71:I72"/>
    <mergeCell ref="J71:J72"/>
    <mergeCell ref="K71:K72"/>
    <mergeCell ref="B19:B79"/>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5"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w</cp:lastModifiedBy>
  <cp:lastPrinted>2024-05-13T06:19:07Z</cp:lastPrinted>
  <dcterms:created xsi:type="dcterms:W3CDTF">2024-04-05T07:14:44Z</dcterms:created>
  <dcterms:modified xsi:type="dcterms:W3CDTF">2025-07-25T01:39:27Z</dcterms:modified>
</cp:coreProperties>
</file>