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ec00$\★各係フォルダ\02 企画・指導係\☆障害福祉サービス事業所の指定等\07_処遇改善加算\R6処遇改善\01_計画書提出依頼\02県HP\"/>
    </mc:Choice>
  </mc:AlternateContent>
  <xr:revisionPtr revIDLastSave="0" documentId="13_ncr:1_{42C6583B-9946-4936-ACF6-742ECD557651}" xr6:coauthVersionLast="47" xr6:coauthVersionMax="47" xr10:uidLastSave="{00000000-0000-0000-0000-000000000000}"/>
  <bookViews>
    <workbookView xWindow="-1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 i="3" l="1"/>
  <c r="AK26" i="3"/>
  <c r="N18" i="3"/>
  <c r="AK64" i="7"/>
  <c r="AK70" i="3"/>
  <c r="Y102" i="3"/>
  <c r="Y7" i="3"/>
  <c r="E102" i="3"/>
  <c r="W108" i="3"/>
  <c r="AK63" i="3"/>
  <c r="AK54" i="3"/>
  <c r="U9" i="7"/>
  <c r="Y103" i="3"/>
  <c r="H64" i="3"/>
  <c r="H66" i="3"/>
  <c r="H67" i="3"/>
  <c r="AK48" i="3"/>
  <c r="Y9" i="3"/>
  <c r="Y105" i="3" s="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<sst xmlns="http://schemas.openxmlformats.org/spreadsheetml/2006/main" count="3976" uniqueCount="2033">
  <si>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</si>
  <si>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</si>
  <si>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</si>
  <si>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</si>
  <si>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</si>
  <si>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</si>
  <si>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</si>
  <si>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</si>
  <si>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</si>
  <si>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</si>
  <si>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</si>
  <si>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</si>
  <si>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</si>
  <si>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</si>
  <si>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</si>
  <si>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</si>
  <si>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</si>
  <si>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</si>
  <si>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</si>
  <si>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</si>
  <si>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</si>
  <si>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</si>
  <si>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</si>
  <si>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</si>
  <si>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</si>
  <si>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</si>
  <si>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</si>
  <si>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</si>
  <si>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</si>
  <si>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</si>
  <si>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</si>
  <si>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</si>
  <si>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</si>
  <si>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</si>
  <si>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</si>
  <si>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</si>
  <si>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</si>
  <si>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</si>
  <si>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</si>
  <si>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</si>
  <si>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</si>
  <si>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</si>
  <si>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</si>
  <si>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</si>
  <si>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</si>
  <si>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</si>
  <si>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</si>
  <si>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</si>
  <si>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</si>
  <si>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</si>
  <si>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</si>
  <si>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</si>
  <si>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</si>
  <si>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</si>
  <si>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</si>
  <si>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</si>
  <si>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</si>
  <si>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</si>
  <si>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</si>
  <si>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</si>
  <si>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</si>
  <si>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</si>
  <si>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</si>
  <si>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</si>
  <si>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</si>
  <si>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</si>
  <si>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</si>
  <si>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</si>
  <si>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</si>
  <si>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</si>
  <si>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</si>
  <si>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</si>
  <si>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</si>
  <si>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</si>
  <si>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</si>
  <si>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</si>
  <si>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</si>
  <si>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</si>
  <si>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</si>
  <si>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</si>
  <si>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</si>
  <si>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</si>
  <si>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</si>
  <si>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</si>
  <si>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</si>
  <si>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</si>
  <si>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</si>
  <si>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</si>
  <si>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</si>
  <si>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</si>
  <si>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</si>
  <si>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</si>
  <si>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</si>
  <si>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</si>
  <si>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</si>
  <si>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</si>
  <si>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</si>
  <si>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</si>
  <si>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</si>
  <si>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</si>
  <si>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</si>
  <si>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</si>
  <si>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</si>
  <si>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</si>
  <si>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</si>
  <si>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</si>
  <si>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</si>
  <si>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</si>
  <si>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</si>
  <si>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</si>
  <si>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</si>
  <si>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</si>
  <si>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</si>
  <si>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</si>
  <si>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</si>
  <si>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</si>
  <si>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</si>
  <si>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</si>
  <si>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</si>
  <si>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</si>
  <si>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</si>
  <si>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</si>
  <si>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</si>
  <si>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</si>
  <si>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</si>
  <si>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</si>
  <si>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</si>
  <si>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</si>
  <si>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</si>
  <si>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</si>
  <si>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</si>
  <si>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</si>
  <si>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</si>
  <si>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</si>
  <si>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</si>
  <si>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</si>
  <si>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</si>
  <si>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</si>
  <si>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</si>
  <si>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</si>
  <si>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</si>
  <si>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</si>
  <si>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</si>
  <si>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</si>
  <si>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</si>
  <si>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</si>
  <si>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</si>
  <si>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</si>
  <si>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</si>
  <si>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</si>
  <si>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</si>
  <si>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</si>
  <si>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</si>
  <si>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</si>
  <si>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</si>
  <si>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</si>
  <si>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</si>
  <si>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</si>
  <si>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</si>
  <si>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</si>
  <si>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</si>
  <si>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</si>
  <si>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</si>
  <si>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</si>
  <si>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</si>
  <si>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</si>
  <si>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</si>
  <si>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</si>
  <si>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</si>
  <si>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</si>
  <si>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</si>
  <si>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</si>
  <si>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</si>
  <si>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</si>
  <si>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</si>
  <si>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</si>
  <si>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</si>
  <si>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</si>
  <si>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</si>
  <si>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</si>
  <si>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</si>
  <si>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</si>
  <si>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</si>
  <si>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</si>
  <si>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</si>
  <si>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</si>
  <si>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</si>
  <si>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</si>
  <si>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</si>
  <si>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</si>
  <si>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</si>
  <si>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</si>
  <si>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</si>
  <si>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</si>
  <si>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</si>
  <si>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</si>
  <si>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</si>
  <si>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</si>
  <si>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</si>
  <si>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</si>
  <si>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</si>
  <si>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</si>
  <si>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</si>
  <si>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</si>
  <si>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</si>
  <si>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</si>
  <si>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</si>
  <si>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</si>
  <si>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</si>
  <si>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</si>
  <si>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</si>
  <si>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</si>
  <si>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</si>
  <si>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</si>
  <si>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</si>
  <si>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</si>
  <si>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</si>
  <si>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</si>
  <si>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</si>
  <si>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</si>
  <si>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</si>
  <si>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</si>
  <si>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</si>
  <si>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</si>
  <si>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</si>
  <si>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</si>
  <si>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</si>
  <si>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</si>
  <si>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</si>
  <si>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</si>
  <si>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</si>
  <si>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</si>
  <si>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</si>
  <si>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</si>
  <si>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</si>
  <si>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</si>
  <si>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</si>
  <si>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</si>
  <si>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</si>
  <si>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</si>
  <si>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</si>
  <si>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</si>
  <si>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</si>
  <si>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</si>
  <si>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</si>
  <si>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</si>
  <si>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</si>
  <si>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</si>
  <si>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</si>
  <si>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</si>
  <si>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</si>
  <si>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</si>
  <si>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</si>
  <si>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</si>
  <si>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</si>
  <si>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</si>
  <si>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</si>
  <si>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</si>
  <si>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</si>
  <si>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</si>
  <si>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</si>
  <si>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</si>
  <si>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</si>
  <si>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</si>
  <si>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</si>
  <si>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</si>
  <si>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</si>
  <si>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</si>
  <si>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</si>
  <si>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</si>
  <si>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</si>
  <si>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</si>
  <si>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</si>
  <si>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</si>
  <si>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</si>
  <si>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</si>
  <si>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</si>
  <si>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</si>
  <si>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</si>
  <si>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</si>
  <si>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</si>
  <si>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</si>
  <si>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</si>
  <si>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</si>
  <si>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</si>
  <si>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</si>
  <si>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</si>
  <si>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</si>
  <si>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</si>
  <si>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</si>
  <si>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</si>
  <si>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</si>
  <si>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</si>
  <si>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</si>
  <si>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</si>
  <si>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</si>
  <si>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</si>
  <si>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</si>
  <si>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</si>
  <si>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</si>
  <si>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</si>
  <si>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</si>
  <si>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</si>
  <si>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</si>
  <si>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</si>
  <si>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</si>
  <si>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</si>
  <si>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</si>
  <si>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</si>
  <si>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</si>
  <si>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</si>
  <si>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</si>
  <si>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</si>
  <si>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</si>
  <si>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</si>
  <si>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</si>
  <si>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</si>
  <si>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</si>
  <si>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</si>
  <si>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</si>
  <si>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</si>
  <si>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</si>
  <si>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</si>
  <si>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</si>
  <si>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</si>
  <si>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</si>
  <si>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</si>
  <si>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</si>
  <si>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</si>
  <si>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</si>
  <si>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</si>
  <si>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</si>
  <si>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</si>
  <si>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</si>
  <si>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</si>
  <si>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</si>
  <si>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</si>
  <si>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</si>
  <si>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</si>
  <si>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</si>
  <si>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</si>
  <si>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</si>
  <si>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</si>
  <si>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</si>
  <si>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</si>
  <si>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</si>
  <si>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</si>
  <si>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</si>
  <si>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</si>
  <si>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</si>
  <si>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</si>
  <si>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</si>
  <si>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</si>
  <si>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</si>
  <si>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</si>
  <si>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</si>
  <si>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</si>
  <si>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</si>
  <si>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</si>
  <si>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</si>
  <si>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</si>
  <si>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</si>
  <si>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</si>
  <si>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</si>
  <si>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</si>
  <si>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</si>
  <si>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</si>
  <si>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</si>
  <si>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</si>
  <si>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</si>
  <si>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</si>
  <si>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</si>
  <si>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</si>
  <si>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</si>
  <si>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</si>
  <si>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</si>
  <si>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</si>
  <si>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</si>
  <si>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</si>
  <si>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</si>
  <si>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</si>
  <si>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</si>
  <si>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</si>
  <si>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</si>
  <si>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</si>
  <si>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</si>
  <si>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</si>
  <si>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</si>
  <si>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</si>
  <si>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</si>
  <si>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</si>
  <si>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</si>
  <si>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</si>
  <si>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</si>
  <si>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</si>
  <si>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</si>
  <si>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</si>
  <si>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</si>
  <si>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</si>
  <si>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</si>
  <si>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</si>
  <si>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</si>
  <si>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</si>
  <si>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</si>
  <si>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</si>
  <si>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</si>
  <si>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</si>
  <si>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</si>
  <si>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</si>
  <si>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</si>
  <si>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</si>
  <si>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</si>
  <si>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</si>
  <si>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</si>
  <si>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</si>
  <si>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</si>
  <si>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</si>
  <si>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</si>
  <si>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</si>
  <si>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</si>
  <si>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</si>
  <si>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</si>
  <si>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</si>
  <si>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</si>
  <si>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</si>
  <si>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</si>
  <si>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</si>
  <si>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</si>
  <si>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</si>
  <si>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</si>
  <si>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</si>
  <si>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</si>
  <si>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</si>
  <si>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</si>
  <si>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</si>
  <si>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</si>
  <si>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</si>
  <si>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</si>
  <si>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</si>
  <si>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</si>
  <si>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</si>
  <si>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</si>
  <si>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</si>
  <si>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</si>
  <si>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</si>
  <si>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</si>
  <si>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</si>
  <si>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</si>
  <si>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</si>
  <si>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</si>
  <si>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</si>
  <si>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</si>
  <si>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</si>
  <si>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</si>
  <si>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</si>
  <si>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</si>
  <si>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</si>
  <si>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</si>
  <si>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</si>
  <si>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</si>
  <si>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</si>
  <si>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</si>
  <si>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</si>
  <si>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</si>
  <si>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</si>
  <si>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</si>
  <si>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</si>
  <si>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</si>
  <si>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</si>
  <si>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</si>
  <si>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</si>
  <si>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</si>
  <si>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</si>
  <si>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</si>
  <si>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</si>
  <si>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</si>
  <si>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</si>
  <si>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</si>
  <si>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</si>
  <si>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</si>
  <si>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</si>
  <si>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</si>
  <si>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</si>
  <si>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</si>
  <si>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</si>
  <si>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</si>
  <si>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</si>
  <si>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</si>
  <si>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</si>
  <si>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</si>
  <si>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</si>
  <si>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</si>
  <si>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</si>
  <si>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</si>
  <si>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</si>
  <si>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</si>
  <si>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</si>
  <si>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</si>
  <si>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</si>
  <si>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</si>
  <si>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</si>
  <si>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</si>
  <si>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</si>
  <si>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</si>
  <si>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</si>
  <si>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</si>
  <si>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</si>
  <si>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</si>
  <si>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</si>
  <si>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</si>
  <si>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</si>
  <si>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</si>
  <si>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</si>
  <si>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</si>
  <si>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</si>
  <si>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</si>
  <si>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</si>
  <si>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</si>
  <si>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</si>
  <si>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</si>
  <si>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</si>
  <si>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</si>
  <si>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</si>
  <si>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</si>
  <si>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</si>
  <si>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</si>
  <si>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</si>
  <si>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</si>
  <si>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</si>
  <si>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</si>
  <si>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</si>
  <si>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</si>
  <si>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</si>
  <si>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</si>
  <si>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</si>
  <si>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</si>
  <si>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</si>
  <si>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</si>
  <si>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</si>
  <si>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</si>
  <si>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</si>
  <si>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</si>
  <si>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</si>
  <si>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</si>
  <si>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</si>
  <si>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</si>
  <si>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</si>
  <si>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</si>
  <si>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</si>
  <si>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</si>
  <si>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</si>
  <si>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</si>
  <si>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</si>
  <si>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</si>
  <si>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</si>
  <si>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</si>
  <si>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</si>
  <si>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</si>
  <si>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</si>
  <si>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</si>
  <si>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</si>
  <si>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</si>
  <si>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</si>
  <si>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</si>
  <si>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</si>
  <si>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</si>
  <si>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</si>
  <si>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</si>
  <si>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</si>
  <si>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</si>
  <si>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</si>
  <si>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</si>
  <si>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</si>
  <si>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</si>
  <si>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</si>
  <si>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</si>
  <si>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</si>
  <si>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</si>
  <si>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</si>
  <si>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</si>
  <si>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</si>
  <si>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</si>
  <si>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</si>
  <si>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</si>
  <si>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</si>
  <si>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</si>
  <si>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</si>
  <si>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</si>
  <si>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</si>
  <si>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</si>
  <si>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</si>
  <si>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</si>
  <si>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</si>
  <si>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</si>
  <si>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</si>
  <si>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</si>
  <si>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</si>
  <si>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</si>
  <si>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</si>
  <si>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</si>
  <si>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</si>
  <si>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</si>
  <si>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</si>
  <si>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</si>
  <si>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</si>
  <si>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</si>
  <si>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</si>
  <si>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</si>
  <si>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</si>
  <si>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</si>
  <si>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</si>
  <si>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</si>
  <si>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</si>
  <si>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</si>
  <si>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</si>
  <si>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</si>
  <si>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</si>
  <si>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</si>
  <si>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</si>
  <si>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</si>
  <si>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</si>
  <si>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</si>
  <si>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</si>
  <si>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</si>
  <si>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</si>
  <si>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</si>
  <si>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</si>
  <si>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</si>
  <si>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</si>
  <si>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</si>
  <si>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</si>
  <si>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</si>
  <si>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</si>
  <si>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</si>
  <si>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</si>
  <si>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</si>
  <si>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</si>
  <si>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</si>
  <si>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</si>
  <si>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</si>
  <si>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</si>
  <si>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</si>
  <si>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</si>
  <si>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</si>
  <si>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</si>
  <si>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</si>
  <si>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</si>
  <si>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</si>
  <si>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</si>
  <si>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</si>
  <si>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</si>
  <si>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</si>
  <si>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</si>
  <si>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</si>
  <si>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</si>
  <si>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</si>
  <si>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</si>
  <si>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</si>
  <si>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</si>
  <si>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</si>
  <si>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</si>
  <si>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</si>
  <si>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</si>
  <si>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</si>
  <si>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</si>
  <si>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</si>
  <si>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</si>
  <si>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</si>
  <si>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</si>
  <si>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</si>
  <si>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</si>
  <si>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</si>
  <si>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</si>
  <si>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</si>
  <si>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</si>
  <si>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</si>
  <si>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</si>
  <si>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</si>
  <si>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</si>
  <si>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</si>
  <si>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</si>
  <si>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</si>
  <si>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</si>
  <si>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</si>
  <si>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</si>
  <si>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</si>
  <si>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</si>
  <si>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</si>
  <si>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</si>
  <si>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</si>
  <si>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</si>
  <si>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</si>
  <si>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</si>
  <si>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</si>
  <si>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</si>
  <si>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</si>
  <si>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</si>
  <si>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</si>
  <si>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</si>
  <si>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</si>
  <si>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</si>
  <si>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</si>
  <si>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</si>
  <si>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</si>
  <si>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</si>
  <si>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</si>
  <si>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</si>
  <si>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</si>
  <si>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</si>
  <si>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</si>
  <si>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</si>
  <si>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</si>
  <si>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</si>
  <si>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</si>
  <si>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</si>
  <si>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</si>
  <si>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</si>
  <si>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</si>
  <si>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</si>
  <si>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</si>
  <si>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</si>
  <si>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</si>
  <si>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</si>
  <si>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</si>
  <si>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</si>
  <si>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</si>
  <si>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</si>
  <si>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</si>
  <si>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</si>
  <si>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</si>
  <si>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</si>
  <si>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</si>
  <si>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</si>
  <si>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</si>
  <si>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</si>
  <si>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</si>
  <si>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</si>
  <si>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</si>
  <si>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</si>
  <si>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</si>
  <si>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</si>
  <si>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</si>
  <si>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</si>
  <si>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</si>
  <si>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</si>
  <si>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</si>
  <si>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</si>
  <si>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</si>
  <si>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</si>
  <si>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</si>
  <si>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</si>
  <si>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</si>
  <si>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</si>
  <si>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</si>
  <si>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</si>
  <si>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</si>
  <si>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</si>
  <si>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</si>
  <si>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</si>
  <si>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</si>
  <si>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</si>
  <si>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</si>
  <si>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</si>
  <si>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</si>
  <si>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</si>
  <si>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</si>
  <si>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</si>
  <si>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</si>
  <si>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</si>
  <si>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</si>
  <si>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</si>
  <si>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</si>
  <si>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</si>
  <si>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</si>
  <si>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</si>
  <si>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</si>
  <si>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</si>
  <si>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</si>
  <si>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</si>
  <si>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</si>
  <si>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</si>
  <si>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</si>
  <si>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</si>
  <si>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</si>
  <si>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</si>
  <si>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</si>
  <si>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</si>
  <si>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</si>
  <si>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</si>
  <si>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</si>
  <si>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</si>
  <si>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</si>
  <si>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</si>
  <si>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</si>
  <si>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</si>
  <si>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</si>
  <si>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</si>
  <si>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</si>
  <si>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</si>
  <si>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</si>
  <si>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</si>
  <si>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</si>
  <si>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</si>
  <si>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</si>
  <si>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</si>
  <si>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</si>
  <si>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</si>
  <si>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</si>
  <si>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</si>
  <si>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</si>
  <si>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</si>
  <si>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</si>
  <si>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</si>
  <si>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</si>
  <si>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</si>
  <si>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</si>
  <si>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</si>
  <si>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</si>
  <si>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</si>
  <si>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</si>
  <si>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</si>
  <si>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</si>
  <si>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</si>
  <si>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</si>
  <si>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</si>
  <si>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</si>
  <si>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</si>
  <si>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</si>
  <si>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</si>
  <si>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</si>
  <si>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</si>
  <si>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</si>
  <si>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</si>
  <si>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</si>
  <si>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</si>
  <si>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</si>
  <si>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</si>
  <si>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</si>
  <si>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</si>
  <si>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</si>
  <si>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</si>
  <si>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</si>
  <si>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</si>
  <si>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</si>
  <si>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</si>
  <si>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</si>
  <si>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</si>
  <si>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</si>
  <si>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</si>
  <si>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</si>
  <si>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</si>
  <si>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</si>
  <si>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</si>
  <si>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</si>
  <si>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</si>
  <si>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</si>
  <si>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</si>
  <si>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</si>
  <si>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</si>
  <si>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</si>
  <si>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</si>
  <si>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</si>
  <si>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</si>
  <si>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</si>
  <si>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</si>
  <si>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</si>
  <si>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</si>
  <si>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</si>
  <si>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</si>
  <si>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</si>
  <si>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</si>
  <si>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</si>
  <si>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</si>
  <si>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</si>
  <si>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</si>
  <si>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</si>
  <si>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</si>
  <si>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</si>
  <si>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</si>
  <si>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</si>
  <si>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</si>
  <si>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</si>
  <si>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</si>
  <si>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</si>
  <si>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</si>
  <si>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</si>
  <si>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</si>
  <si>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</si>
  <si>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</si>
  <si>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</si>
  <si>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</si>
  <si>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</si>
  <si>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</si>
  <si>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</si>
  <si>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</si>
  <si>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</si>
  <si>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</si>
  <si>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</si>
  <si>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</si>
  <si>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</si>
  <si>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</si>
  <si>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</si>
  <si>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</si>
  <si>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</si>
  <si>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</si>
  <si>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</si>
  <si>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</si>
  <si>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</si>
  <si>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</si>
  <si>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</si>
  <si>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</si>
  <si>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</si>
  <si>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</si>
  <si>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</si>
  <si>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</si>
  <si>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</si>
  <si>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</si>
  <si>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</si>
  <si>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</si>
  <si>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</si>
  <si>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</si>
  <si>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</si>
  <si>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</si>
  <si>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</si>
  <si>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</si>
  <si>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</si>
  <si>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</si>
  <si>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</si>
  <si>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</si>
  <si>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</si>
  <si>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</si>
  <si>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</si>
  <si>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</si>
  <si>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</si>
  <si>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</si>
  <si>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</si>
  <si>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</si>
  <si>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</si>
  <si>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</si>
  <si>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</si>
  <si>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</si>
  <si>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</si>
  <si>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</si>
  <si>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</si>
  <si>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</si>
  <si>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</si>
  <si>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</si>
  <si>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</si>
  <si>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</si>
  <si>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</si>
  <si>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</si>
  <si>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</si>
  <si>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</si>
  <si>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</si>
  <si>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</si>
  <si>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</si>
  <si>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</si>
  <si>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</si>
  <si>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</si>
  <si>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</si>
  <si>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</si>
  <si>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</si>
  <si>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</si>
  <si>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</si>
  <si>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</si>
  <si>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</si>
  <si>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</si>
  <si>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</si>
  <si>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</si>
  <si>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</si>
  <si>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</si>
  <si>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</si>
  <si>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</si>
  <si>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</si>
  <si>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</si>
  <si>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</si>
  <si>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</si>
  <si>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</si>
  <si>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</si>
  <si>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</si>
  <si>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</si>
  <si>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</si>
  <si>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</si>
  <si>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</si>
  <si>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</si>
  <si>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</si>
  <si>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</si>
  <si>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</si>
  <si>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</si>
  <si>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</si>
  <si>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</si>
  <si>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</si>
  <si>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</si>
  <si>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</si>
  <si>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</si>
  <si>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</si>
  <si>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</si>
  <si>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</si>
  <si>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</si>
  <si>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</si>
  <si>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</si>
  <si>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</si>
  <si>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</si>
  <si>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</si>
  <si>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</si>
  <si>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</si>
  <si>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</si>
  <si>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</si>
  <si>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</si>
  <si>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</si>
  <si>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</si>
  <si>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</si>
  <si>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</si>
  <si>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</si>
  <si>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</si>
  <si>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</si>
  <si>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</si>
  <si>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</si>
  <si>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</si>
  <si>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</si>
  <si>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</si>
  <si>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</si>
  <si>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</si>
  <si>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</si>
  <si>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</si>
  <si>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</si>
  <si>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</si>
  <si>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</si>
  <si>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</si>
  <si>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</si>
  <si>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</si>
  <si>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</si>
  <si>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</si>
  <si>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</si>
  <si>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</si>
  <si>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</si>
  <si>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</si>
  <si>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</si>
  <si>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</si>
  <si>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</si>
  <si>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</si>
  <si>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</si>
  <si>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</si>
  <si>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</si>
  <si>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</si>
  <si>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</si>
  <si>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</si>
  <si>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</si>
  <si>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</si>
  <si>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</si>
  <si>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</si>
  <si>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</si>
  <si>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</si>
  <si>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</si>
  <si>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</si>
  <si>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</si>
  <si>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</si>
  <si>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</si>
  <si>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</si>
  <si>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</si>
  <si>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</si>
  <si>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</si>
  <si>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</si>
  <si>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</si>
  <si>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</si>
  <si>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</si>
  <si>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</si>
  <si>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</si>
  <si>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</si>
  <si>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</si>
  <si>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</si>
  <si>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</si>
  <si>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</si>
  <si>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</si>
  <si>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</si>
  <si>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</si>
  <si>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</si>
  <si>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</si>
  <si>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</si>
  <si>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</si>
  <si>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</si>
  <si>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</si>
  <si>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</si>
  <si>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</si>
  <si>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</si>
  <si>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</si>
  <si>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</si>
  <si>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</si>
  <si>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</si>
  <si>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</si>
  <si>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</si>
  <si>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</si>
  <si>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</si>
  <si>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</si>
  <si>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</si>
  <si>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</si>
  <si>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</si>
  <si>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</si>
  <si>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</si>
  <si>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</si>
  <si>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</si>
  <si>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</si>
  <si>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</si>
  <si>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</si>
  <si>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</si>
  <si>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</si>
  <si>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</si>
  <si>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</si>
  <si>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</si>
  <si>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</si>
  <si>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</si>
  <si>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</si>
  <si>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</si>
  <si>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</si>
  <si>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</si>
  <si>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</si>
  <si>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</si>
  <si>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</si>
  <si>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</si>
  <si>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</si>
  <si>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</si>
  <si>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</si>
  <si>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</si>
  <si>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</si>
  <si>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</si>
  <si>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</si>
  <si>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</si>
  <si>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</si>
  <si>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</si>
  <si>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</si>
  <si>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</si>
  <si>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</si>
  <si>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</si>
  <si>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</si>
  <si>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</si>
  <si>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</si>
  <si>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</si>
  <si>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</si>
  <si>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</si>
  <si>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</si>
  <si>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</si>
  <si>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</si>
  <si>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</si>
  <si>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</si>
  <si>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</si>
  <si>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</si>
  <si>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</si>
  <si>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</si>
  <si>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</si>
  <si>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</si>
  <si>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</si>
  <si>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</si>
  <si>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</si>
  <si>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</si>
  <si>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</si>
  <si>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</si>
  <si>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</si>
  <si>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</si>
  <si>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</si>
  <si>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</si>
  <si>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</si>
  <si>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</si>
  <si>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</si>
  <si>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</si>
  <si>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</si>
  <si>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</si>
  <si>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</si>
  <si>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</si>
  <si>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</si>
  <si>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</si>
  <si>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</si>
  <si>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</si>
  <si>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</si>
  <si>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</si>
  <si>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</si>
  <si>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</si>
  <si>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</si>
  <si>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</si>
  <si>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</si>
  <si>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</si>
  <si>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</si>
  <si>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</si>
  <si>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</si>
  <si>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</si>
  <si>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</si>
  <si>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</si>
  <si>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</si>
  <si>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</si>
  <si>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</si>
  <si>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</si>
  <si>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</si>
  <si>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</si>
  <si>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</si>
  <si>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</si>
  <si>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</si>
  <si>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</si>
  <si>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</si>
  <si>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</si>
  <si>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</si>
  <si>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</si>
  <si>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</si>
  <si>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</si>
  <si>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</si>
  <si>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</si>
  <si>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</si>
  <si>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</si>
  <si>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</si>
  <si>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</si>
  <si>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</si>
  <si>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</si>
  <si>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</si>
  <si>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</si>
  <si>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</si>
  <si>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</si>
  <si>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</si>
  <si>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</si>
  <si>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</si>
  <si>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</si>
  <si>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</si>
  <si>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</si>
  <si>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</si>
  <si>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</si>
  <si>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</si>
  <si>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</si>
  <si>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</si>
  <si>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</si>
  <si>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</si>
  <si>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</si>
  <si>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</si>
  <si>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</si>
  <si>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</si>
  <si>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</si>
  <si>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</si>
  <si>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</si>
  <si>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</si>
  <si>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</si>
  <si>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</si>
  <si>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</si>
  <si>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</si>
  <si>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</si>
  <si>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</si>
  <si>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</si>
  <si>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</si>
  <si>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</si>
  <si>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</si>
  <si>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</si>
  <si>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</si>
  <si>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</si>
  <si>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</si>
  <si>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</si>
  <si>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</si>
  <si>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</si>
  <si>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</si>
  <si>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</si>
  <si>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</si>
  <si>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</si>
  <si>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</si>
  <si>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</si>
  <si>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</si>
  <si>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</si>
  <si>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</si>
  <si>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</si>
  <si>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</si>
  <si>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</si>
  <si>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</si>
  <si>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</si>
  <si>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</si>
  <si>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</si>
  <si>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</si>
  <si>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</si>
  <si>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</si>
  <si>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</si>
  <si>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</si>
  <si>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</si>
  <si>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</si>
  <si>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</si>
  <si>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</si>
  <si>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</si>
  <si>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</si>
  <si>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</si>
  <si>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</si>
  <si>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</si>
  <si>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</si>
  <si>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</si>
  <si>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</si>
  <si>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</si>
  <si>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</si>
  <si>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</si>
  <si>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</si>
  <si>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</si>
  <si>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</si>
  <si>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</si>
  <si>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</si>
  <si>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</si>
  <si>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</si>
  <si>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</si>
  <si>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</si>
  <si>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</si>
  <si>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</si>
  <si>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</si>
  <si>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</si>
  <si>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</si>
  <si>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</si>
  <si>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</si>
  <si>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</si>
  <si>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</si>
  <si>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</si>
  <si>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</si>
  <si>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</si>
  <si>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</si>
  <si>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</si>
  <si>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</si>
  <si>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</si>
  <si>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</si>
  <si>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</si>
  <si>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</si>
  <si>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</si>
  <si>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</si>
  <si>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</si>
  <si>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</si>
  <si>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</si>
  <si>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</si>
  <si>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</si>
  <si>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</si>
  <si>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</si>
  <si>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</si>
  <si>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</si>
  <si>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</si>
  <si>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</si>
  <si>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</si>
  <si>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</si>
  <si>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</si>
  <si>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</si>
  <si>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</si>
  <si>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</si>
  <si>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</si>
  <si>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</si>
  <si>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</si>
  <si>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</si>
  <si>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</si>
  <si>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</si>
  <si>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</si>
  <si>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</si>
  <si>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</si>
  <si>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</si>
  <si>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</si>
  <si>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</si>
  <si>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</si>
  <si>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</si>
  <si>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</si>
  <si>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</si>
  <si>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</si>
  <si>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</si>
  <si>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</si>
  <si>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</si>
  <si>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</si>
  <si>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</si>
  <si>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</si>
  <si>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</si>
  <si>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</si>
  <si>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</si>
  <si>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</si>
  <si>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</si>
  <si>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</si>
  <si>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</si>
  <si>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</si>
  <si>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</si>
  <si>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</si>
  <si>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</si>
  <si>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</si>
  <si>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</si>
  <si>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</si>
  <si>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</si>
  <si>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</si>
  <si>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</si>
  <si>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</si>
  <si>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</si>
  <si>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</si>
  <si>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</si>
  <si>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</si>
  <si>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</si>
  <si>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</si>
  <si>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</si>
  <si>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</si>
  <si>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</si>
  <si>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</si>
  <si>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</si>
  <si>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</si>
  <si>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</si>
  <si>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</si>
  <si>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</si>
  <si>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</si>
  <si>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</si>
  <si>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</si>
  <si>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</si>
  <si>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</si>
  <si>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</si>
  <si>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</si>
  <si>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</si>
  <si>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</si>
  <si>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</si>
  <si>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</si>
  <si>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</si>
  <si>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</si>
  <si>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</si>
  <si>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</si>
  <si>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</si>
  <si>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</si>
  <si>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</si>
  <si>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</si>
  <si>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</si>
  <si>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</si>
  <si>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</si>
  <si>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</si>
  <si>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</si>
  <si>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</si>
  <si>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</si>
  <si>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</si>
  <si>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</si>
  <si>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</si>
  <si>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</si>
  <si>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</si>
  <si>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</si>
  <si>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</si>
  <si>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</si>
  <si>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</si>
  <si>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</si>
  <si>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</si>
  <si>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</si>
  <si>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</si>
  <si>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</si>
  <si>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</si>
  <si>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</si>
  <si>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</si>
  <si>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</si>
  <si>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</si>
  <si>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</si>
  <si>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</si>
  <si>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</si>
  <si>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</si>
  <si>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</si>
  <si>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</si>
  <si>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</si>
  <si>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</si>
  <si>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</si>
  <si>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</si>
  <si>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</si>
  <si>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</si>
  <si>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</si>
  <si>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</si>
  <si>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</si>
  <si>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</si>
  <si>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</si>
  <si>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</si>
  <si>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</si>
  <si>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</si>
  <si>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</si>
  <si>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</si>
  <si>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</si>
  <si>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</si>
  <si>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</si>
  <si>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</si>
  <si>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</si>
  <si>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</si>
  <si>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</si>
  <si>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</si>
  <si>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</si>
  <si>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</si>
  <si>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</si>
  <si>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</si>
  <si>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</si>
  <si>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</si>
  <si>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</si>
  <si>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</si>
  <si>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</si>
  <si>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</si>
  <si>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</si>
  <si>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</si>
  <si>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</si>
  <si>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</si>
  <si>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</si>
  <si>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</si>
  <si>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</si>
  <si>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</si>
  <si>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</si>
  <si>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</si>
  <si>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</si>
  <si>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</si>
  <si>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</si>
  <si>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</si>
  <si>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</si>
  <si>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</si>
  <si>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</si>
  <si>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</si>
  <si>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</si>
  <si>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</si>
  <si>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</si>
  <si>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</si>
  <si>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</si>
  <si>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</si>
  <si>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</si>
  <si>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</si>
  <si>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</si>
  <si>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</si>
  <si>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</si>
  <si>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</si>
  <si>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</si>
  <si>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</si>
  <si>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</si>
  <si>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</si>
  <si>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</si>
  <si>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</si>
  <si>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</si>
  <si>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</si>
  <si>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</si>
  <si>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</si>
  <si>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</si>
  <si>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</si>
  <si>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</si>
  <si>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</si>
  <si>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</si>
  <si>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</si>
  <si>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</si>
  <si>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</si>
  <si>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</si>
  <si>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</si>
  <si>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</si>
  <si>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</si>
  <si>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</si>
  <si>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</si>
  <si>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</si>
  <si>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</si>
  <si>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</si>
  <si>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</si>
  <si>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</si>
  <si>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</si>
  <si>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</si>
  <si>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</si>
  <si>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</si>
  <si>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</si>
  <si>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</si>
  <si>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</si>
  <si>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</si>
  <si>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</si>
  <si>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</si>
  <si>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</si>
  <si>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</si>
  <si>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</si>
  <si>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</si>
  <si>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</si>
  <si>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</si>
  <si>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</si>
  <si>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</si>
  <si>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</si>
  <si>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</si>
  <si>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</si>
  <si>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</si>
  <si>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</si>
  <si>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</si>
  <si>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</si>
  <si>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</si>
  <si>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</si>
  <si>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</si>
  <si>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</si>
  <si>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</si>
  <si>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</si>
  <si>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</si>
  <si>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</si>
  <si>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</si>
  <si>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</si>
  <si>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</si>
  <si>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</si>
  <si>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</si>
  <si>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</si>
  <si>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</si>
  <si>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</si>
  <si>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</si>
  <si>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</si>
  <si>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</si>
  <si>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</si>
  <si>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</si>
  <si>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</si>
  <si>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</si>
  <si>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</si>
  <si>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</si>
  <si>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</si>
  <si>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</si>
  <si>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</si>
  <si>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</si>
  <si>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</si>
  <si>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</si>
  <si>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</si>
  <si>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</si>
  <si>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</si>
  <si>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</si>
  <si>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</si>
  <si>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</si>
  <si>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</si>
  <si>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</si>
  <si>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</si>
  <si>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</si>
  <si>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</si>
  <si>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</si>
  <si>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</si>
  <si>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</si>
  <si>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</si>
  <si>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</si>
  <si>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</si>
  <si>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</si>
  <si>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</si>
  <si>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</si>
  <si>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</si>
  <si>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</si>
  <si>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</si>
  <si>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</si>
  <si>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</si>
  <si>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</si>
  <si>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</si>
  <si>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</si>
  <si>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</si>
  <si>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</si>
  <si>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</si>
  <si>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</si>
  <si>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</si>
  <si>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</si>
  <si>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</si>
  <si>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</si>
  <si>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</si>
  <si>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</si>
  <si>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</si>
  <si>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</si>
  <si>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</si>
  <si>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</si>
  <si>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</si>
  <si>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</si>
  <si>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</si>
  <si>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</si>
  <si>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</si>
  <si>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</si>
  <si>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</si>
  <si>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</si>
  <si>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</si>
  <si>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</si>
  <si>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</si>
  <si>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</si>
  <si>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</si>
  <si>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</si>
  <si>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</si>
  <si>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</si>
  <si>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</si>
  <si>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</si>
  <si>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</si>
  <si>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</si>
  <si>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</si>
  <si>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</si>
  <si>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</si>
  <si>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</si>
  <si>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</si>
  <si>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</si>
  <si>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</si>
  <si>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</si>
  <si>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</si>
  <si>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</si>
  <si>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</si>
  <si>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</si>
  <si>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</si>
  <si>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</si>
  <si>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</si>
  <si>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</si>
  <si>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</si>
  <si>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</si>
  <si>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</si>
  <si>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</si>
  <si>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</si>
  <si>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</si>
  <si>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</si>
  <si>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</si>
  <si>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</si>
  <si>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</si>
  <si>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</si>
  <si>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</si>
  <si>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</si>
  <si>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</si>
  <si>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</si>
  <si>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</si>
  <si>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</si>
  <si>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</si>
  <si>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</si>
  <si>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</si>
  <si>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</si>
  <si>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</si>
  <si>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</si>
  <si>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</si>
  <si>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</si>
  <si>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</si>
  <si>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</si>
  <si>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</si>
  <si>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</si>
  <si>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</si>
  <si>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</si>
  <si>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</si>
  <si>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</si>
  <si>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</si>
  <si>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</si>
  <si>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</si>
  <si>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</si>
  <si>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</si>
  <si>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</si>
  <si>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</si>
  <si>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</si>
  <si>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</si>
  <si>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</si>
  <si>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</si>
  <si>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</si>
  <si>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</si>
  <si>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</si>
  <si>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</si>
  <si>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</si>
  <si>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</si>
  <si>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</si>
  <si>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</si>
  <si>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</si>
  <si>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</si>
  <si>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</si>
  <si>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</si>
  <si>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</si>
  <si>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</si>
  <si>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</si>
  <si>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</si>
  <si>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</si>
  <si>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</si>
  <si>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</si>
  <si>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</si>
  <si>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</si>
  <si>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</si>
  <si>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</si>
  <si>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</si>
  <si>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</si>
  <si>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</si>
  <si>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</si>
  <si>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</si>
  <si>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</si>
  <si>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</si>
  <si>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</si>
  <si>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</si>
  <si>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</si>
  <si>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</si>
  <si>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</si>
  <si>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</si>
  <si>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</si>
  <si>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</si>
  <si>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</si>
  <si>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</si>
  <si>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</si>
  <si>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</si>
  <si>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</si>
  <si>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</si>
  <si>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</si>
  <si>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</si>
  <si>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</si>
  <si>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</si>
  <si>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</si>
  <si>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</si>
  <si>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</si>
  <si>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</si>
  <si>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</si>
  <si>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</si>
  <si>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</si>
  <si>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</si>
  <si>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</si>
  <si>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</si>
  <si>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</si>
  <si>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</si>
  <si>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</si>
  <si>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</si>
  <si>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</si>
  <si>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</si>
  <si>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</si>
  <si>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</si>
  <si>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</si>
  <si>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</si>
  <si>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</si>
  <si>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</si>
  <si>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</si>
  <si>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</si>
  <si>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</si>
  <si>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</si>
  <si>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</si>
  <si>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</si>
  <si>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</si>
  <si>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</si>
  <si>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</si>
  <si>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</si>
  <si>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</si>
  <si>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</si>
  <si>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</si>
  <si>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</si>
  <si>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</si>
  <si>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</si>
  <si>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</si>
  <si>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</si>
  <si>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</si>
  <si>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</si>
  <si>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</si>
  <si>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</si>
  <si>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</si>
  <si>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</si>
  <si>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</si>
  <si>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</si>
  <si>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</si>
  <si>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</si>
  <si>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</si>
  <si>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</si>
  <si>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</si>
  <si>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</si>
  <si>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</si>
  <si>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</si>
  <si>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</si>
  <si>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</si>
  <si>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</si>
  <si>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</si>
  <si>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</si>
  <si>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</si>
  <si>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</si>
  <si>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</si>
  <si>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</si>
  <si>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</si>
  <si>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</si>
  <si>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</si>
  <si>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</si>
  <si>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</si>
  <si>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</si>
  <si>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</si>
  <si>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</si>
  <si>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</si>
  <si>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</si>
  <si>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</si>
  <si>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</si>
  <si>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</si>
  <si>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</si>
  <si>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</si>
  <si>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</si>
  <si>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</si>
  <si>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</si>
  <si>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</si>
  <si>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</si>
  <si>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</si>
  <si>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</si>
  <si>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</si>
  <si>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</si>
  <si>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</si>
  <si>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</si>
  <si>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</si>
  <si>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</si>
  <si>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</si>
  <si>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</si>
  <si>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</si>
  <si>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</si>
  <si>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</si>
  <si>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</si>
  <si>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</si>
  <si>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</si>
  <si>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</si>
  <si>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</si>
  <si>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</si>
  <si>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</si>
  <si>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</si>
  <si>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</si>
  <si>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</si>
  <si>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</si>
  <si>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</si>
  <si>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</si>
  <si>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</si>
  <si>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</si>
  <si>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</si>
  <si>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</si>
  <si>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</si>
  <si>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</si>
  <si>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</si>
  <si>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</si>
  <si>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</si>
  <si>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</si>
  <si>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</si>
  <si>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</si>
  <si>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</si>
  <si>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</si>
  <si>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</si>
  <si>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</si>
  <si>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</si>
  <si>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</si>
  <si>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</si>
  <si>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</si>
  <si>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</si>
  <si>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</si>
  <si>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</si>
  <si>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</si>
  <si>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</si>
  <si>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</si>
  <si>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</si>
  <si>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</si>
  <si>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</si>
  <si>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</si>
  <si>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</si>
  <si>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</si>
  <si>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</si>
  <si>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</si>
  <si>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</si>
  <si>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</si>
  <si>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</si>
  <si>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</si>
  <si>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</si>
  <si>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</si>
  <si>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</si>
  <si>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</si>
  <si>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</si>
  <si>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</si>
  <si>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</si>
  <si>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</si>
  <si>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</si>
  <si>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</si>
  <si>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</si>
  <si>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</si>
  <si>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</si>
  <si>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</si>
  <si>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</si>
  <si>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</si>
  <si>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</si>
  <si>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</si>
  <si>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</si>
  <si>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</si>
  <si>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</si>
  <si>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</si>
  <si>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</si>
  <si>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</si>
  <si>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</si>
  <si>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</si>
  <si>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</si>
  <si>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</si>
  <si>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</si>
  <si>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</si>
  <si>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</si>
  <si>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</si>
  <si>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</si>
  <si>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</si>
  <si>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</si>
  <si>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</si>
  <si>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</si>
  <si>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</si>
  <si>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</si>
  <si>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</si>
  <si>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</si>
  <si>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</si>
  <si>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</si>
  <si>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</si>
  <si>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</si>
  <si>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</si>
  <si>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</si>
  <si>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</si>
  <si>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</si>
  <si>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</si>
  <si>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</si>
  <si>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</si>
  <si>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</si>
  <si>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</si>
  <si>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</si>
  <si>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</si>
  <si>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</si>
  <si>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</si>
  <si>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</si>
  <si>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</si>
  <si>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</si>
  <si>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</si>
  <si>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</si>
  <si>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</si>
  <si>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</si>
  <si>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</si>
  <si>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</si>
  <si>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</si>
  <si>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</si>
  <si>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</si>
  <si>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</si>
  <si>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</si>
  <si>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</si>
  <si>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</si>
  <si>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</si>
  <si>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</si>
  <si>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</si>
  <si>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</si>
  <si>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</si>
  <si>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</si>
  <si>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</si>
  <si>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</si>
  <si>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</si>
  <si>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</si>
  <si>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</si>
  <si>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</si>
  <si>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</si>
  <si>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</si>
  <si>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</si>
  <si>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</si>
  <si>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</si>
  <si>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</si>
  <si>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</si>
  <si>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</si>
  <si>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</si>
  <si>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</si>
  <si>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</si>
  <si>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</si>
  <si>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</si>
  <si>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</si>
  <si>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</si>
  <si>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</si>
  <si>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</si>
  <si>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</si>
  <si>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</si>
  <si>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</si>
  <si>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</si>
  <si>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</si>
  <si>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</si>
  <si>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</si>
  <si>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</si>
  <si>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</si>
  <si>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</si>
  <si>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</si>
  <si>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</si>
  <si>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</si>
  <si>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</si>
  <si>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</si>
  <si>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</si>
  <si>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</si>
  <si>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</si>
  <si>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</si>
  <si>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滋賀県</t>
    <rPh sb="0" eb="3">
      <t>シガケン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</si>
</sst>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1209" y="14330984"/>
              <a:ext cx="146602" cy="23290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1209" y="16449261"/>
              <a:ext cx="146602" cy="256761"/>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001003" y="1838749"/>
              <a:ext cx="988612" cy="232088"/>
              <a:chOff x="4568514" y="1786230"/>
              <a:chExt cx="930410" cy="249168"/>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4" y="1786230"/>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4"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6142" y="4086441"/>
              <a:ext cx="212499" cy="420931"/>
              <a:chOff x="387953" y="4144037"/>
              <a:chExt cx="206654" cy="411113"/>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7"/>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8"/>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1406" y="4655654"/>
              <a:ext cx="256106" cy="419840"/>
              <a:chOff x="455287" y="4815857"/>
              <a:chExt cx="252349"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80"/>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2307" y="5594157"/>
              <a:ext cx="255206" cy="430364"/>
              <a:chOff x="395210" y="5648296"/>
              <a:chExt cx="251462" cy="422925"/>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7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9562" y="6186697"/>
              <a:ext cx="213197" cy="426493"/>
              <a:chOff x="457191" y="6349392"/>
              <a:chExt cx="209552" cy="418885"/>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92"/>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1209" y="14330984"/>
              <a:ext cx="146602" cy="23290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1209" y="16449261"/>
              <a:ext cx="146602" cy="2567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735605" cy="159549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1209" y="14330984"/>
              <a:ext cx="146602" cy="23290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1209" y="16449261"/>
              <a:ext cx="146602" cy="2567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1209" y="11430000"/>
              <a:ext cx="146602" cy="479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1209" y="16449261"/>
              <a:ext cx="146602" cy="182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1209" y="11430000"/>
              <a:ext cx="146602" cy="479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1209" y="16449261"/>
              <a:ext cx="146602" cy="182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1209" y="11430000"/>
              <a:ext cx="146602" cy="479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1209" y="14330984"/>
              <a:ext cx="146602" cy="23290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1209" y="16449261"/>
              <a:ext cx="146602" cy="2567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1209" y="14330984"/>
              <a:ext cx="146602" cy="23290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1209" y="16449261"/>
              <a:ext cx="146602" cy="256761"/>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topLeftCell="B1" zoomScale="115" zoomScaleNormal="46" zoomScaleSheetLayoutView="115" workbookViewId="0">
      <selection activeCell="G6" sqref="G6"/>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滋賀県</v>
      </c>
      <c r="AE1" s="187"/>
      <c r="AF1" s="187"/>
      <c r="AG1" s="187"/>
      <c r="AH1" s="187"/>
      <c r="AI1" s="187"/>
      <c r="AJ1" s="187"/>
      <c r="AK1" s="187"/>
    </row>
    <row r="2" spans="2:65" ht="23.25" customHeight="1">
      <c r="B2" s="199" t="s">
        <v>2013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2018</v>
      </c>
      <c r="C4" s="214"/>
      <c r="D4" s="214"/>
      <c r="E4" s="214"/>
      <c r="F4" s="214"/>
      <c r="G4" s="288" t="s">
        <v>2</v>
      </c>
      <c r="H4" s="288"/>
      <c r="I4" s="288"/>
      <c r="J4" s="288"/>
      <c r="K4" s="288"/>
      <c r="L4" s="288"/>
      <c r="M4" s="288"/>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c r="C5" s="213"/>
      <c r="D5" s="213"/>
      <c r="E5" s="213"/>
      <c r="F5" s="213"/>
      <c r="G5" s="289" t="s">
        <v>2032</v>
      </c>
      <c r="H5" s="289"/>
      <c r="I5" s="289"/>
      <c r="J5" s="289"/>
      <c r="K5" s="289"/>
      <c r="L5" s="289"/>
      <c r="M5" s="289"/>
      <c r="N5" s="284"/>
      <c r="O5" s="284"/>
      <c r="P5" s="284"/>
      <c r="Q5" s="284"/>
      <c r="R5" s="284"/>
      <c r="S5" s="284"/>
      <c r="T5" s="285"/>
      <c r="U5" s="286"/>
      <c r="V5" s="286"/>
      <c r="W5" s="286"/>
      <c r="X5" s="286"/>
      <c r="Y5" s="286"/>
      <c r="Z5" s="286"/>
      <c r="AA5" s="286"/>
      <c r="AB5" s="287"/>
      <c r="AC5" s="271"/>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c r="C8" s="216"/>
      <c r="D8" s="216"/>
      <c r="E8" s="216"/>
      <c r="F8" s="217"/>
      <c r="G8" s="221" t="s">
        <v>1894</v>
      </c>
      <c r="H8" s="222"/>
      <c r="I8" s="205" t="str">
        <f>IFERROR(IF(OR(H98=4,H98=5),IF(AM8=1,"処遇加算Ⅰ",IF(AM8=2,"処遇加算Ⅱ","")),""),"")</f>
        <v/>
      </c>
      <c r="J8" s="206"/>
      <c r="K8" s="206"/>
      <c r="L8" s="207"/>
      <c r="M8" s="205" t="str">
        <f>IFERROR(IF(OR(H98=4,H98=5),IF(AM8=1,"特定加算なし",IF(AM8=2,"特定加算なし","")),""),"")</f>
        <v/>
      </c>
      <c r="N8" s="206"/>
      <c r="O8" s="206"/>
      <c r="P8" s="207"/>
      <c r="Q8" s="205" t="str">
        <f>IFERROR(IF(OR(H98=4,H98=5),IF(AM8=1,"ベア加算",IF(AM8=2,"ベア加算","")),""),"")</f>
        <v/>
      </c>
      <c r="R8" s="206"/>
      <c r="S8" s="206"/>
      <c r="T8" s="207"/>
      <c r="U8" s="292" t="s">
        <v>1873</v>
      </c>
      <c r="V8" s="292"/>
      <c r="W8" s="292"/>
      <c r="X8" s="293"/>
      <c r="Y8" s="38"/>
      <c r="Z8" s="281" t="s">
        <v>76</v>
      </c>
      <c r="AA8" s="282"/>
      <c r="AB8" s="283"/>
      <c r="AC8" s="39"/>
      <c r="AD8" s="276" t="s">
        <v>77</v>
      </c>
      <c r="AE8" s="276"/>
      <c r="AF8" s="277"/>
      <c r="AM8" s="273">
        <v>0</v>
      </c>
      <c r="AN8" s="250" t="s">
        <v>1957</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t="str">
        <f>IFERROR(VLOOKUP(AC5,【参考】数式用!$A$5:$N$27,MATCH(I8,【参考】数式用!$B$4:$J$4,0)+1,FALSE),"")</f>
        <v/>
      </c>
      <c r="J9" s="210"/>
      <c r="K9" s="210"/>
      <c r="L9" s="211"/>
      <c r="M9" s="209" t="str">
        <f>IFERROR(VLOOKUP(AC5,【参考】数式用!$A$5:$N$27,MATCH(M8,【参考】数式用!$B$4:$J$4,0)+1,FALSE),"")</f>
        <v/>
      </c>
      <c r="N9" s="210"/>
      <c r="O9" s="210"/>
      <c r="P9" s="211"/>
      <c r="Q9" s="209" t="str">
        <f>IFERROR(VLOOKUP(AC5,【参考】数式用!$A$5:$N$27,MATCH(Q8,【参考】数式用!$B$4:$J$4,0)+1,FALSE),"")</f>
        <v/>
      </c>
      <c r="R9" s="210"/>
      <c r="S9" s="210"/>
      <c r="T9" s="211"/>
      <c r="U9" s="210">
        <f>SUM(I9,M9,Q9)</f>
        <v>0</v>
      </c>
      <c r="V9" s="210"/>
      <c r="W9" s="210"/>
      <c r="X9" s="294"/>
      <c r="Y9" s="278" t="str">
        <f>IFERROR(IF(AM8=1,VLOOKUP(AC5,【参考】数式用!$A$5:$N$27,13,FALSE),""),"")</f>
        <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t="str">
        <f>IFERROR(IF(AM8&lt;&gt;0,T105+Y105,"先に新加算の区分を選択"),"")</f>
        <v>先に新加算の区分を選択</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t="str">
        <f>IFERROR(ROUNDDOWN(ROUNDDOWN(ROUND(T5*VLOOKUP(AC5,【参考】数式用!$A$5:$N$37,14,FALSE),0),0)*AD108*0.5,0),"")</f>
        <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0</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0</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0</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c r="F58" s="398"/>
      <c r="G58" s="63" t="s">
        <v>41</v>
      </c>
      <c r="H58" s="397"/>
      <c r="I58" s="398"/>
      <c r="J58" s="63" t="s">
        <v>42</v>
      </c>
      <c r="K58" s="397"/>
      <c r="L58" s="398"/>
      <c r="M58" s="63" t="s">
        <v>43</v>
      </c>
      <c r="N58" s="59"/>
      <c r="O58" s="399" t="s">
        <v>44</v>
      </c>
      <c r="P58" s="399"/>
      <c r="Q58" s="399"/>
      <c r="R58" s="400"/>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c r="U59" s="341"/>
      <c r="V59" s="341"/>
      <c r="W59" s="341"/>
      <c r="X59" s="341"/>
      <c r="Y59" s="353" t="s">
        <v>47</v>
      </c>
      <c r="Z59" s="353"/>
      <c r="AA59" s="341"/>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c r="I63" s="344"/>
      <c r="J63" s="344"/>
      <c r="K63" s="344"/>
      <c r="L63" s="344"/>
      <c r="M63" s="344"/>
      <c r="N63" s="344"/>
      <c r="O63" s="344"/>
      <c r="P63" s="344"/>
      <c r="Q63" s="344"/>
      <c r="R63" s="272" t="s">
        <v>1876</v>
      </c>
      <c r="S63" s="272"/>
      <c r="T63" s="272"/>
      <c r="U63" s="71" t="s">
        <v>1877</v>
      </c>
      <c r="V63" s="345"/>
      <c r="W63" s="345"/>
      <c r="X63" s="72" t="s">
        <v>1878</v>
      </c>
      <c r="Y63" s="345"/>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
      </c>
      <c r="I64" s="347"/>
      <c r="J64" s="347"/>
      <c r="K64" s="347"/>
      <c r="L64" s="347"/>
      <c r="M64" s="347"/>
      <c r="N64" s="347"/>
      <c r="O64" s="347"/>
      <c r="P64" s="347"/>
      <c r="Q64" s="347"/>
      <c r="R64" s="272"/>
      <c r="S64" s="272"/>
      <c r="T64" s="272"/>
      <c r="U64" s="348"/>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
      </c>
      <c r="I66" s="356"/>
      <c r="J66" s="356"/>
      <c r="K66" s="356"/>
      <c r="L66" s="356"/>
      <c r="M66" s="356"/>
      <c r="N66" s="356"/>
      <c r="O66" s="272" t="s">
        <v>1881</v>
      </c>
      <c r="P66" s="272"/>
      <c r="Q66" s="272"/>
      <c r="R66" s="343" t="s">
        <v>1875</v>
      </c>
      <c r="S66" s="343"/>
      <c r="T66" s="343"/>
      <c r="U66" s="344"/>
      <c r="V66" s="344"/>
      <c r="W66" s="344"/>
      <c r="X66" s="344"/>
      <c r="Y66" s="344"/>
      <c r="Z66" s="344"/>
      <c r="AA66" s="344"/>
      <c r="AB66" s="357" t="s">
        <v>1882</v>
      </c>
      <c r="AC66" s="358"/>
      <c r="AD66" s="358"/>
      <c r="AE66" s="359"/>
      <c r="AF66" s="355"/>
      <c r="AG66" s="355"/>
      <c r="AH66" s="355"/>
      <c r="AI66" s="355"/>
      <c r="AJ66" s="355"/>
      <c r="AK66" s="355"/>
      <c r="AM66" s="40"/>
    </row>
    <row r="67" spans="2:39" ht="18.75">
      <c r="B67" s="272"/>
      <c r="C67" s="272"/>
      <c r="D67" s="272"/>
      <c r="E67" s="272" t="s">
        <v>47</v>
      </c>
      <c r="F67" s="272"/>
      <c r="G67" s="272"/>
      <c r="H67" s="356" t="str">
        <f t="shared" ref="H67" si="0">IF(AA59="","",AA59)</f>
        <v/>
      </c>
      <c r="I67" s="356"/>
      <c r="J67" s="356"/>
      <c r="K67" s="356"/>
      <c r="L67" s="356"/>
      <c r="M67" s="356"/>
      <c r="N67" s="356"/>
      <c r="O67" s="272"/>
      <c r="P67" s="272"/>
      <c r="Q67" s="272"/>
      <c r="R67" s="346" t="s">
        <v>47</v>
      </c>
      <c r="S67" s="346"/>
      <c r="T67" s="346"/>
      <c r="U67" s="386"/>
      <c r="V67" s="386"/>
      <c r="W67" s="386"/>
      <c r="X67" s="386"/>
      <c r="Y67" s="386"/>
      <c r="Z67" s="386"/>
      <c r="AA67" s="386"/>
      <c r="AB67" s="357" t="s">
        <v>1883</v>
      </c>
      <c r="AC67" s="358"/>
      <c r="AD67" s="358"/>
      <c r="AE67" s="359"/>
      <c r="AF67" s="354"/>
      <c r="AG67" s="355"/>
      <c r="AH67" s="355"/>
      <c r="AI67" s="355"/>
      <c r="AJ67" s="355"/>
      <c r="AK67" s="355"/>
      <c r="AM67" s="40"/>
    </row>
    <row r="68" spans="2:39">
      <c r="AM68" s="40"/>
    </row>
    <row r="69" spans="2:39" ht="29.25" customHeight="1" thickBot="1">
      <c r="B69" s="339" t="s">
        <v>2016</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2019</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0</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2020</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2021</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2023</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0</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0</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0</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2024</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2025</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2026</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
      </c>
      <c r="F103" s="248"/>
      <c r="G103" s="248"/>
      <c r="H103" s="248"/>
      <c r="I103" s="249"/>
      <c r="J103" s="234" t="str">
        <f>M8</f>
        <v/>
      </c>
      <c r="K103" s="234"/>
      <c r="L103" s="234"/>
      <c r="M103" s="234"/>
      <c r="N103" s="234"/>
      <c r="O103" s="234" t="str">
        <f>Q8</f>
        <v/>
      </c>
      <c r="P103" s="234"/>
      <c r="Q103" s="234"/>
      <c r="R103" s="234"/>
      <c r="S103" s="235"/>
      <c r="T103" s="236" t="s">
        <v>1873</v>
      </c>
      <c r="U103" s="237"/>
      <c r="V103" s="237"/>
      <c r="W103" s="237"/>
      <c r="X103" s="238"/>
      <c r="Y103" s="243" t="str">
        <f>IFERROR(IF(AM8=1,"新加算Ⅲ",IF(AM8=2,"新加算Ⅳ","")),"")</f>
        <v/>
      </c>
      <c r="Z103" s="244"/>
      <c r="AA103" s="244"/>
      <c r="AB103" s="244"/>
      <c r="AC103" s="244"/>
      <c r="AD103" s="244"/>
      <c r="AE103" s="245"/>
    </row>
    <row r="104" spans="2:31" ht="15" customHeight="1" thickBot="1">
      <c r="B104" s="225" t="s">
        <v>1892</v>
      </c>
      <c r="C104" s="226"/>
      <c r="D104" s="226"/>
      <c r="E104" s="384" t="str">
        <f>I9</f>
        <v/>
      </c>
      <c r="F104" s="385"/>
      <c r="G104" s="385"/>
      <c r="H104" s="385"/>
      <c r="I104" s="241"/>
      <c r="J104" s="239" t="str">
        <f>M9</f>
        <v/>
      </c>
      <c r="K104" s="239"/>
      <c r="L104" s="239"/>
      <c r="M104" s="239"/>
      <c r="N104" s="239"/>
      <c r="O104" s="239" t="str">
        <f>Q9</f>
        <v/>
      </c>
      <c r="P104" s="239"/>
      <c r="Q104" s="239"/>
      <c r="R104" s="239"/>
      <c r="S104" s="242"/>
      <c r="T104" s="370">
        <f>U9</f>
        <v>0</v>
      </c>
      <c r="U104" s="370"/>
      <c r="V104" s="370"/>
      <c r="W104" s="370"/>
      <c r="X104" s="370"/>
      <c r="Y104" s="240" t="str">
        <f>IFERROR(IF(AM8=1,Y9,IF(AM8=2,AC9,"")),"")</f>
        <v/>
      </c>
      <c r="Z104" s="241"/>
      <c r="AA104" s="241"/>
      <c r="AB104" s="239"/>
      <c r="AC104" s="239"/>
      <c r="AD104" s="239"/>
      <c r="AE104" s="242"/>
    </row>
    <row r="105" spans="2:31">
      <c r="B105" s="363" t="s">
        <v>1893</v>
      </c>
      <c r="C105" s="364"/>
      <c r="D105" s="365"/>
      <c r="E105" s="382" t="str">
        <f>IFERROR(ROUNDDOWN(ROUND(T5*I9,0),0)*W108,"")</f>
        <v/>
      </c>
      <c r="F105" s="383"/>
      <c r="G105" s="383"/>
      <c r="H105" s="383"/>
      <c r="I105" s="96" t="s">
        <v>1891</v>
      </c>
      <c r="J105" s="229" t="str">
        <f>IFERROR(ROUNDDOWN(ROUND(W5*M9,0),0)*W108,"")</f>
        <v/>
      </c>
      <c r="K105" s="230"/>
      <c r="L105" s="230"/>
      <c r="M105" s="230"/>
      <c r="N105" s="96" t="s">
        <v>1891</v>
      </c>
      <c r="O105" s="229" t="str">
        <f>IFERROR(ROUNDDOWN(ROUND(W5*Q9,0),0)*W108,"")</f>
        <v/>
      </c>
      <c r="P105" s="230"/>
      <c r="Q105" s="230"/>
      <c r="R105" s="230"/>
      <c r="S105" s="97" t="s">
        <v>1891</v>
      </c>
      <c r="T105" s="246">
        <f>IFERROR(SUM(E105,J105,O105),"")</f>
        <v>0</v>
      </c>
      <c r="U105" s="246"/>
      <c r="V105" s="246"/>
      <c r="W105" s="246"/>
      <c r="X105" s="98" t="s">
        <v>1891</v>
      </c>
      <c r="Y105" s="229" t="str">
        <f>IFERROR(IF(AM8=1,ROUNDDOWN(ROUND(T5*Y9,0),0)*AD108,IF(AM8=2,ROUNDDOWN(ROUND(T5*AC9,0),0)*AD108,"")),"")</f>
        <v/>
      </c>
      <c r="Z105" s="230"/>
      <c r="AA105" s="230"/>
      <c r="AB105" s="230"/>
      <c r="AC105" s="230"/>
      <c r="AD105" s="230"/>
      <c r="AE105" s="99" t="s">
        <v>1891</v>
      </c>
    </row>
    <row r="106" spans="2:31">
      <c r="B106" s="366"/>
      <c r="C106" s="367"/>
      <c r="D106" s="368"/>
      <c r="E106" s="362" t="str">
        <f>IFERROR("("&amp;TEXT(E105/W108,"#,##0円")&amp;"/月)","")</f>
        <v/>
      </c>
      <c r="F106" s="379"/>
      <c r="G106" s="379"/>
      <c r="H106" s="379"/>
      <c r="I106" s="360"/>
      <c r="J106" s="361" t="str">
        <f>IFERROR("("&amp;TEXT(J105/W108,"#,##0円")&amp;"/月)","")</f>
        <v/>
      </c>
      <c r="K106" s="361"/>
      <c r="L106" s="361"/>
      <c r="M106" s="361"/>
      <c r="N106" s="361"/>
      <c r="O106" s="361" t="str">
        <f>IFERROR("("&amp;TEXT(O105/W108,"#,##0円")&amp;"/月)","")</f>
        <v/>
      </c>
      <c r="P106" s="361"/>
      <c r="Q106" s="361"/>
      <c r="R106" s="361"/>
      <c r="S106" s="361"/>
      <c r="T106" s="360" t="str">
        <f>IFERROR("("&amp;TEXT(T105/W108,"#,##0円")&amp;"/月)","")</f>
        <v>(0円/月)</v>
      </c>
      <c r="U106" s="361"/>
      <c r="V106" s="361"/>
      <c r="W106" s="361"/>
      <c r="X106" s="362"/>
      <c r="Y106" s="361" t="str">
        <f>IFERROR("("&amp;TEXT(Y105/AD108,"#,##0円")&amp;"/月)","")</f>
        <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滋賀県</v>
      </c>
      <c r="AF1" s="423"/>
      <c r="AG1" s="423"/>
      <c r="AH1" s="423"/>
      <c r="AI1" s="423"/>
      <c r="AJ1" s="423"/>
      <c r="AK1" s="423"/>
    </row>
    <row r="2" spans="2:40" ht="24" customHeight="1">
      <c r="B2" s="199" t="s">
        <v>2017</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2018</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t="str">
        <f>IF('別紙様式7-1（計画書）'!B5="","",'別紙様式7-1（計画書）'!B5)</f>
        <v/>
      </c>
      <c r="C5" s="423"/>
      <c r="D5" s="423"/>
      <c r="E5" s="423"/>
      <c r="F5" s="423"/>
      <c r="G5" s="479" t="str">
        <f>IF('別紙様式7-1（計画書）'!G5="","",'別紙様式7-1（計画書）'!G5)</f>
        <v>滋賀県</v>
      </c>
      <c r="H5" s="479"/>
      <c r="I5" s="479"/>
      <c r="J5" s="479"/>
      <c r="K5" s="479"/>
      <c r="L5" s="479"/>
      <c r="M5" s="479"/>
      <c r="N5" s="424" t="str">
        <f>IF('別紙様式7-1（計画書）'!N5="","",'別紙様式7-1（計画書）'!N5)</f>
        <v/>
      </c>
      <c r="O5" s="424"/>
      <c r="P5" s="424"/>
      <c r="Q5" s="424" t="str">
        <f>IF('別紙様式7-1（計画書）'!Q5="","",'別紙様式7-1（計画書）'!Q5)</f>
        <v/>
      </c>
      <c r="R5" s="424"/>
      <c r="S5" s="424"/>
      <c r="T5" s="425" t="str">
        <f>IF('別紙様式7-1（計画書）'!AC5="","",'別紙様式7-1（計画書）'!AC5)</f>
        <v/>
      </c>
      <c r="U5" s="426"/>
      <c r="V5" s="426"/>
      <c r="W5" s="426"/>
      <c r="X5" s="426"/>
      <c r="Y5" s="426"/>
      <c r="Z5" s="426"/>
      <c r="AA5" s="426"/>
      <c r="AB5" s="427"/>
      <c r="AC5" s="425" t="str">
        <f>IF('別紙様式7-1（計画書）'!B8="","",'別紙様式7-1（計画書）'!B8)</f>
        <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28" t="str">
        <f>IFERROR(IF('別紙様式7-1（計画書）'!AM8=1,"新加算Ⅲ",IF('別紙様式7-1（計画書）'!AM8=2,"新加算Ⅳ","")),"")</f>
        <v/>
      </c>
      <c r="V9" s="429"/>
      <c r="W9" s="429"/>
      <c r="X9" s="429"/>
      <c r="Y9" s="429"/>
      <c r="Z9" s="430"/>
      <c r="AC9" s="34"/>
    </row>
    <row r="10" spans="2:40" ht="22.5" customHeight="1" thickBot="1">
      <c r="B10" s="225" t="s">
        <v>1898</v>
      </c>
      <c r="C10" s="226"/>
      <c r="D10" s="434"/>
      <c r="E10" s="431"/>
      <c r="F10" s="432"/>
      <c r="G10" s="432"/>
      <c r="H10" s="432"/>
      <c r="I10" s="467"/>
      <c r="J10" s="432"/>
      <c r="K10" s="432"/>
      <c r="L10" s="468"/>
      <c r="M10" s="432"/>
      <c r="N10" s="432"/>
      <c r="O10" s="432"/>
      <c r="P10" s="432"/>
      <c r="Q10" s="454">
        <f>SUM(E10,I10,M10)</f>
        <v>0</v>
      </c>
      <c r="R10" s="455"/>
      <c r="S10" s="455"/>
      <c r="T10" s="455"/>
      <c r="U10" s="431"/>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0</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
      </c>
    </row>
    <row r="17" spans="2:38" s="27" customFormat="1" ht="6.95" customHeight="1" thickBot="1">
      <c r="B17" s="318" t="s">
        <v>1909</v>
      </c>
      <c r="C17" s="319"/>
      <c r="D17" s="319"/>
      <c r="E17" s="319"/>
      <c r="F17" s="319"/>
      <c r="G17" s="319"/>
      <c r="H17" s="319"/>
      <c r="I17" s="319"/>
      <c r="J17" s="319"/>
      <c r="K17" s="319"/>
      <c r="L17" s="319"/>
      <c r="M17" s="320"/>
      <c r="N17" s="308"/>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c r="V27" s="441"/>
      <c r="W27" s="441"/>
      <c r="X27" s="441"/>
      <c r="Y27" s="441"/>
      <c r="Z27" s="442"/>
      <c r="AA27" s="105" t="s">
        <v>10</v>
      </c>
      <c r="AB27" s="109"/>
      <c r="AC27" s="109"/>
    </row>
    <row r="28" spans="2:38" ht="21.75" customHeight="1" thickBot="1">
      <c r="B28" s="436"/>
      <c r="C28" s="446" t="s">
        <v>2028</v>
      </c>
      <c r="D28" s="447"/>
      <c r="E28" s="447"/>
      <c r="F28" s="447"/>
      <c r="G28" s="447"/>
      <c r="H28" s="447"/>
      <c r="I28" s="447"/>
      <c r="J28" s="447"/>
      <c r="K28" s="447"/>
      <c r="L28" s="447"/>
      <c r="M28" s="447"/>
      <c r="N28" s="447"/>
      <c r="O28" s="447"/>
      <c r="P28" s="447"/>
      <c r="Q28" s="447"/>
      <c r="R28" s="447"/>
      <c r="S28" s="447"/>
      <c r="T28" s="448"/>
      <c r="U28" s="449"/>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c r="F52" s="496"/>
      <c r="G52" s="112" t="s">
        <v>41</v>
      </c>
      <c r="H52" s="495"/>
      <c r="I52" s="496"/>
      <c r="J52" s="112" t="s">
        <v>42</v>
      </c>
      <c r="K52" s="495"/>
      <c r="L52" s="496"/>
      <c r="M52" s="112" t="s">
        <v>43</v>
      </c>
      <c r="N52" s="111"/>
      <c r="O52" s="497" t="s">
        <v>44</v>
      </c>
      <c r="P52" s="497"/>
      <c r="Q52" s="497"/>
      <c r="R52" s="498"/>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c r="U53" s="501"/>
      <c r="V53" s="501"/>
      <c r="W53" s="501"/>
      <c r="X53" s="501"/>
      <c r="Y53" s="502" t="s">
        <v>47</v>
      </c>
      <c r="Z53" s="502"/>
      <c r="AA53" s="501"/>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
      </c>
      <c r="I57" s="509"/>
      <c r="J57" s="509"/>
      <c r="K57" s="509"/>
      <c r="L57" s="509"/>
      <c r="M57" s="509"/>
      <c r="N57" s="509"/>
      <c r="O57" s="509"/>
      <c r="P57" s="509"/>
      <c r="Q57" s="509"/>
      <c r="R57" s="272" t="s">
        <v>1876</v>
      </c>
      <c r="S57" s="272"/>
      <c r="T57" s="272"/>
      <c r="U57" s="71" t="s">
        <v>1877</v>
      </c>
      <c r="V57" s="489" t="str">
        <f>IF('別紙様式7-1（計画書）'!V63="","",'別紙様式7-1（計画書）'!V63)</f>
        <v/>
      </c>
      <c r="W57" s="489"/>
      <c r="X57" s="72" t="s">
        <v>1878</v>
      </c>
      <c r="Y57" s="489" t="str">
        <f>IF('別紙様式7-1（計画書）'!Y63="","",'別紙様式7-1（計画書）'!Y63)</f>
        <v/>
      </c>
      <c r="Z57" s="490"/>
      <c r="AG57" s="36"/>
      <c r="AH57" s="36"/>
      <c r="AI57" s="36"/>
    </row>
    <row r="58" spans="2:37">
      <c r="B58" s="272"/>
      <c r="C58" s="272"/>
      <c r="D58" s="272"/>
      <c r="E58" s="346" t="s">
        <v>1879</v>
      </c>
      <c r="F58" s="346"/>
      <c r="G58" s="346"/>
      <c r="H58" s="491" t="str">
        <f>IF('別紙様式7-1（計画書）'!H64="","",'別紙様式7-1（計画書）'!H64)</f>
        <v/>
      </c>
      <c r="I58" s="491"/>
      <c r="J58" s="491"/>
      <c r="K58" s="491"/>
      <c r="L58" s="491"/>
      <c r="M58" s="491"/>
      <c r="N58" s="491"/>
      <c r="O58" s="491"/>
      <c r="P58" s="491"/>
      <c r="Q58" s="491"/>
      <c r="R58" s="272"/>
      <c r="S58" s="272"/>
      <c r="T58" s="272"/>
      <c r="U58" s="492" t="str">
        <f>IF('別紙様式7-1（計画書）'!U64="","",'別紙様式7-1（計画書）'!U64)</f>
        <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
      </c>
      <c r="I60" s="507"/>
      <c r="J60" s="507"/>
      <c r="K60" s="507"/>
      <c r="L60" s="507"/>
      <c r="M60" s="507"/>
      <c r="N60" s="507"/>
      <c r="O60" s="272" t="s">
        <v>1881</v>
      </c>
      <c r="P60" s="272"/>
      <c r="Q60" s="272"/>
      <c r="R60" s="343" t="s">
        <v>1875</v>
      </c>
      <c r="S60" s="343"/>
      <c r="T60" s="343"/>
      <c r="U60" s="509" t="str">
        <f>IF('別紙様式7-1（計画書）'!U66="","",'別紙様式7-1（計画書）'!U66)</f>
        <v/>
      </c>
      <c r="V60" s="509"/>
      <c r="W60" s="509"/>
      <c r="X60" s="509"/>
      <c r="Y60" s="509"/>
      <c r="Z60" s="509"/>
      <c r="AA60" s="509"/>
      <c r="AB60" s="357" t="s">
        <v>1882</v>
      </c>
      <c r="AC60" s="358"/>
      <c r="AD60" s="358"/>
      <c r="AE60" s="359"/>
      <c r="AF60" s="507" t="str">
        <f>IF('別紙様式7-1（計画書）'!AF66="","",'別紙様式7-1（計画書）'!AF66)</f>
        <v/>
      </c>
      <c r="AG60" s="507"/>
      <c r="AH60" s="507"/>
      <c r="AI60" s="507"/>
      <c r="AJ60" s="507"/>
      <c r="AK60" s="507"/>
    </row>
    <row r="61" spans="2:37">
      <c r="B61" s="272"/>
      <c r="C61" s="272"/>
      <c r="D61" s="272"/>
      <c r="E61" s="272" t="s">
        <v>47</v>
      </c>
      <c r="F61" s="272"/>
      <c r="G61" s="272"/>
      <c r="H61" s="507" t="str">
        <f>IF('別紙様式7-1（計画書）'!H67="","",'別紙様式7-1（計画書）'!H67)</f>
        <v/>
      </c>
      <c r="I61" s="507"/>
      <c r="J61" s="507"/>
      <c r="K61" s="507"/>
      <c r="L61" s="507"/>
      <c r="M61" s="507"/>
      <c r="N61" s="507"/>
      <c r="O61" s="272"/>
      <c r="P61" s="272"/>
      <c r="Q61" s="272"/>
      <c r="R61" s="346" t="s">
        <v>47</v>
      </c>
      <c r="S61" s="346"/>
      <c r="T61" s="346"/>
      <c r="U61" s="508" t="str">
        <f>IF('別紙様式7-1（計画書）'!U67="","",'別紙様式7-1（計画書）'!U67)</f>
        <v/>
      </c>
      <c r="V61" s="508"/>
      <c r="W61" s="508"/>
      <c r="X61" s="508"/>
      <c r="Y61" s="508"/>
      <c r="Z61" s="508"/>
      <c r="AA61" s="508"/>
      <c r="AB61" s="357" t="s">
        <v>1883</v>
      </c>
      <c r="AC61" s="358"/>
      <c r="AD61" s="358"/>
      <c r="AE61" s="359"/>
      <c r="AF61" s="507" t="str">
        <f>IF('別紙様式7-1（計画書）'!AF67="","",'別紙様式7-1（計画書）'!AF67)</f>
        <v/>
      </c>
      <c r="AG61" s="507"/>
      <c r="AH61" s="507"/>
      <c r="AI61" s="507"/>
      <c r="AJ61" s="507"/>
      <c r="AK61" s="507"/>
    </row>
    <row r="63" spans="2:37" ht="33" customHeight="1" thickBot="1">
      <c r="B63" s="340" t="s">
        <v>2030</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2019</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0</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2020</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2021</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2022</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2023</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0</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0</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0</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2024</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2025</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56"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2011</v>
      </c>
      <c r="D8" s="520" t="s">
        <v>1929</v>
      </c>
      <c r="E8" s="521"/>
      <c r="F8" s="22" t="s">
        <v>1930</v>
      </c>
      <c r="G8" s="22" t="s">
        <v>72</v>
      </c>
      <c r="H8" s="22" t="s">
        <v>1931</v>
      </c>
      <c r="I8" s="22" t="s">
        <v>1932</v>
      </c>
    </row>
    <row r="9" spans="1:9" ht="150.75" customHeight="1">
      <c r="A9" s="8" t="s">
        <v>73</v>
      </c>
      <c r="B9" s="20"/>
      <c r="C9" s="22" t="s">
        <v>2012</v>
      </c>
      <c r="D9" s="520" t="s">
        <v>1933</v>
      </c>
      <c r="E9" s="521"/>
      <c r="F9" s="22" t="s">
        <v>1934</v>
      </c>
      <c r="G9" s="22" t="s">
        <v>74</v>
      </c>
      <c r="H9" s="22" t="s">
        <v>1935</v>
      </c>
      <c r="I9" s="22" t="s">
        <v>1936</v>
      </c>
    </row>
    <row r="10" spans="1:9" ht="78" customHeight="1">
      <c r="A10" s="517" t="s">
        <v>2029</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1924</v>
      </c>
      <c r="D18" s="18" t="s">
        <v>1927</v>
      </c>
      <c r="E18" s="18" t="s">
        <v>1966</v>
      </c>
      <c r="F18" s="18" t="s">
        <v>1967</v>
      </c>
      <c r="G18" s="11"/>
      <c r="H18" s="11"/>
      <c r="I18" s="11"/>
    </row>
    <row r="19" spans="1:9" ht="105.75" customHeight="1">
      <c r="A19" s="516" t="s">
        <v>1964</v>
      </c>
      <c r="B19" s="515"/>
      <c r="C19" s="18" t="s">
        <v>2011</v>
      </c>
      <c r="D19" s="18" t="s">
        <v>1931</v>
      </c>
      <c r="E19" s="18" t="s">
        <v>1968</v>
      </c>
      <c r="F19" s="19" t="s">
        <v>1970</v>
      </c>
      <c r="G19" s="4"/>
      <c r="H19" s="4"/>
      <c r="I19" s="4"/>
    </row>
    <row r="20" spans="1:9" ht="95.25" customHeight="1">
      <c r="A20" s="516" t="s">
        <v>1965</v>
      </c>
      <c r="B20" s="515"/>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0" t="s">
        <v>2029</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奥田　翔太</cp:lastModifiedBy>
  <cp:lastPrinted>2024-04-01T12:39:02Z</cp:lastPrinted>
  <dcterms:modified xsi:type="dcterms:W3CDTF">2024-04-02T00:14:41Z</dcterms:modified>
</cp:coreProperties>
</file>