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w01\fe00$\02能力開発支援係\21_公共職業訓練（委託訓練）\30_【県】企画提案（プロポーザル）\R7\1_企画提案募集\02後期\02公募要領\01公告\"/>
    </mc:Choice>
  </mc:AlternateContent>
  <xr:revisionPtr revIDLastSave="0" documentId="13_ncr:1_{CAF601FB-181E-414C-B04D-9634F6DFF636}" xr6:coauthVersionLast="47" xr6:coauthVersionMax="47" xr10:uidLastSave="{00000000-0000-0000-0000-000000000000}"/>
  <bookViews>
    <workbookView xWindow="33720" yWindow="-120" windowWidth="29040" windowHeight="15840" activeTab="2" xr2:uid="{00000000-000D-0000-FFFF-FFFF00000000}"/>
  </bookViews>
  <sheets>
    <sheet name="1_練計画（知識）" sheetId="1" r:id="rId1"/>
    <sheet name="2_訓練計画（知識以外）" sheetId="2" r:id="rId2"/>
    <sheet name="3_年間計画表" sheetId="3" r:id="rId3"/>
    <sheet name="5_予定表" sheetId="5" r:id="rId4"/>
    <sheet name="6_実施日程" sheetId="6" r:id="rId5"/>
  </sheets>
  <definedNames>
    <definedName name="_xlnm._FilterDatabase" localSheetId="2" hidden="1">'3_年間計画表'!$A$2:$AZ$110</definedName>
    <definedName name="_xlnm.Print_Area" localSheetId="0">'1_練計画（知識）'!$A$1:$I$18</definedName>
    <definedName name="_xlnm.Print_Area" localSheetId="1">'2_訓練計画（知識以外）'!$A$1:$H$28</definedName>
    <definedName name="_xlnm.Print_Area" localSheetId="2">'3_年間計画表'!$A$1:$AN$105</definedName>
    <definedName name="_xlnm.Print_Area" localSheetId="3">'5_予定表'!$A$1:$F$55</definedName>
    <definedName name="_xlnm.Print_Area" localSheetId="4">'6_実施日程'!$A$1:$AF$54</definedName>
    <definedName name="_xlnm.Print_Titles" localSheetId="0">'1_練計画（知識）'!$1:$3</definedName>
    <definedName name="_xlnm.Print_Titles" localSheetId="2">'3_年間計画表'!$2:$2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95" i="3" l="1"/>
  <c r="AF90" i="3"/>
  <c r="AE90" i="3"/>
  <c r="H30" i="2"/>
  <c r="G30" i="2"/>
  <c r="H20" i="1"/>
  <c r="G28" i="2"/>
  <c r="G23" i="2"/>
  <c r="G18" i="2"/>
  <c r="G13" i="2"/>
  <c r="G9" i="2"/>
  <c r="G4" i="2"/>
  <c r="I8" i="1"/>
  <c r="AF84" i="3"/>
  <c r="AE84" i="3"/>
  <c r="AU81" i="3"/>
  <c r="AQ81" i="3"/>
  <c r="AP81" i="3"/>
  <c r="AO81" i="3"/>
  <c r="AM81" i="3"/>
  <c r="AJ81" i="3"/>
  <c r="AI81" i="3"/>
  <c r="AM80" i="3"/>
  <c r="AM79" i="3"/>
  <c r="AM78" i="3"/>
  <c r="AM77" i="3"/>
  <c r="AM76" i="3"/>
  <c r="AU71" i="3"/>
  <c r="AQ71" i="3"/>
  <c r="AP71" i="3"/>
  <c r="AO71" i="3"/>
  <c r="AM71" i="3"/>
  <c r="AH71" i="3"/>
  <c r="AG71" i="3"/>
  <c r="AU61" i="3"/>
  <c r="AQ61" i="3"/>
  <c r="AP61" i="3"/>
  <c r="AO61" i="3"/>
  <c r="AM61" i="3"/>
  <c r="AD61" i="3"/>
  <c r="AC61" i="3"/>
  <c r="AU91" i="3"/>
  <c r="AQ91" i="3"/>
  <c r="AP91" i="3"/>
  <c r="AO91" i="3"/>
  <c r="AM91" i="3"/>
  <c r="Z91" i="3"/>
  <c r="Y91" i="3"/>
  <c r="AU90" i="3"/>
  <c r="AQ90" i="3"/>
  <c r="AP90" i="3"/>
  <c r="AO90" i="3"/>
  <c r="AM90" i="3"/>
  <c r="W90" i="3"/>
  <c r="W42" i="3"/>
  <c r="X42" i="3"/>
  <c r="AM42" i="3"/>
  <c r="AO42" i="3"/>
  <c r="AP42" i="3"/>
  <c r="AQ42" i="3"/>
  <c r="AU42" i="3"/>
  <c r="T94" i="3"/>
  <c r="N93" i="3"/>
  <c r="AA88" i="3"/>
  <c r="AB88" i="3"/>
  <c r="AU88" i="3"/>
  <c r="AQ88" i="3"/>
  <c r="AP88" i="3"/>
  <c r="AO88" i="3"/>
  <c r="AM88" i="3"/>
  <c r="S83" i="3"/>
  <c r="T83" i="3"/>
  <c r="R85" i="3"/>
  <c r="Q85" i="3"/>
  <c r="AU83" i="3"/>
  <c r="AQ83" i="3"/>
  <c r="AP83" i="3"/>
  <c r="AO83" i="3"/>
  <c r="AM83" i="3"/>
  <c r="AM5" i="3"/>
  <c r="AM6" i="3"/>
  <c r="Y95" i="3"/>
  <c r="S94" i="3"/>
  <c r="M93" i="3"/>
  <c r="AQ95" i="3"/>
  <c r="AQ94" i="3"/>
  <c r="AU95" i="3"/>
  <c r="AU94" i="3"/>
  <c r="AU5" i="3"/>
  <c r="AQ5" i="3"/>
  <c r="AP5" i="3"/>
  <c r="AO5" i="3"/>
  <c r="N5" i="3"/>
  <c r="M5" i="3"/>
  <c r="I17" i="1"/>
  <c r="C11" i="6" l="1"/>
  <c r="D11" i="6" s="1"/>
  <c r="E11" i="6" s="1"/>
  <c r="F11" i="6" s="1"/>
  <c r="G11" i="6" s="1"/>
  <c r="H11" i="6" s="1"/>
  <c r="I11" i="6" s="1"/>
  <c r="J11" i="6" s="1"/>
  <c r="K11" i="6" s="1"/>
  <c r="L11" i="6" s="1"/>
  <c r="M11" i="6" s="1"/>
  <c r="N11" i="6" s="1"/>
  <c r="O11" i="6" s="1"/>
  <c r="P11" i="6" s="1"/>
  <c r="Q11" i="6" s="1"/>
  <c r="R11" i="6" s="1"/>
  <c r="S11" i="6" s="1"/>
  <c r="T11" i="6" s="1"/>
  <c r="U11" i="6" s="1"/>
  <c r="V11" i="6" s="1"/>
  <c r="W11" i="6" s="1"/>
  <c r="X11" i="6" s="1"/>
  <c r="Y11" i="6" s="1"/>
  <c r="Z11" i="6" s="1"/>
  <c r="AA11" i="6" s="1"/>
  <c r="AB11" i="6" s="1"/>
  <c r="AC11" i="6" s="1"/>
  <c r="AD11" i="6" s="1"/>
  <c r="AE11" i="6" s="1"/>
  <c r="C8" i="6"/>
  <c r="D8" i="6" s="1"/>
  <c r="E8" i="6" s="1"/>
  <c r="F8" i="6" s="1"/>
  <c r="G8" i="6" s="1"/>
  <c r="H8" i="6" s="1"/>
  <c r="I8" i="6" s="1"/>
  <c r="J8" i="6" s="1"/>
  <c r="K8" i="6" s="1"/>
  <c r="L8" i="6" s="1"/>
  <c r="M8" i="6" s="1"/>
  <c r="N8" i="6" s="1"/>
  <c r="O8" i="6" s="1"/>
  <c r="P8" i="6" s="1"/>
  <c r="Q8" i="6" s="1"/>
  <c r="R8" i="6" s="1"/>
  <c r="S8" i="6" s="1"/>
  <c r="T8" i="6" s="1"/>
  <c r="U8" i="6" s="1"/>
  <c r="V8" i="6" s="1"/>
  <c r="W8" i="6" s="1"/>
  <c r="X8" i="6" s="1"/>
  <c r="Y8" i="6" s="1"/>
  <c r="Z8" i="6" s="1"/>
  <c r="AA8" i="6" s="1"/>
  <c r="AB8" i="6" s="1"/>
  <c r="AC8" i="6" s="1"/>
  <c r="AD8" i="6" s="1"/>
  <c r="AE8" i="6" s="1"/>
  <c r="AF8" i="6" s="1"/>
  <c r="C5" i="6"/>
  <c r="D5" i="6" s="1"/>
  <c r="E5" i="6" s="1"/>
  <c r="F5" i="6" s="1"/>
  <c r="G5" i="6" s="1"/>
  <c r="H5" i="6" s="1"/>
  <c r="I5" i="6" s="1"/>
  <c r="J5" i="6" s="1"/>
  <c r="K5" i="6" s="1"/>
  <c r="L5" i="6" s="1"/>
  <c r="M5" i="6" s="1"/>
  <c r="N5" i="6" s="1"/>
  <c r="O5" i="6" s="1"/>
  <c r="P5" i="6" s="1"/>
  <c r="Q5" i="6" s="1"/>
  <c r="R5" i="6" s="1"/>
  <c r="S5" i="6" s="1"/>
  <c r="T5" i="6" s="1"/>
  <c r="U5" i="6" s="1"/>
  <c r="V5" i="6" s="1"/>
  <c r="W5" i="6" s="1"/>
  <c r="X5" i="6" s="1"/>
  <c r="Y5" i="6" s="1"/>
  <c r="Z5" i="6" s="1"/>
  <c r="AA5" i="6" s="1"/>
  <c r="AB5" i="6" s="1"/>
  <c r="AC5" i="6" s="1"/>
  <c r="I18" i="1"/>
  <c r="J19" i="1"/>
  <c r="J18" i="1"/>
  <c r="J13" i="1"/>
  <c r="J10" i="1"/>
  <c r="J9" i="1"/>
  <c r="J17" i="1"/>
  <c r="J16" i="1"/>
  <c r="J15" i="1"/>
  <c r="J14" i="1"/>
  <c r="J11" i="1"/>
  <c r="J12" i="1"/>
  <c r="J6" i="1"/>
  <c r="J8" i="1"/>
  <c r="J5" i="1"/>
  <c r="J7" i="1"/>
  <c r="J4" i="1"/>
  <c r="H27" i="2" l="1"/>
  <c r="H28" i="2" s="1"/>
  <c r="AU4" i="3" l="1"/>
  <c r="AU6" i="3"/>
  <c r="AU7" i="3"/>
  <c r="AU8" i="3"/>
  <c r="AU9" i="3"/>
  <c r="AU10" i="3"/>
  <c r="AU11" i="3"/>
  <c r="AU12" i="3"/>
  <c r="AU13" i="3"/>
  <c r="AU14" i="3"/>
  <c r="AU15" i="3"/>
  <c r="AU16" i="3"/>
  <c r="AU17" i="3"/>
  <c r="AU18" i="3"/>
  <c r="AU19" i="3"/>
  <c r="AU20" i="3"/>
  <c r="AU21" i="3"/>
  <c r="AU22" i="3"/>
  <c r="AU23" i="3"/>
  <c r="AU24" i="3"/>
  <c r="AU25" i="3"/>
  <c r="AU26" i="3"/>
  <c r="AU27" i="3"/>
  <c r="AU28" i="3"/>
  <c r="AU29" i="3"/>
  <c r="AU30" i="3"/>
  <c r="AU31" i="3"/>
  <c r="AU32" i="3"/>
  <c r="AU33" i="3"/>
  <c r="AU34" i="3"/>
  <c r="AU35" i="3"/>
  <c r="AU36" i="3"/>
  <c r="AU37" i="3"/>
  <c r="AU38" i="3"/>
  <c r="AU39" i="3"/>
  <c r="AU40" i="3"/>
  <c r="AU41" i="3"/>
  <c r="AU43" i="3"/>
  <c r="AU44" i="3"/>
  <c r="AU45" i="3"/>
  <c r="AU46" i="3"/>
  <c r="AU47" i="3"/>
  <c r="AU48" i="3"/>
  <c r="AU49" i="3"/>
  <c r="AU50" i="3"/>
  <c r="AU51" i="3"/>
  <c r="AU52" i="3"/>
  <c r="AU53" i="3"/>
  <c r="AU54" i="3"/>
  <c r="AU55" i="3"/>
  <c r="AU56" i="3"/>
  <c r="AU57" i="3"/>
  <c r="AU58" i="3"/>
  <c r="AU59" i="3"/>
  <c r="AU60" i="3"/>
  <c r="AU62" i="3"/>
  <c r="AU63" i="3"/>
  <c r="AU64" i="3"/>
  <c r="AU65" i="3"/>
  <c r="AU66" i="3"/>
  <c r="AU67" i="3"/>
  <c r="AU68" i="3"/>
  <c r="AU69" i="3"/>
  <c r="AU70" i="3"/>
  <c r="AU72" i="3"/>
  <c r="AU73" i="3"/>
  <c r="AU74" i="3"/>
  <c r="AU75" i="3"/>
  <c r="AU76" i="3"/>
  <c r="AU77" i="3"/>
  <c r="AU78" i="3"/>
  <c r="AU79" i="3"/>
  <c r="AU80" i="3"/>
  <c r="AU82" i="3"/>
  <c r="AU84" i="3"/>
  <c r="AU85" i="3"/>
  <c r="AU86" i="3"/>
  <c r="AU87" i="3"/>
  <c r="AU89" i="3"/>
  <c r="AU92" i="3"/>
  <c r="AU93" i="3"/>
  <c r="AU96" i="3"/>
  <c r="AU97" i="3"/>
  <c r="AU3" i="3"/>
  <c r="AO30" i="3" l="1"/>
  <c r="AO41" i="3"/>
  <c r="AO24" i="3" l="1"/>
  <c r="AP24" i="3"/>
  <c r="AQ24" i="3"/>
  <c r="AM23" i="3"/>
  <c r="AM24" i="3"/>
  <c r="AM25" i="3"/>
  <c r="R24" i="3" l="1"/>
  <c r="Q24" i="3"/>
  <c r="C35" i="6" l="1"/>
  <c r="D35" i="6" s="1"/>
  <c r="AQ41" i="3" l="1"/>
  <c r="C26" i="6" l="1"/>
  <c r="D26" i="6" s="1"/>
  <c r="C20" i="6"/>
  <c r="C47" i="6" l="1"/>
  <c r="D47" i="6" s="1"/>
  <c r="E47" i="6" s="1"/>
  <c r="F47" i="6" s="1"/>
  <c r="G47" i="6" s="1"/>
  <c r="C44" i="6"/>
  <c r="C41" i="6"/>
  <c r="C38" i="6"/>
  <c r="D38" i="6" s="1"/>
  <c r="E38" i="6" s="1"/>
  <c r="F38" i="6" s="1"/>
  <c r="E35" i="6"/>
  <c r="F35" i="6" s="1"/>
  <c r="G35" i="6" s="1"/>
  <c r="H35" i="6" s="1"/>
  <c r="I35" i="6" s="1"/>
  <c r="C32" i="6"/>
  <c r="D32" i="6" s="1"/>
  <c r="E32" i="6" s="1"/>
  <c r="F32" i="6" s="1"/>
  <c r="G32" i="6" s="1"/>
  <c r="H32" i="6" s="1"/>
  <c r="I32" i="6" s="1"/>
  <c r="J32" i="6" s="1"/>
  <c r="K32" i="6" s="1"/>
  <c r="C29" i="6"/>
  <c r="D29" i="6" s="1"/>
  <c r="E29" i="6" s="1"/>
  <c r="F29" i="6" s="1"/>
  <c r="G29" i="6" s="1"/>
  <c r="E26" i="6"/>
  <c r="F26" i="6" s="1"/>
  <c r="G26" i="6" s="1"/>
  <c r="H26" i="6" s="1"/>
  <c r="I26" i="6" s="1"/>
  <c r="C23" i="6"/>
  <c r="D23" i="6" s="1"/>
  <c r="E23" i="6" s="1"/>
  <c r="D20" i="6"/>
  <c r="E20" i="6" s="1"/>
  <c r="F20" i="6" s="1"/>
  <c r="G20" i="6" s="1"/>
  <c r="H20" i="6" s="1"/>
  <c r="C17" i="6"/>
  <c r="C14" i="6"/>
  <c r="D14" i="6" s="1"/>
  <c r="E14" i="6" s="1"/>
  <c r="F14" i="6" s="1"/>
  <c r="G14" i="6" s="1"/>
  <c r="I7" i="1"/>
  <c r="AQ9" i="3"/>
  <c r="F23" i="6" l="1"/>
  <c r="G23" i="6" s="1"/>
  <c r="H23" i="6" s="1"/>
  <c r="I23" i="6" s="1"/>
  <c r="J23" i="6" s="1"/>
  <c r="K23" i="6" s="1"/>
  <c r="L23" i="6" s="1"/>
  <c r="M23" i="6" s="1"/>
  <c r="N23" i="6" s="1"/>
  <c r="O23" i="6" s="1"/>
  <c r="P23" i="6" s="1"/>
  <c r="Q23" i="6" s="1"/>
  <c r="R23" i="6" s="1"/>
  <c r="S23" i="6" s="1"/>
  <c r="T23" i="6" s="1"/>
  <c r="U23" i="6" s="1"/>
  <c r="V23" i="6" s="1"/>
  <c r="W23" i="6" s="1"/>
  <c r="X23" i="6" s="1"/>
  <c r="Y23" i="6" s="1"/>
  <c r="Z23" i="6" s="1"/>
  <c r="G38" i="6"/>
  <c r="H38" i="6" s="1"/>
  <c r="I38" i="6" s="1"/>
  <c r="J38" i="6" s="1"/>
  <c r="K38" i="6" s="1"/>
  <c r="H29" i="6"/>
  <c r="I29" i="6" s="1"/>
  <c r="J29" i="6" s="1"/>
  <c r="K29" i="6" s="1"/>
  <c r="L29" i="6" s="1"/>
  <c r="M29" i="6" s="1"/>
  <c r="N29" i="6" s="1"/>
  <c r="O29" i="6" s="1"/>
  <c r="H47" i="6"/>
  <c r="I47" i="6" s="1"/>
  <c r="J47" i="6" s="1"/>
  <c r="K47" i="6" s="1"/>
  <c r="L47" i="6" s="1"/>
  <c r="M47" i="6" s="1"/>
  <c r="N47" i="6" s="1"/>
  <c r="J26" i="6"/>
  <c r="K26" i="6" s="1"/>
  <c r="L26" i="6" s="1"/>
  <c r="M26" i="6" s="1"/>
  <c r="N26" i="6" s="1"/>
  <c r="O26" i="6" s="1"/>
  <c r="P26" i="6" s="1"/>
  <c r="Q26" i="6" s="1"/>
  <c r="H14" i="6"/>
  <c r="I14" i="6" s="1"/>
  <c r="J14" i="6" s="1"/>
  <c r="K14" i="6" s="1"/>
  <c r="L14" i="6" s="1"/>
  <c r="M14" i="6" s="1"/>
  <c r="D17" i="6"/>
  <c r="E17" i="6" s="1"/>
  <c r="F17" i="6" s="1"/>
  <c r="G17" i="6" s="1"/>
  <c r="H17" i="6" s="1"/>
  <c r="L32" i="6"/>
  <c r="M32" i="6" s="1"/>
  <c r="N32" i="6" s="1"/>
  <c r="O32" i="6" s="1"/>
  <c r="P32" i="6" s="1"/>
  <c r="Q32" i="6" s="1"/>
  <c r="R32" i="6" s="1"/>
  <c r="S32" i="6" s="1"/>
  <c r="T32" i="6" s="1"/>
  <c r="U32" i="6" s="1"/>
  <c r="V32" i="6" s="1"/>
  <c r="W32" i="6" s="1"/>
  <c r="X32" i="6" s="1"/>
  <c r="Y32" i="6" s="1"/>
  <c r="Z32" i="6" s="1"/>
  <c r="AA32" i="6" s="1"/>
  <c r="AB32" i="6" s="1"/>
  <c r="AC32" i="6" s="1"/>
  <c r="AD32" i="6" s="1"/>
  <c r="AE32" i="6" s="1"/>
  <c r="I20" i="6"/>
  <c r="J20" i="6" s="1"/>
  <c r="K20" i="6" s="1"/>
  <c r="L20" i="6" s="1"/>
  <c r="M20" i="6" s="1"/>
  <c r="N20" i="6" s="1"/>
  <c r="O20" i="6" s="1"/>
  <c r="P20" i="6" s="1"/>
  <c r="D41" i="6"/>
  <c r="E41" i="6" s="1"/>
  <c r="F41" i="6" s="1"/>
  <c r="G41" i="6" s="1"/>
  <c r="H41" i="6" s="1"/>
  <c r="I41" i="6" s="1"/>
  <c r="J41" i="6" s="1"/>
  <c r="K41" i="6" s="1"/>
  <c r="L41" i="6" s="1"/>
  <c r="D44" i="6"/>
  <c r="E44" i="6" s="1"/>
  <c r="F44" i="6" s="1"/>
  <c r="G44" i="6" s="1"/>
  <c r="H44" i="6" s="1"/>
  <c r="I44" i="6" s="1"/>
  <c r="J44" i="6" s="1"/>
  <c r="J35" i="6"/>
  <c r="K35" i="6" s="1"/>
  <c r="L35" i="6" s="1"/>
  <c r="M35" i="6" s="1"/>
  <c r="N35" i="6" s="1"/>
  <c r="O35" i="6" s="1"/>
  <c r="P35" i="6" s="1"/>
  <c r="AM9" i="3"/>
  <c r="AO9" i="3"/>
  <c r="AP9" i="3"/>
  <c r="AO10" i="3"/>
  <c r="AP10" i="3"/>
  <c r="AO11" i="3"/>
  <c r="AP11" i="3"/>
  <c r="AO12" i="3"/>
  <c r="AP12" i="3"/>
  <c r="AO7" i="3"/>
  <c r="AP7" i="3"/>
  <c r="AO8" i="3"/>
  <c r="AP8" i="3"/>
  <c r="AO13" i="3"/>
  <c r="AP13" i="3"/>
  <c r="AO14" i="3"/>
  <c r="AP14" i="3"/>
  <c r="AO15" i="3"/>
  <c r="AP15" i="3"/>
  <c r="AO16" i="3"/>
  <c r="AP16" i="3"/>
  <c r="AO17" i="3"/>
  <c r="AP17" i="3"/>
  <c r="AO18" i="3"/>
  <c r="AP18" i="3"/>
  <c r="AO19" i="3"/>
  <c r="AP19" i="3"/>
  <c r="AO20" i="3"/>
  <c r="AP20" i="3"/>
  <c r="AO21" i="3"/>
  <c r="AP21" i="3"/>
  <c r="AO22" i="3"/>
  <c r="AP22" i="3"/>
  <c r="AO23" i="3"/>
  <c r="AP23" i="3"/>
  <c r="AO25" i="3"/>
  <c r="AP25" i="3"/>
  <c r="AO26" i="3"/>
  <c r="AP26" i="3"/>
  <c r="AO27" i="3"/>
  <c r="AP27" i="3"/>
  <c r="AO28" i="3"/>
  <c r="AP28" i="3"/>
  <c r="AO29" i="3"/>
  <c r="AP29" i="3"/>
  <c r="AP30" i="3"/>
  <c r="AO31" i="3"/>
  <c r="AP31" i="3"/>
  <c r="AO32" i="3"/>
  <c r="AP32" i="3"/>
  <c r="AO33" i="3"/>
  <c r="AP33" i="3"/>
  <c r="AO34" i="3"/>
  <c r="AP34" i="3"/>
  <c r="AO35" i="3"/>
  <c r="AP35" i="3"/>
  <c r="AO36" i="3"/>
  <c r="AP36" i="3"/>
  <c r="AO37" i="3"/>
  <c r="AP37" i="3"/>
  <c r="AO38" i="3"/>
  <c r="AP38" i="3"/>
  <c r="AO39" i="3"/>
  <c r="AP39" i="3"/>
  <c r="AO40" i="3"/>
  <c r="AP40" i="3"/>
  <c r="AO43" i="3"/>
  <c r="AP43" i="3"/>
  <c r="AO44" i="3"/>
  <c r="AP44" i="3"/>
  <c r="AO45" i="3"/>
  <c r="AP45" i="3"/>
  <c r="AO46" i="3"/>
  <c r="AP46" i="3"/>
  <c r="AO47" i="3"/>
  <c r="AP47" i="3"/>
  <c r="AO48" i="3"/>
  <c r="AP48" i="3"/>
  <c r="AO49" i="3"/>
  <c r="AP49" i="3"/>
  <c r="AO50" i="3"/>
  <c r="AP50" i="3"/>
  <c r="AO51" i="3"/>
  <c r="AP51" i="3"/>
  <c r="AO52" i="3"/>
  <c r="AP52" i="3"/>
  <c r="AO53" i="3"/>
  <c r="AP53" i="3"/>
  <c r="AO54" i="3"/>
  <c r="AP54" i="3"/>
  <c r="AO55" i="3"/>
  <c r="AP55" i="3"/>
  <c r="AO56" i="3"/>
  <c r="AP56" i="3"/>
  <c r="AO57" i="3"/>
  <c r="AP57" i="3"/>
  <c r="AO58" i="3"/>
  <c r="AP58" i="3"/>
  <c r="AO59" i="3"/>
  <c r="AP59" i="3"/>
  <c r="AO60" i="3"/>
  <c r="AP60" i="3"/>
  <c r="AO62" i="3"/>
  <c r="AP62" i="3"/>
  <c r="AO63" i="3"/>
  <c r="AP63" i="3"/>
  <c r="AO64" i="3"/>
  <c r="AP64" i="3"/>
  <c r="AO65" i="3"/>
  <c r="AP65" i="3"/>
  <c r="AO66" i="3"/>
  <c r="AP66" i="3"/>
  <c r="AO67" i="3"/>
  <c r="AP67" i="3"/>
  <c r="AO68" i="3"/>
  <c r="AP68" i="3"/>
  <c r="AO69" i="3"/>
  <c r="AP69" i="3"/>
  <c r="AO70" i="3"/>
  <c r="AP70" i="3"/>
  <c r="AO72" i="3"/>
  <c r="AP72" i="3"/>
  <c r="AO73" i="3"/>
  <c r="AP73" i="3"/>
  <c r="AO74" i="3"/>
  <c r="AP74" i="3"/>
  <c r="AO75" i="3"/>
  <c r="AP75" i="3"/>
  <c r="AO76" i="3"/>
  <c r="AP76" i="3"/>
  <c r="AO77" i="3"/>
  <c r="AP77" i="3"/>
  <c r="AO78" i="3"/>
  <c r="AP78" i="3"/>
  <c r="AO79" i="3"/>
  <c r="AP79" i="3"/>
  <c r="AO80" i="3"/>
  <c r="AP80" i="3"/>
  <c r="AO82" i="3"/>
  <c r="AP82" i="3"/>
  <c r="AO84" i="3"/>
  <c r="AP84" i="3"/>
  <c r="AO85" i="3"/>
  <c r="AP85" i="3"/>
  <c r="AO86" i="3"/>
  <c r="AP86" i="3"/>
  <c r="AO87" i="3"/>
  <c r="AP87" i="3"/>
  <c r="AO89" i="3"/>
  <c r="AP89" i="3"/>
  <c r="AO92" i="3"/>
  <c r="AP92" i="3"/>
  <c r="AO93" i="3"/>
  <c r="AP93" i="3"/>
  <c r="AO96" i="3"/>
  <c r="AP96" i="3"/>
  <c r="AO97" i="3"/>
  <c r="AP97" i="3"/>
  <c r="I17" i="6" l="1"/>
  <c r="J17" i="6" s="1"/>
  <c r="K17" i="6" s="1"/>
  <c r="L17" i="6" s="1"/>
  <c r="M17" i="6" s="1"/>
  <c r="N17" i="6" s="1"/>
  <c r="O17" i="6" s="1"/>
  <c r="P17" i="6" s="1"/>
  <c r="Q17" i="6" s="1"/>
  <c r="R17" i="6" s="1"/>
  <c r="S17" i="6" s="1"/>
  <c r="T17" i="6" s="1"/>
  <c r="U17" i="6" s="1"/>
  <c r="V17" i="6" s="1"/>
  <c r="W17" i="6" s="1"/>
  <c r="X17" i="6" s="1"/>
  <c r="Y17" i="6" s="1"/>
  <c r="Z17" i="6" s="1"/>
  <c r="AA17" i="6" s="1"/>
  <c r="AB17" i="6" s="1"/>
  <c r="AC17" i="6" s="1"/>
  <c r="AD17" i="6" s="1"/>
  <c r="AE17" i="6" s="1"/>
  <c r="N14" i="6"/>
  <c r="O14" i="6" s="1"/>
  <c r="P14" i="6" s="1"/>
  <c r="Q14" i="6" s="1"/>
  <c r="R14" i="6" s="1"/>
  <c r="S14" i="6" s="1"/>
  <c r="T14" i="6" s="1"/>
  <c r="Q20" i="6"/>
  <c r="R20" i="6" s="1"/>
  <c r="S20" i="6" s="1"/>
  <c r="R26" i="6"/>
  <c r="S26" i="6" s="1"/>
  <c r="T26" i="6" s="1"/>
  <c r="U26" i="6" s="1"/>
  <c r="V26" i="6" s="1"/>
  <c r="W26" i="6" s="1"/>
  <c r="X26" i="6" s="1"/>
  <c r="K44" i="6"/>
  <c r="L44" i="6" s="1"/>
  <c r="M44" i="6" s="1"/>
  <c r="N44" i="6" s="1"/>
  <c r="O44" i="6" s="1"/>
  <c r="P44" i="6" s="1"/>
  <c r="Q44" i="6" s="1"/>
  <c r="O47" i="6"/>
  <c r="P47" i="6" s="1"/>
  <c r="Q47" i="6" s="1"/>
  <c r="R47" i="6" s="1"/>
  <c r="S47" i="6" s="1"/>
  <c r="T47" i="6" s="1"/>
  <c r="U47" i="6" s="1"/>
  <c r="AA23" i="6"/>
  <c r="AB23" i="6" s="1"/>
  <c r="AC23" i="6" s="1"/>
  <c r="AD23" i="6" s="1"/>
  <c r="AE23" i="6" s="1"/>
  <c r="AF23" i="6" s="1"/>
  <c r="P29" i="6"/>
  <c r="Q29" i="6" s="1"/>
  <c r="R29" i="6" s="1"/>
  <c r="S29" i="6" s="1"/>
  <c r="T29" i="6" s="1"/>
  <c r="U29" i="6" s="1"/>
  <c r="M41" i="6"/>
  <c r="N41" i="6" s="1"/>
  <c r="O41" i="6" s="1"/>
  <c r="P41" i="6" s="1"/>
  <c r="Q41" i="6" s="1"/>
  <c r="L38" i="6"/>
  <c r="M38" i="6" s="1"/>
  <c r="N38" i="6" s="1"/>
  <c r="Q35" i="6"/>
  <c r="R35" i="6" s="1"/>
  <c r="S35" i="6" s="1"/>
  <c r="T35" i="6" s="1"/>
  <c r="U35" i="6" s="1"/>
  <c r="V35" i="6" s="1"/>
  <c r="W35" i="6" s="1"/>
  <c r="X35" i="6" s="1"/>
  <c r="Y35" i="6" s="1"/>
  <c r="Z35" i="6" s="1"/>
  <c r="AA35" i="6" s="1"/>
  <c r="AB35" i="6" s="1"/>
  <c r="AC35" i="6" s="1"/>
  <c r="AD35" i="6" s="1"/>
  <c r="AE35" i="6" s="1"/>
  <c r="AF35" i="6" s="1"/>
  <c r="M9" i="3"/>
  <c r="N9" i="3"/>
  <c r="AG92" i="3"/>
  <c r="AF96" i="3"/>
  <c r="AE96" i="3"/>
  <c r="T20" i="6" l="1"/>
  <c r="U20" i="6" s="1"/>
  <c r="V20" i="6" s="1"/>
  <c r="W20" i="6" s="1"/>
  <c r="X20" i="6" s="1"/>
  <c r="Y20" i="6" s="1"/>
  <c r="Z20" i="6" s="1"/>
  <c r="AA20" i="6" s="1"/>
  <c r="AB20" i="6" s="1"/>
  <c r="AC20" i="6" s="1"/>
  <c r="AD20" i="6" s="1"/>
  <c r="AE20" i="6" s="1"/>
  <c r="AF20" i="6" s="1"/>
  <c r="V47" i="6"/>
  <c r="W47" i="6" s="1"/>
  <c r="X47" i="6" s="1"/>
  <c r="Y47" i="6" s="1"/>
  <c r="Z47" i="6" s="1"/>
  <c r="AA47" i="6" s="1"/>
  <c r="AB47" i="6" s="1"/>
  <c r="AC47" i="6" s="1"/>
  <c r="AD47" i="6" s="1"/>
  <c r="AE47" i="6" s="1"/>
  <c r="R44" i="6"/>
  <c r="S44" i="6" s="1"/>
  <c r="T44" i="6" s="1"/>
  <c r="U44" i="6" s="1"/>
  <c r="V44" i="6" s="1"/>
  <c r="W44" i="6" s="1"/>
  <c r="X44" i="6" s="1"/>
  <c r="R41" i="6"/>
  <c r="S41" i="6" s="1"/>
  <c r="T41" i="6" s="1"/>
  <c r="U41" i="6" s="1"/>
  <c r="Y26" i="6"/>
  <c r="Z26" i="6" s="1"/>
  <c r="AA26" i="6" s="1"/>
  <c r="AB26" i="6" s="1"/>
  <c r="AC26" i="6" s="1"/>
  <c r="AD26" i="6" s="1"/>
  <c r="AE26" i="6" s="1"/>
  <c r="V29" i="6"/>
  <c r="W29" i="6" s="1"/>
  <c r="X29" i="6" s="1"/>
  <c r="Y29" i="6" s="1"/>
  <c r="Z29" i="6" s="1"/>
  <c r="AA29" i="6" s="1"/>
  <c r="AB29" i="6" s="1"/>
  <c r="AC29" i="6" s="1"/>
  <c r="AD29" i="6" s="1"/>
  <c r="AE29" i="6" s="1"/>
  <c r="AF29" i="6" s="1"/>
  <c r="O38" i="6"/>
  <c r="P38" i="6" s="1"/>
  <c r="Q38" i="6" s="1"/>
  <c r="R38" i="6" s="1"/>
  <c r="S38" i="6" s="1"/>
  <c r="T38" i="6" s="1"/>
  <c r="U14" i="6"/>
  <c r="V14" i="6" s="1"/>
  <c r="W14" i="6" s="1"/>
  <c r="X14" i="6" s="1"/>
  <c r="Y14" i="6" s="1"/>
  <c r="AM63" i="3"/>
  <c r="AM45" i="3"/>
  <c r="AM41" i="3"/>
  <c r="AM37" i="3"/>
  <c r="I16" i="1"/>
  <c r="V41" i="6" l="1"/>
  <c r="W41" i="6" s="1"/>
  <c r="X41" i="6" s="1"/>
  <c r="Y41" i="6" s="1"/>
  <c r="Z41" i="6" s="1"/>
  <c r="AA41" i="6" s="1"/>
  <c r="AB41" i="6" s="1"/>
  <c r="AC41" i="6" s="1"/>
  <c r="Z14" i="6"/>
  <c r="AA14" i="6" s="1"/>
  <c r="AB14" i="6" s="1"/>
  <c r="AC14" i="6" s="1"/>
  <c r="AD14" i="6" s="1"/>
  <c r="AE14" i="6" s="1"/>
  <c r="AF14" i="6" s="1"/>
  <c r="U38" i="6"/>
  <c r="V38" i="6" s="1"/>
  <c r="W38" i="6" s="1"/>
  <c r="X38" i="6" s="1"/>
  <c r="Y38" i="6" s="1"/>
  <c r="Z38" i="6" s="1"/>
  <c r="AA38" i="6" s="1"/>
  <c r="AB38" i="6" s="1"/>
  <c r="AC38" i="6" s="1"/>
  <c r="AD38" i="6" s="1"/>
  <c r="AE38" i="6" s="1"/>
  <c r="AF38" i="6" s="1"/>
  <c r="Y44" i="6"/>
  <c r="Z44" i="6" s="1"/>
  <c r="AA44" i="6" s="1"/>
  <c r="AB44" i="6" s="1"/>
  <c r="AC44" i="6" s="1"/>
  <c r="AD44" i="6" s="1"/>
  <c r="AE44" i="6" s="1"/>
  <c r="AF44" i="6" s="1"/>
  <c r="AQ97" i="3"/>
  <c r="AM97" i="3"/>
  <c r="AQ96" i="3"/>
  <c r="AQ93" i="3"/>
  <c r="AQ92" i="3"/>
  <c r="AM92" i="3"/>
  <c r="AH92" i="3"/>
  <c r="AQ89" i="3"/>
  <c r="AM89" i="3"/>
  <c r="AJ89" i="3"/>
  <c r="AI89" i="3"/>
  <c r="AQ87" i="3"/>
  <c r="AM87" i="3"/>
  <c r="T87" i="3"/>
  <c r="S87" i="3"/>
  <c r="AQ86" i="3"/>
  <c r="AM86" i="3"/>
  <c r="AD86" i="3"/>
  <c r="AC86" i="3"/>
  <c r="AQ85" i="3"/>
  <c r="AM85" i="3"/>
  <c r="AQ84" i="3"/>
  <c r="AM84" i="3"/>
  <c r="AQ82" i="3"/>
  <c r="AM82" i="3"/>
  <c r="AJ82" i="3"/>
  <c r="AI82" i="3"/>
  <c r="AQ80" i="3"/>
  <c r="AJ80" i="3"/>
  <c r="AI80" i="3"/>
  <c r="AQ79" i="3"/>
  <c r="AJ79" i="3"/>
  <c r="AI79" i="3"/>
  <c r="AQ78" i="3"/>
  <c r="AJ78" i="3"/>
  <c r="AI78" i="3"/>
  <c r="AQ77" i="3"/>
  <c r="AJ77" i="3"/>
  <c r="AI77" i="3"/>
  <c r="AQ76" i="3"/>
  <c r="AJ76" i="3"/>
  <c r="AI76" i="3"/>
  <c r="AQ75" i="3"/>
  <c r="AM75" i="3"/>
  <c r="AH75" i="3"/>
  <c r="AG75" i="3"/>
  <c r="AQ74" i="3"/>
  <c r="AM74" i="3"/>
  <c r="AH74" i="3"/>
  <c r="AG74" i="3"/>
  <c r="AQ73" i="3"/>
  <c r="AM73" i="3"/>
  <c r="AH73" i="3"/>
  <c r="AG73" i="3"/>
  <c r="AQ72" i="3"/>
  <c r="AM72" i="3"/>
  <c r="AH72" i="3"/>
  <c r="AG72" i="3"/>
  <c r="AQ70" i="3"/>
  <c r="AM70" i="3"/>
  <c r="AH70" i="3"/>
  <c r="AG70" i="3"/>
  <c r="AQ69" i="3"/>
  <c r="AM69" i="3"/>
  <c r="AH69" i="3"/>
  <c r="AG69" i="3"/>
  <c r="AQ68" i="3"/>
  <c r="AM68" i="3"/>
  <c r="AF68" i="3"/>
  <c r="AE68" i="3"/>
  <c r="AQ67" i="3"/>
  <c r="AM67" i="3"/>
  <c r="AF67" i="3"/>
  <c r="AE67" i="3"/>
  <c r="AQ66" i="3"/>
  <c r="AM66" i="3"/>
  <c r="AF66" i="3"/>
  <c r="AE66" i="3"/>
  <c r="AQ65" i="3"/>
  <c r="AM65" i="3"/>
  <c r="AF65" i="3"/>
  <c r="AE65" i="3"/>
  <c r="AQ64" i="3"/>
  <c r="AM64" i="3"/>
  <c r="AF64" i="3"/>
  <c r="AE64" i="3"/>
  <c r="AQ63" i="3"/>
  <c r="AD63" i="3"/>
  <c r="AC63" i="3"/>
  <c r="AQ62" i="3"/>
  <c r="AM62" i="3"/>
  <c r="AD62" i="3"/>
  <c r="AC62" i="3"/>
  <c r="AQ60" i="3"/>
  <c r="AM60" i="3"/>
  <c r="AD60" i="3"/>
  <c r="AC60" i="3"/>
  <c r="AQ59" i="3"/>
  <c r="AM59" i="3"/>
  <c r="AD59" i="3"/>
  <c r="AC59" i="3"/>
  <c r="AQ58" i="3"/>
  <c r="AM58" i="3"/>
  <c r="AD58" i="3"/>
  <c r="AC58" i="3"/>
  <c r="AQ57" i="3"/>
  <c r="AM57" i="3"/>
  <c r="AD57" i="3"/>
  <c r="AC57" i="3"/>
  <c r="AQ56" i="3"/>
  <c r="AM56" i="3"/>
  <c r="AD56" i="3"/>
  <c r="AC56" i="3"/>
  <c r="AQ55" i="3"/>
  <c r="AM55" i="3"/>
  <c r="AA55" i="3"/>
  <c r="AQ54" i="3"/>
  <c r="AM54" i="3"/>
  <c r="AB54" i="3"/>
  <c r="AA54" i="3"/>
  <c r="AQ53" i="3"/>
  <c r="AM53" i="3"/>
  <c r="AB53" i="3"/>
  <c r="AA53" i="3"/>
  <c r="AQ52" i="3"/>
  <c r="AM52" i="3"/>
  <c r="AB52" i="3"/>
  <c r="AA52" i="3"/>
  <c r="AQ51" i="3"/>
  <c r="AM51" i="3"/>
  <c r="AB51" i="3"/>
  <c r="AA51" i="3"/>
  <c r="AQ50" i="3"/>
  <c r="AM50" i="3"/>
  <c r="AB50" i="3"/>
  <c r="AA50" i="3"/>
  <c r="AQ49" i="3"/>
  <c r="AM49" i="3"/>
  <c r="AB49" i="3"/>
  <c r="AA49" i="3"/>
  <c r="AQ48" i="3"/>
  <c r="AM48" i="3"/>
  <c r="Z48" i="3"/>
  <c r="Y48" i="3"/>
  <c r="AQ47" i="3"/>
  <c r="AM47" i="3"/>
  <c r="Z47" i="3"/>
  <c r="Y47" i="3"/>
  <c r="AQ46" i="3"/>
  <c r="AM46" i="3"/>
  <c r="Z46" i="3"/>
  <c r="Y46" i="3"/>
  <c r="AQ45" i="3"/>
  <c r="Z45" i="3"/>
  <c r="Y45" i="3"/>
  <c r="AQ44" i="3"/>
  <c r="AM44" i="3"/>
  <c r="Z44" i="3"/>
  <c r="Y44" i="3"/>
  <c r="AQ43" i="3"/>
  <c r="AM43" i="3"/>
  <c r="Z43" i="3"/>
  <c r="Y43" i="3"/>
  <c r="X41" i="3"/>
  <c r="W41" i="3"/>
  <c r="AQ40" i="3"/>
  <c r="AM40" i="3"/>
  <c r="X40" i="3"/>
  <c r="W40" i="3"/>
  <c r="AQ39" i="3"/>
  <c r="AM39" i="3"/>
  <c r="X39" i="3"/>
  <c r="W39" i="3"/>
  <c r="AQ38" i="3"/>
  <c r="AM38" i="3"/>
  <c r="X38" i="3"/>
  <c r="W38" i="3"/>
  <c r="AQ37" i="3"/>
  <c r="V37" i="3"/>
  <c r="U37" i="3"/>
  <c r="AQ36" i="3"/>
  <c r="AM36" i="3"/>
  <c r="V36" i="3"/>
  <c r="U36" i="3"/>
  <c r="AQ35" i="3"/>
  <c r="AM35" i="3"/>
  <c r="V35" i="3"/>
  <c r="U35" i="3"/>
  <c r="AQ34" i="3"/>
  <c r="AM34" i="3"/>
  <c r="V34" i="3"/>
  <c r="U34" i="3"/>
  <c r="AQ33" i="3"/>
  <c r="AM33" i="3"/>
  <c r="V33" i="3"/>
  <c r="U33" i="3"/>
  <c r="AQ32" i="3"/>
  <c r="AM32" i="3"/>
  <c r="V32" i="3"/>
  <c r="U32" i="3"/>
  <c r="AQ31" i="3"/>
  <c r="AM31" i="3"/>
  <c r="V31" i="3"/>
  <c r="U31" i="3"/>
  <c r="AQ30" i="3"/>
  <c r="AM30" i="3"/>
  <c r="T30" i="3"/>
  <c r="S30" i="3"/>
  <c r="AQ29" i="3"/>
  <c r="AM29" i="3"/>
  <c r="T29" i="3"/>
  <c r="S29" i="3"/>
  <c r="AQ28" i="3"/>
  <c r="AM28" i="3"/>
  <c r="T28" i="3"/>
  <c r="S28" i="3"/>
  <c r="AQ27" i="3"/>
  <c r="AM27" i="3"/>
  <c r="T27" i="3"/>
  <c r="S27" i="3"/>
  <c r="T104" i="3" s="1"/>
  <c r="AQ26" i="3"/>
  <c r="AM26" i="3"/>
  <c r="T26" i="3"/>
  <c r="S26" i="3"/>
  <c r="AQ25" i="3"/>
  <c r="R25" i="3"/>
  <c r="Q25" i="3"/>
  <c r="AQ23" i="3"/>
  <c r="R23" i="3"/>
  <c r="Q23" i="3"/>
  <c r="AQ22" i="3"/>
  <c r="AM22" i="3"/>
  <c r="R22" i="3"/>
  <c r="Q22" i="3"/>
  <c r="AQ21" i="3"/>
  <c r="AM21" i="3"/>
  <c r="R21" i="3"/>
  <c r="Q21" i="3"/>
  <c r="AQ20" i="3"/>
  <c r="AM20" i="3"/>
  <c r="R20" i="3"/>
  <c r="Q20" i="3"/>
  <c r="AQ19" i="3"/>
  <c r="AM19" i="3"/>
  <c r="P19" i="3"/>
  <c r="O19" i="3"/>
  <c r="AQ18" i="3"/>
  <c r="AM18" i="3"/>
  <c r="P18" i="3"/>
  <c r="O18" i="3"/>
  <c r="AQ17" i="3"/>
  <c r="AM17" i="3"/>
  <c r="P17" i="3"/>
  <c r="O17" i="3"/>
  <c r="AQ16" i="3"/>
  <c r="AM16" i="3"/>
  <c r="P16" i="3"/>
  <c r="O16" i="3"/>
  <c r="AQ15" i="3"/>
  <c r="AM15" i="3"/>
  <c r="P15" i="3"/>
  <c r="O15" i="3"/>
  <c r="AQ14" i="3"/>
  <c r="AM14" i="3"/>
  <c r="P14" i="3"/>
  <c r="O14" i="3"/>
  <c r="AQ13" i="3"/>
  <c r="AM13" i="3"/>
  <c r="P13" i="3"/>
  <c r="O13" i="3"/>
  <c r="AQ12" i="3"/>
  <c r="AM12" i="3"/>
  <c r="N12" i="3"/>
  <c r="M12" i="3"/>
  <c r="AQ11" i="3"/>
  <c r="AM11" i="3"/>
  <c r="N11" i="3"/>
  <c r="M11" i="3"/>
  <c r="AQ10" i="3"/>
  <c r="AM10" i="3"/>
  <c r="M10" i="3"/>
  <c r="AQ8" i="3"/>
  <c r="AM8" i="3"/>
  <c r="N8" i="3"/>
  <c r="M8" i="3"/>
  <c r="AQ7" i="3"/>
  <c r="AM7" i="3"/>
  <c r="N7" i="3"/>
  <c r="M7" i="3"/>
  <c r="AQ6" i="3"/>
  <c r="AP6" i="3"/>
  <c r="AO6" i="3"/>
  <c r="N6" i="3"/>
  <c r="M6" i="3"/>
  <c r="AQ4" i="3"/>
  <c r="AP4" i="3"/>
  <c r="AO4" i="3"/>
  <c r="AM4" i="3"/>
  <c r="N4" i="3"/>
  <c r="M4" i="3"/>
  <c r="AP3" i="3"/>
  <c r="AO3" i="3"/>
  <c r="AM3" i="3"/>
  <c r="N3" i="3"/>
  <c r="M3" i="3"/>
  <c r="H22" i="2"/>
  <c r="H23" i="2" s="1"/>
  <c r="H17" i="2"/>
  <c r="H18" i="2" s="1"/>
  <c r="H12" i="2"/>
  <c r="H13" i="2" s="1"/>
  <c r="H8" i="2"/>
  <c r="H9" i="2" s="1"/>
  <c r="H3" i="2"/>
  <c r="H4" i="2" s="1"/>
  <c r="I19" i="1"/>
  <c r="I13" i="1"/>
  <c r="I10" i="1"/>
  <c r="I9" i="1"/>
  <c r="I15" i="1"/>
  <c r="I14" i="1"/>
  <c r="I11" i="1"/>
  <c r="I12" i="1"/>
  <c r="I6" i="1"/>
  <c r="I5" i="1"/>
  <c r="I4" i="1"/>
  <c r="R102" i="3" l="1"/>
  <c r="O103" i="3"/>
  <c r="AB103" i="3"/>
  <c r="N98" i="3"/>
  <c r="U101" i="3"/>
  <c r="AE103" i="3"/>
  <c r="AC100" i="3"/>
  <c r="AC101" i="3"/>
  <c r="T103" i="3"/>
  <c r="O102" i="3"/>
  <c r="Y104" i="3"/>
  <c r="AI98" i="3"/>
  <c r="Q104" i="3"/>
  <c r="U100" i="3"/>
  <c r="AG104" i="3"/>
  <c r="AD98" i="3"/>
  <c r="M100" i="3"/>
  <c r="W102" i="3"/>
  <c r="AJ103" i="3"/>
  <c r="AI99" i="3"/>
  <c r="AH102" i="3"/>
  <c r="AJ104" i="3"/>
  <c r="X100" i="3"/>
  <c r="AE102" i="3"/>
  <c r="Z102" i="3"/>
  <c r="W103" i="3"/>
  <c r="I20" i="1"/>
  <c r="M101" i="3"/>
  <c r="T98" i="3"/>
  <c r="AB98" i="3"/>
  <c r="AJ98" i="3"/>
  <c r="Q99" i="3"/>
  <c r="Y99" i="3"/>
  <c r="AG99" i="3"/>
  <c r="N100" i="3"/>
  <c r="V100" i="3"/>
  <c r="AD100" i="3"/>
  <c r="S101" i="3"/>
  <c r="AA101" i="3"/>
  <c r="AI101" i="3"/>
  <c r="P102" i="3"/>
  <c r="X102" i="3"/>
  <c r="AF102" i="3"/>
  <c r="M103" i="3"/>
  <c r="U103" i="3"/>
  <c r="AC103" i="3"/>
  <c r="R104" i="3"/>
  <c r="AH104" i="3"/>
  <c r="V98" i="3"/>
  <c r="M98" i="3"/>
  <c r="U98" i="3"/>
  <c r="AC98" i="3"/>
  <c r="R99" i="3"/>
  <c r="Z99" i="3"/>
  <c r="AH99" i="3"/>
  <c r="O100" i="3"/>
  <c r="W100" i="3"/>
  <c r="AE100" i="3"/>
  <c r="T101" i="3"/>
  <c r="AB101" i="3"/>
  <c r="AJ101" i="3"/>
  <c r="Q102" i="3"/>
  <c r="Y102" i="3"/>
  <c r="AG102" i="3"/>
  <c r="N103" i="3"/>
  <c r="V103" i="3"/>
  <c r="AD103" i="3"/>
  <c r="S104" i="3"/>
  <c r="AA104" i="3"/>
  <c r="AI104" i="3"/>
  <c r="AF100" i="3"/>
  <c r="O98" i="3"/>
  <c r="W98" i="3"/>
  <c r="AE98" i="3"/>
  <c r="T99" i="3"/>
  <c r="AB99" i="3"/>
  <c r="AJ99" i="3"/>
  <c r="Q100" i="3"/>
  <c r="Y100" i="3"/>
  <c r="AG100" i="3"/>
  <c r="N101" i="3"/>
  <c r="V101" i="3"/>
  <c r="AD101" i="3"/>
  <c r="S102" i="3"/>
  <c r="AA102" i="3"/>
  <c r="AI102" i="3"/>
  <c r="P103" i="3"/>
  <c r="X103" i="3"/>
  <c r="AF103" i="3"/>
  <c r="M104" i="3"/>
  <c r="U104" i="3"/>
  <c r="AC104" i="3"/>
  <c r="S99" i="3"/>
  <c r="P98" i="3"/>
  <c r="X98" i="3"/>
  <c r="AF98" i="3"/>
  <c r="M99" i="3"/>
  <c r="U99" i="3"/>
  <c r="AC99" i="3"/>
  <c r="R100" i="3"/>
  <c r="Z100" i="3"/>
  <c r="AH100" i="3"/>
  <c r="O101" i="3"/>
  <c r="W101" i="3"/>
  <c r="AE101" i="3"/>
  <c r="T102" i="3"/>
  <c r="AB102" i="3"/>
  <c r="AJ102" i="3"/>
  <c r="Q103" i="3"/>
  <c r="Y103" i="3"/>
  <c r="AG103" i="3"/>
  <c r="N104" i="3"/>
  <c r="V104" i="3"/>
  <c r="AD104" i="3"/>
  <c r="Q98" i="3"/>
  <c r="Y98" i="3"/>
  <c r="AG98" i="3"/>
  <c r="N99" i="3"/>
  <c r="V99" i="3"/>
  <c r="AD99" i="3"/>
  <c r="S100" i="3"/>
  <c r="AA100" i="3"/>
  <c r="AI100" i="3"/>
  <c r="P101" i="3"/>
  <c r="X101" i="3"/>
  <c r="AF101" i="3"/>
  <c r="M102" i="3"/>
  <c r="U102" i="3"/>
  <c r="AC102" i="3"/>
  <c r="R103" i="3"/>
  <c r="Z103" i="3"/>
  <c r="AH103" i="3"/>
  <c r="O104" i="3"/>
  <c r="W104" i="3"/>
  <c r="AE104" i="3"/>
  <c r="P100" i="3"/>
  <c r="AB104" i="3"/>
  <c r="R98" i="3"/>
  <c r="Z98" i="3"/>
  <c r="AH98" i="3"/>
  <c r="O99" i="3"/>
  <c r="W99" i="3"/>
  <c r="AE99" i="3"/>
  <c r="T100" i="3"/>
  <c r="AB100" i="3"/>
  <c r="AJ100" i="3"/>
  <c r="Q101" i="3"/>
  <c r="Y101" i="3"/>
  <c r="AG101" i="3"/>
  <c r="N102" i="3"/>
  <c r="V102" i="3"/>
  <c r="AD102" i="3"/>
  <c r="S103" i="3"/>
  <c r="AA103" i="3"/>
  <c r="AI103" i="3"/>
  <c r="P104" i="3"/>
  <c r="X104" i="3"/>
  <c r="AF104" i="3"/>
  <c r="AA99" i="3"/>
  <c r="S98" i="3"/>
  <c r="AA98" i="3"/>
  <c r="P99" i="3"/>
  <c r="X99" i="3"/>
  <c r="AF99" i="3"/>
  <c r="R101" i="3"/>
  <c r="Z101" i="3"/>
  <c r="AH101" i="3"/>
  <c r="S105" i="3" l="1"/>
  <c r="N105" i="3"/>
  <c r="AD105" i="3"/>
  <c r="AI105" i="3"/>
  <c r="AL100" i="3"/>
  <c r="AM98" i="3"/>
  <c r="AH105" i="3"/>
  <c r="Y105" i="3"/>
  <c r="AC105" i="3"/>
  <c r="T105" i="3"/>
  <c r="Q105" i="3"/>
  <c r="U105" i="3"/>
  <c r="AL103" i="3"/>
  <c r="AL101" i="3"/>
  <c r="R105" i="3"/>
  <c r="AL104" i="3"/>
  <c r="AE105" i="3"/>
  <c r="M105" i="3"/>
  <c r="AL98" i="3"/>
  <c r="E100" i="3"/>
  <c r="AM100" i="3"/>
  <c r="E98" i="3"/>
  <c r="Z104" i="3" s="1"/>
  <c r="AM104" i="3" s="1"/>
  <c r="AA105" i="3"/>
  <c r="AL99" i="3"/>
  <c r="AM101" i="3"/>
  <c r="E101" i="3"/>
  <c r="W105" i="3"/>
  <c r="E103" i="3"/>
  <c r="AM103" i="3"/>
  <c r="V105" i="3"/>
  <c r="AF105" i="3"/>
  <c r="O105" i="3"/>
  <c r="AL102" i="3"/>
  <c r="X105" i="3"/>
  <c r="AM102" i="3"/>
  <c r="E102" i="3"/>
  <c r="AM99" i="3"/>
  <c r="E99" i="3"/>
  <c r="P105" i="3"/>
  <c r="AJ105" i="3"/>
  <c r="AG105" i="3"/>
  <c r="AB105" i="3"/>
  <c r="E104" i="3" l="1"/>
  <c r="Z105" i="3"/>
  <c r="AM105" i="3" s="1"/>
  <c r="AL105" i="3"/>
  <c r="E105" i="3" l="1"/>
</calcChain>
</file>

<file path=xl/sharedStrings.xml><?xml version="1.0" encoding="utf-8"?>
<sst xmlns="http://schemas.openxmlformats.org/spreadsheetml/2006/main" count="956" uniqueCount="294">
  <si>
    <t>知識等習得コース訓練計画</t>
    <rPh sb="0" eb="2">
      <t>チシキ</t>
    </rPh>
    <rPh sb="2" eb="3">
      <t>トウ</t>
    </rPh>
    <rPh sb="3" eb="5">
      <t>シュウトク</t>
    </rPh>
    <rPh sb="8" eb="10">
      <t>クンレン</t>
    </rPh>
    <rPh sb="10" eb="12">
      <t>ケイカク</t>
    </rPh>
    <phoneticPr fontId="3"/>
  </si>
  <si>
    <t>訓練科名</t>
    <rPh sb="0" eb="2">
      <t>クンレン</t>
    </rPh>
    <rPh sb="2" eb="3">
      <t>カ</t>
    </rPh>
    <rPh sb="3" eb="4">
      <t>メイ</t>
    </rPh>
    <phoneticPr fontId="3"/>
  </si>
  <si>
    <t>訓練対象者</t>
    <rPh sb="0" eb="2">
      <t>クンレン</t>
    </rPh>
    <rPh sb="2" eb="5">
      <t>タイショウシャ</t>
    </rPh>
    <phoneticPr fontId="3"/>
  </si>
  <si>
    <t>訓練必須科目</t>
    <rPh sb="0" eb="2">
      <t>クンレン</t>
    </rPh>
    <rPh sb="2" eb="4">
      <t>ヒッス</t>
    </rPh>
    <rPh sb="4" eb="6">
      <t>カモク</t>
    </rPh>
    <phoneticPr fontId="3"/>
  </si>
  <si>
    <t>訓練期間
（訓練時間）</t>
    <rPh sb="0" eb="2">
      <t>クンレン</t>
    </rPh>
    <rPh sb="2" eb="4">
      <t>キカン</t>
    </rPh>
    <rPh sb="6" eb="8">
      <t>クンレン</t>
    </rPh>
    <rPh sb="8" eb="10">
      <t>ジカン</t>
    </rPh>
    <phoneticPr fontId="3"/>
  </si>
  <si>
    <t>訓練定員</t>
    <rPh sb="0" eb="2">
      <t>クンレン</t>
    </rPh>
    <rPh sb="2" eb="4">
      <t>テイイン</t>
    </rPh>
    <phoneticPr fontId="3"/>
  </si>
  <si>
    <t>開講月</t>
    <rPh sb="0" eb="2">
      <t>カイコウ</t>
    </rPh>
    <rPh sb="2" eb="3">
      <t>ツキ</t>
    </rPh>
    <phoneticPr fontId="3"/>
  </si>
  <si>
    <t>コース数</t>
    <rPh sb="3" eb="4">
      <t>スウ</t>
    </rPh>
    <phoneticPr fontId="3"/>
  </si>
  <si>
    <t>年間人数</t>
    <rPh sb="0" eb="2">
      <t>ネンカン</t>
    </rPh>
    <rPh sb="2" eb="4">
      <t>ニンズウ</t>
    </rPh>
    <phoneticPr fontId="3"/>
  </si>
  <si>
    <t>ＯＡ事務基礎科</t>
    <rPh sb="2" eb="4">
      <t>ジム</t>
    </rPh>
    <rPh sb="4" eb="6">
      <t>キソ</t>
    </rPh>
    <rPh sb="6" eb="7">
      <t>カ</t>
    </rPh>
    <phoneticPr fontId="3"/>
  </si>
  <si>
    <t>パソコン初心者で事務職等の就職を希望する者</t>
    <rPh sb="4" eb="7">
      <t>ショシンシャ</t>
    </rPh>
    <rPh sb="8" eb="10">
      <t>ジム</t>
    </rPh>
    <rPh sb="10" eb="11">
      <t>ショク</t>
    </rPh>
    <rPh sb="11" eb="12">
      <t>ナド</t>
    </rPh>
    <rPh sb="13" eb="15">
      <t>シュウショク</t>
    </rPh>
    <rPh sb="16" eb="18">
      <t>キボウ</t>
    </rPh>
    <rPh sb="20" eb="21">
      <t>モノ</t>
    </rPh>
    <phoneticPr fontId="3"/>
  </si>
  <si>
    <t xml:space="preserve">
・就職支援　18時間以上
・パソコン操作とマイクロソフト社のオフィスソフトを用いた基礎訓練　150時間以上
・ヒューマンスキル等のビジネス基礎 30時間以上</t>
    <rPh sb="2" eb="4">
      <t>シュウショク</t>
    </rPh>
    <rPh sb="4" eb="6">
      <t>シエン</t>
    </rPh>
    <rPh sb="11" eb="13">
      <t>イジョウ</t>
    </rPh>
    <rPh sb="19" eb="21">
      <t>ソウサ</t>
    </rPh>
    <rPh sb="42" eb="44">
      <t>キソ</t>
    </rPh>
    <rPh sb="44" eb="46">
      <t>クンレン</t>
    </rPh>
    <rPh sb="50" eb="52">
      <t>ジカン</t>
    </rPh>
    <rPh sb="52" eb="54">
      <t>イジョウ</t>
    </rPh>
    <phoneticPr fontId="8"/>
  </si>
  <si>
    <t>●</t>
    <phoneticPr fontId="3"/>
  </si>
  <si>
    <t>ＯＡ事務応用科</t>
    <rPh sb="2" eb="4">
      <t>ジム</t>
    </rPh>
    <rPh sb="4" eb="6">
      <t>オウヨウ</t>
    </rPh>
    <rPh sb="6" eb="7">
      <t>カ</t>
    </rPh>
    <phoneticPr fontId="3"/>
  </si>
  <si>
    <t>パソコン操作が初級以上で事務職等の就職を希望する者</t>
    <rPh sb="4" eb="6">
      <t>ソウサ</t>
    </rPh>
    <rPh sb="7" eb="9">
      <t>ショキュウ</t>
    </rPh>
    <rPh sb="9" eb="11">
      <t>イジョウ</t>
    </rPh>
    <rPh sb="24" eb="25">
      <t>モノ</t>
    </rPh>
    <phoneticPr fontId="3"/>
  </si>
  <si>
    <t>OA事務基礎科（ITプラス）</t>
    <rPh sb="0" eb="7">
      <t>キソカ</t>
    </rPh>
    <phoneticPr fontId="3"/>
  </si>
  <si>
    <t>上記「OA事務基礎科」の訓練必須科目に加え、下記の内容を含むもの
・実務におけるIT活用場面を想定した、基礎的ITリテラシーを習得する訓練（「実務に役立つIT活用力習得コースモデルカリキュラム」）200時間</t>
    <rPh sb="0" eb="2">
      <t>ジョウキ</t>
    </rPh>
    <rPh sb="5" eb="7">
      <t>ジム</t>
    </rPh>
    <rPh sb="7" eb="9">
      <t>キソ</t>
    </rPh>
    <rPh sb="9" eb="10">
      <t>カ</t>
    </rPh>
    <rPh sb="12" eb="14">
      <t>クンレン</t>
    </rPh>
    <rPh sb="14" eb="16">
      <t>ヒッス</t>
    </rPh>
    <rPh sb="16" eb="18">
      <t>カモク</t>
    </rPh>
    <rPh sb="19" eb="20">
      <t>クワ</t>
    </rPh>
    <rPh sb="22" eb="24">
      <t>カキ</t>
    </rPh>
    <rPh sb="25" eb="27">
      <t>ナイヨウ</t>
    </rPh>
    <rPh sb="28" eb="29">
      <t>フク</t>
    </rPh>
    <phoneticPr fontId="8"/>
  </si>
  <si>
    <t>ＯＡ事務・簿記科</t>
    <rPh sb="2" eb="4">
      <t>ジム</t>
    </rPh>
    <rPh sb="5" eb="7">
      <t>ボキ</t>
    </rPh>
    <rPh sb="7" eb="8">
      <t>カ</t>
    </rPh>
    <phoneticPr fontId="3"/>
  </si>
  <si>
    <t>パソコン、簿記等の初心者で事務職等の就職を希望する者</t>
    <rPh sb="5" eb="7">
      <t>ボキ</t>
    </rPh>
    <rPh sb="7" eb="8">
      <t>ナド</t>
    </rPh>
    <rPh sb="9" eb="12">
      <t>ショシンシャ</t>
    </rPh>
    <rPh sb="13" eb="15">
      <t>ジム</t>
    </rPh>
    <rPh sb="15" eb="16">
      <t>ショク</t>
    </rPh>
    <rPh sb="16" eb="17">
      <t>ナド</t>
    </rPh>
    <rPh sb="18" eb="20">
      <t>シュウショク</t>
    </rPh>
    <rPh sb="21" eb="23">
      <t>キボウ</t>
    </rPh>
    <rPh sb="25" eb="26">
      <t>モノ</t>
    </rPh>
    <phoneticPr fontId="3"/>
  </si>
  <si>
    <t>・就職支援 18時間以上
・マイクロソフト社のオフィスソフトを用いた訓練 100時間以上
・簿記の基礎（３級レベル） 80時間以上
・ヒューマンスキル等のビジネス基礎 30時間以上</t>
    <rPh sb="1" eb="3">
      <t>シュウショク</t>
    </rPh>
    <rPh sb="3" eb="5">
      <t>シエン</t>
    </rPh>
    <rPh sb="10" eb="12">
      <t>イジョウ</t>
    </rPh>
    <rPh sb="40" eb="42">
      <t>ジカン</t>
    </rPh>
    <rPh sb="42" eb="44">
      <t>イジョウ</t>
    </rPh>
    <rPh sb="49" eb="51">
      <t>キソ</t>
    </rPh>
    <rPh sb="53" eb="54">
      <t>キュウ</t>
    </rPh>
    <rPh sb="61" eb="63">
      <t>ジカン</t>
    </rPh>
    <rPh sb="63" eb="65">
      <t>イジョウ</t>
    </rPh>
    <phoneticPr fontId="3"/>
  </si>
  <si>
    <t>介護職員初任者養成科</t>
    <rPh sb="0" eb="2">
      <t>カイゴ</t>
    </rPh>
    <rPh sb="2" eb="4">
      <t>ショクイン</t>
    </rPh>
    <rPh sb="4" eb="7">
      <t>ショニンシャ</t>
    </rPh>
    <rPh sb="7" eb="9">
      <t>ヨウセイ</t>
    </rPh>
    <rPh sb="9" eb="10">
      <t>カ</t>
    </rPh>
    <phoneticPr fontId="3"/>
  </si>
  <si>
    <t>介護関係職種の就職を希望する者</t>
    <rPh sb="0" eb="2">
      <t>カイゴ</t>
    </rPh>
    <rPh sb="2" eb="4">
      <t>カンケイ</t>
    </rPh>
    <rPh sb="4" eb="6">
      <t>ショクシュ</t>
    </rPh>
    <rPh sb="7" eb="9">
      <t>シュウショク</t>
    </rPh>
    <rPh sb="10" eb="12">
      <t>キボウ</t>
    </rPh>
    <rPh sb="14" eb="15">
      <t>シャ</t>
    </rPh>
    <phoneticPr fontId="3"/>
  </si>
  <si>
    <t>・就職支援 18時間以上
・介護員としての介護技術および関連知識の習得
(介護員養成研修課程130時間含む）　246時間以上
・職場見学、職場体験、職場実習のいずれかを２か所以上の職場で合計６時間以上</t>
    <rPh sb="1" eb="3">
      <t>シュウショク</t>
    </rPh>
    <rPh sb="3" eb="5">
      <t>シエン</t>
    </rPh>
    <rPh sb="14" eb="16">
      <t>カイゴ</t>
    </rPh>
    <rPh sb="16" eb="17">
      <t>イン</t>
    </rPh>
    <rPh sb="21" eb="23">
      <t>カイゴ</t>
    </rPh>
    <rPh sb="23" eb="25">
      <t>ギジュツ</t>
    </rPh>
    <rPh sb="28" eb="30">
      <t>カンレン</t>
    </rPh>
    <rPh sb="30" eb="32">
      <t>チシキ</t>
    </rPh>
    <rPh sb="33" eb="35">
      <t>シュウトク</t>
    </rPh>
    <rPh sb="37" eb="39">
      <t>カイゴ</t>
    </rPh>
    <rPh sb="39" eb="40">
      <t>イン</t>
    </rPh>
    <rPh sb="40" eb="42">
      <t>ヨウセイ</t>
    </rPh>
    <rPh sb="42" eb="44">
      <t>ケンシュウ</t>
    </rPh>
    <rPh sb="44" eb="46">
      <t>カテイ</t>
    </rPh>
    <rPh sb="49" eb="50">
      <t>ジ</t>
    </rPh>
    <rPh sb="50" eb="51">
      <t>カン</t>
    </rPh>
    <rPh sb="51" eb="52">
      <t>フク</t>
    </rPh>
    <rPh sb="58" eb="59">
      <t>ジ</t>
    </rPh>
    <rPh sb="59" eb="60">
      <t>カン</t>
    </rPh>
    <rPh sb="60" eb="62">
      <t>イジョウ</t>
    </rPh>
    <rPh sb="64" eb="66">
      <t>ショクバ</t>
    </rPh>
    <rPh sb="66" eb="68">
      <t>ケンガク</t>
    </rPh>
    <rPh sb="69" eb="71">
      <t>ショクバ</t>
    </rPh>
    <rPh sb="71" eb="73">
      <t>タイケン</t>
    </rPh>
    <rPh sb="74" eb="76">
      <t>ショクバ</t>
    </rPh>
    <rPh sb="76" eb="78">
      <t>ジッシュウ</t>
    </rPh>
    <rPh sb="86" eb="89">
      <t>ショイジョウ</t>
    </rPh>
    <rPh sb="90" eb="92">
      <t>ショクバ</t>
    </rPh>
    <rPh sb="93" eb="95">
      <t>ゴウケイ</t>
    </rPh>
    <rPh sb="96" eb="98">
      <t>ジカン</t>
    </rPh>
    <rPh sb="98" eb="100">
      <t>イジョウ</t>
    </rPh>
    <phoneticPr fontId="8"/>
  </si>
  <si>
    <t>医療・介護・調剤事務科</t>
    <rPh sb="0" eb="2">
      <t>イリョウ</t>
    </rPh>
    <rPh sb="3" eb="5">
      <t>カイゴ</t>
    </rPh>
    <rPh sb="6" eb="8">
      <t>チョウザイ</t>
    </rPh>
    <rPh sb="8" eb="10">
      <t>ジム</t>
    </rPh>
    <rPh sb="10" eb="11">
      <t>カ</t>
    </rPh>
    <phoneticPr fontId="3"/>
  </si>
  <si>
    <t>医療・介護機関、薬局等の事務職の就職を希望する者</t>
    <rPh sb="0" eb="2">
      <t>イリョウ</t>
    </rPh>
    <rPh sb="3" eb="5">
      <t>カイゴ</t>
    </rPh>
    <rPh sb="5" eb="7">
      <t>キカン</t>
    </rPh>
    <rPh sb="8" eb="10">
      <t>ヤッキョク</t>
    </rPh>
    <rPh sb="10" eb="11">
      <t>ナド</t>
    </rPh>
    <rPh sb="12" eb="14">
      <t>ジム</t>
    </rPh>
    <rPh sb="14" eb="15">
      <t>ショク</t>
    </rPh>
    <rPh sb="16" eb="18">
      <t>シュウショク</t>
    </rPh>
    <rPh sb="19" eb="21">
      <t>キボウ</t>
    </rPh>
    <rPh sb="23" eb="24">
      <t>シャ</t>
    </rPh>
    <phoneticPr fontId="3"/>
  </si>
  <si>
    <t>・就職支援 18時間以上
・医療事務、調剤薬局事務、介護施設の事務等に関する資格取得レベルの知識習得180時間以上</t>
    <rPh sb="14" eb="16">
      <t>イリョウ</t>
    </rPh>
    <rPh sb="16" eb="18">
      <t>ジム</t>
    </rPh>
    <rPh sb="19" eb="21">
      <t>チョウザイ</t>
    </rPh>
    <rPh sb="21" eb="23">
      <t>ヤッキョク</t>
    </rPh>
    <rPh sb="23" eb="25">
      <t>ジム</t>
    </rPh>
    <rPh sb="26" eb="28">
      <t>カイゴ</t>
    </rPh>
    <rPh sb="28" eb="30">
      <t>シセツ</t>
    </rPh>
    <rPh sb="31" eb="33">
      <t>ジム</t>
    </rPh>
    <rPh sb="33" eb="34">
      <t>トウ</t>
    </rPh>
    <rPh sb="35" eb="36">
      <t>カン</t>
    </rPh>
    <rPh sb="38" eb="40">
      <t>シカク</t>
    </rPh>
    <rPh sb="40" eb="42">
      <t>シュトク</t>
    </rPh>
    <rPh sb="46" eb="48">
      <t>チシキ</t>
    </rPh>
    <rPh sb="48" eb="50">
      <t>シュウトク</t>
    </rPh>
    <rPh sb="53" eb="55">
      <t>ジカン</t>
    </rPh>
    <rPh sb="55" eb="57">
      <t>イジョウ</t>
    </rPh>
    <phoneticPr fontId="3"/>
  </si>
  <si>
    <t>Webクリエイター科</t>
    <rPh sb="9" eb="10">
      <t>カ</t>
    </rPh>
    <phoneticPr fontId="3"/>
  </si>
  <si>
    <t>Web作成・管理等の業務、パソコンを利用したデザイン等に携わる職種の就職を希望し、関連資格の取得を目指す者</t>
    <rPh sb="3" eb="5">
      <t>サクセイ</t>
    </rPh>
    <rPh sb="6" eb="8">
      <t>カンリ</t>
    </rPh>
    <rPh sb="8" eb="9">
      <t>トウ</t>
    </rPh>
    <rPh sb="10" eb="12">
      <t>ギョウム</t>
    </rPh>
    <rPh sb="18" eb="20">
      <t>リヨウ</t>
    </rPh>
    <rPh sb="26" eb="27">
      <t>トウ</t>
    </rPh>
    <rPh sb="28" eb="29">
      <t>タズサ</t>
    </rPh>
    <rPh sb="31" eb="33">
      <t>ショクシュ</t>
    </rPh>
    <rPh sb="34" eb="36">
      <t>シュウショク</t>
    </rPh>
    <rPh sb="37" eb="39">
      <t>キボウ</t>
    </rPh>
    <rPh sb="41" eb="43">
      <t>カンレン</t>
    </rPh>
    <rPh sb="43" eb="45">
      <t>シカク</t>
    </rPh>
    <rPh sb="46" eb="48">
      <t>シュトク</t>
    </rPh>
    <rPh sb="49" eb="51">
      <t>メザ</t>
    </rPh>
    <rPh sb="52" eb="53">
      <t>モノ</t>
    </rPh>
    <phoneticPr fontId="3"/>
  </si>
  <si>
    <t>４か月
（４３２時間）</t>
    <rPh sb="2" eb="3">
      <t>ゲツ</t>
    </rPh>
    <rPh sb="8" eb="10">
      <t>ジカン</t>
    </rPh>
    <phoneticPr fontId="3"/>
  </si>
  <si>
    <t>経理・財務事務科</t>
    <rPh sb="0" eb="2">
      <t>ケイリ</t>
    </rPh>
    <rPh sb="3" eb="5">
      <t>ザイム</t>
    </rPh>
    <rPh sb="5" eb="7">
      <t>ジム</t>
    </rPh>
    <rPh sb="7" eb="8">
      <t>カ</t>
    </rPh>
    <phoneticPr fontId="3"/>
  </si>
  <si>
    <t>経理および財務事務職の就職を希望する者</t>
    <rPh sb="0" eb="2">
      <t>ケイリ</t>
    </rPh>
    <rPh sb="5" eb="7">
      <t>ザイム</t>
    </rPh>
    <rPh sb="7" eb="9">
      <t>ジム</t>
    </rPh>
    <rPh sb="9" eb="10">
      <t>ショク</t>
    </rPh>
    <rPh sb="11" eb="13">
      <t>シュウショク</t>
    </rPh>
    <rPh sb="14" eb="16">
      <t>キボウ</t>
    </rPh>
    <rPh sb="18" eb="19">
      <t>モノ</t>
    </rPh>
    <phoneticPr fontId="3"/>
  </si>
  <si>
    <t>・就職支援 18時間以上
・日商簿記2級レベルの知識習得250時間以上</t>
    <rPh sb="14" eb="16">
      <t>ニッショウ</t>
    </rPh>
    <rPh sb="16" eb="18">
      <t>ボキ</t>
    </rPh>
    <rPh sb="24" eb="26">
      <t>チシキ</t>
    </rPh>
    <rPh sb="26" eb="28">
      <t>シュウトク</t>
    </rPh>
    <rPh sb="31" eb="33">
      <t>ジカン</t>
    </rPh>
    <rPh sb="33" eb="35">
      <t>イジョウ</t>
    </rPh>
    <phoneticPr fontId="3"/>
  </si>
  <si>
    <t>総務経理事務科</t>
    <rPh sb="0" eb="2">
      <t>ソウム</t>
    </rPh>
    <rPh sb="2" eb="4">
      <t>ケイリ</t>
    </rPh>
    <rPh sb="4" eb="6">
      <t>ジム</t>
    </rPh>
    <rPh sb="6" eb="7">
      <t>カ</t>
    </rPh>
    <phoneticPr fontId="3"/>
  </si>
  <si>
    <t>・就職支援18時間以上
・日商簿記2級レベルの知識習得250時間以上
・パソコン操作とマイクロソフト社のオフィスソフトを用いた基礎訓練　80時間以上
・給与事務・社会保険等の総務事務に関する知識習得　80時間以上</t>
    <rPh sb="1" eb="3">
      <t>シュウショク</t>
    </rPh>
    <rPh sb="3" eb="5">
      <t>シエン</t>
    </rPh>
    <rPh sb="7" eb="9">
      <t>ジカン</t>
    </rPh>
    <rPh sb="9" eb="11">
      <t>イジョウ</t>
    </rPh>
    <rPh sb="70" eb="72">
      <t>ジカン</t>
    </rPh>
    <rPh sb="72" eb="74">
      <t>イジョウ</t>
    </rPh>
    <rPh sb="81" eb="83">
      <t>シャカイ</t>
    </rPh>
    <rPh sb="83" eb="85">
      <t>ホケン</t>
    </rPh>
    <rPh sb="85" eb="86">
      <t>トウ</t>
    </rPh>
    <rPh sb="87" eb="89">
      <t>ソウム</t>
    </rPh>
    <rPh sb="89" eb="91">
      <t>ジム</t>
    </rPh>
    <rPh sb="92" eb="93">
      <t>カン</t>
    </rPh>
    <rPh sb="95" eb="97">
      <t>チシキ</t>
    </rPh>
    <rPh sb="97" eb="99">
      <t>シュウトク</t>
    </rPh>
    <rPh sb="102" eb="106">
      <t>ジカンイジョウ</t>
    </rPh>
    <phoneticPr fontId="3"/>
  </si>
  <si>
    <t>介護職員実務者養成科</t>
    <rPh sb="0" eb="2">
      <t>カイゴ</t>
    </rPh>
    <rPh sb="2" eb="4">
      <t>ショクイン</t>
    </rPh>
    <rPh sb="4" eb="7">
      <t>ジツムシャ</t>
    </rPh>
    <rPh sb="7" eb="9">
      <t>ヨウセイ</t>
    </rPh>
    <rPh sb="9" eb="10">
      <t>カ</t>
    </rPh>
    <phoneticPr fontId="3"/>
  </si>
  <si>
    <t>・就職支援 18時間以上
・介護福祉士実務者研修課程 450時間
・介護にかかる実技演習　90時間以上
・職場見学、職場体験、職場実習のいずれかを２か所以上の職場で合計６時間以上</t>
    <rPh sb="1" eb="3">
      <t>シュウショク</t>
    </rPh>
    <rPh sb="3" eb="5">
      <t>シエン</t>
    </rPh>
    <rPh sb="14" eb="16">
      <t>カイゴ</t>
    </rPh>
    <rPh sb="16" eb="19">
      <t>フクシシ</t>
    </rPh>
    <rPh sb="19" eb="22">
      <t>ジツムシャ</t>
    </rPh>
    <rPh sb="22" eb="24">
      <t>ケンシュウ</t>
    </rPh>
    <rPh sb="24" eb="26">
      <t>カテイ</t>
    </rPh>
    <rPh sb="30" eb="32">
      <t>ジカン</t>
    </rPh>
    <rPh sb="34" eb="36">
      <t>カイゴ</t>
    </rPh>
    <rPh sb="40" eb="42">
      <t>ジツギ</t>
    </rPh>
    <rPh sb="42" eb="44">
      <t>エンシュウ</t>
    </rPh>
    <rPh sb="47" eb="49">
      <t>ジカン</t>
    </rPh>
    <rPh sb="49" eb="51">
      <t>イジョウ</t>
    </rPh>
    <rPh sb="79" eb="81">
      <t>ショクバ</t>
    </rPh>
    <rPh sb="82" eb="84">
      <t>ゴウケイ</t>
    </rPh>
    <phoneticPr fontId="8"/>
  </si>
  <si>
    <t>指定なし</t>
    <rPh sb="0" eb="2">
      <t>シテイ</t>
    </rPh>
    <phoneticPr fontId="3"/>
  </si>
  <si>
    <t>新たな訓練を受講し、それを生かした職種での就職を希望する者</t>
    <rPh sb="0" eb="1">
      <t>アラ</t>
    </rPh>
    <rPh sb="3" eb="5">
      <t>クンレン</t>
    </rPh>
    <rPh sb="6" eb="8">
      <t>ジュコウ</t>
    </rPh>
    <rPh sb="13" eb="14">
      <t>イ</t>
    </rPh>
    <rPh sb="17" eb="19">
      <t>ショクシュ</t>
    </rPh>
    <rPh sb="21" eb="23">
      <t>シュウショク</t>
    </rPh>
    <rPh sb="24" eb="26">
      <t>キボウ</t>
    </rPh>
    <rPh sb="28" eb="29">
      <t>モノ</t>
    </rPh>
    <phoneticPr fontId="3"/>
  </si>
  <si>
    <t>・就職支援　18時間
※新たな訓練であること</t>
    <rPh sb="1" eb="3">
      <t>シュウショク</t>
    </rPh>
    <rPh sb="3" eb="5">
      <t>シエン</t>
    </rPh>
    <rPh sb="8" eb="10">
      <t>ジカン</t>
    </rPh>
    <rPh sb="12" eb="13">
      <t>アラ</t>
    </rPh>
    <rPh sb="15" eb="17">
      <t>クンレン</t>
    </rPh>
    <phoneticPr fontId="3"/>
  </si>
  <si>
    <t>子育て家庭支援コース訓練計画</t>
    <rPh sb="0" eb="2">
      <t>コソダ</t>
    </rPh>
    <rPh sb="3" eb="5">
      <t>カテイ</t>
    </rPh>
    <rPh sb="5" eb="7">
      <t>シエン</t>
    </rPh>
    <rPh sb="10" eb="12">
      <t>クンレン</t>
    </rPh>
    <rPh sb="12" eb="14">
      <t>ケイカク</t>
    </rPh>
    <phoneticPr fontId="3"/>
  </si>
  <si>
    <t>パソコン初心者で、事務職等の就職を希望する者</t>
    <rPh sb="4" eb="7">
      <t>ショシンシャ</t>
    </rPh>
    <rPh sb="9" eb="11">
      <t>ジム</t>
    </rPh>
    <rPh sb="11" eb="12">
      <t>ショク</t>
    </rPh>
    <rPh sb="12" eb="13">
      <t>ナド</t>
    </rPh>
    <rPh sb="14" eb="16">
      <t>シュウショク</t>
    </rPh>
    <rPh sb="17" eb="19">
      <t>キボウ</t>
    </rPh>
    <rPh sb="21" eb="22">
      <t>モノ</t>
    </rPh>
    <phoneticPr fontId="3"/>
  </si>
  <si>
    <t>・就職支援　18時間以上
・パソコン操作とマイクロソフト社のオフィスソフトを用いた基礎訓練　150時間以上
・ヒューマンスキル等のビジネス基礎 30時間以上</t>
    <rPh sb="1" eb="3">
      <t>シュウショク</t>
    </rPh>
    <rPh sb="3" eb="5">
      <t>シエン</t>
    </rPh>
    <rPh sb="10" eb="12">
      <t>イジョウ</t>
    </rPh>
    <rPh sb="18" eb="20">
      <t>ソウサ</t>
    </rPh>
    <rPh sb="41" eb="43">
      <t>キソ</t>
    </rPh>
    <rPh sb="43" eb="45">
      <t>クンレン</t>
    </rPh>
    <rPh sb="49" eb="51">
      <t>ジカン</t>
    </rPh>
    <rPh sb="51" eb="53">
      <t>イジョウ</t>
    </rPh>
    <phoneticPr fontId="8"/>
  </si>
  <si>
    <t>女性の再チャレンジ支援コース訓練計画</t>
    <rPh sb="0" eb="2">
      <t>ジョセイ</t>
    </rPh>
    <rPh sb="3" eb="4">
      <t>サイ</t>
    </rPh>
    <rPh sb="9" eb="11">
      <t>シエン</t>
    </rPh>
    <rPh sb="14" eb="16">
      <t>クンレン</t>
    </rPh>
    <rPh sb="16" eb="18">
      <t>ケイカク</t>
    </rPh>
    <phoneticPr fontId="3"/>
  </si>
  <si>
    <t>OA実務科</t>
    <rPh sb="2" eb="4">
      <t>ジツム</t>
    </rPh>
    <rPh sb="4" eb="5">
      <t>カ</t>
    </rPh>
    <phoneticPr fontId="3"/>
  </si>
  <si>
    <t>育児・介護により職業訓練の受講において時間的な配慮が必要である女性で、事務職等の就職を希望する者</t>
    <rPh sb="0" eb="2">
      <t>イクジ</t>
    </rPh>
    <rPh sb="3" eb="5">
      <t>カイゴ</t>
    </rPh>
    <rPh sb="8" eb="10">
      <t>ショクギョウ</t>
    </rPh>
    <rPh sb="10" eb="12">
      <t>クンレン</t>
    </rPh>
    <rPh sb="13" eb="15">
      <t>ジュコウ</t>
    </rPh>
    <rPh sb="19" eb="22">
      <t>ジカンテキ</t>
    </rPh>
    <rPh sb="23" eb="25">
      <t>ハイリョ</t>
    </rPh>
    <rPh sb="26" eb="28">
      <t>ヒツヨウ</t>
    </rPh>
    <rPh sb="31" eb="33">
      <t>ジョセイ</t>
    </rPh>
    <rPh sb="35" eb="37">
      <t>ジム</t>
    </rPh>
    <rPh sb="37" eb="38">
      <t>ショク</t>
    </rPh>
    <rPh sb="38" eb="39">
      <t>ナド</t>
    </rPh>
    <rPh sb="40" eb="42">
      <t>シュウショク</t>
    </rPh>
    <rPh sb="43" eb="45">
      <t>キボウ</t>
    </rPh>
    <rPh sb="47" eb="48">
      <t>モノ</t>
    </rPh>
    <phoneticPr fontId="3"/>
  </si>
  <si>
    <t>・就職支援18時間以上
・パソコン操作とマイクロソフト社のオフィスソフトを用いた基礎訓練 150時間以上</t>
    <rPh sb="1" eb="3">
      <t>シュウショク</t>
    </rPh>
    <rPh sb="3" eb="5">
      <t>シエン</t>
    </rPh>
    <rPh sb="9" eb="11">
      <t>イジョウ</t>
    </rPh>
    <rPh sb="17" eb="19">
      <t>ソウサ</t>
    </rPh>
    <rPh sb="27" eb="28">
      <t>シャ</t>
    </rPh>
    <rPh sb="37" eb="38">
      <t>モチ</t>
    </rPh>
    <rPh sb="40" eb="42">
      <t>キソ</t>
    </rPh>
    <rPh sb="42" eb="44">
      <t>クンレン</t>
    </rPh>
    <rPh sb="48" eb="50">
      <t>ジカン</t>
    </rPh>
    <rPh sb="50" eb="52">
      <t>イジョウ</t>
    </rPh>
    <phoneticPr fontId="3"/>
  </si>
  <si>
    <t>4か月
（320時間）</t>
    <rPh sb="2" eb="3">
      <t>ゲツ</t>
    </rPh>
    <rPh sb="8" eb="10">
      <t>ジカン</t>
    </rPh>
    <phoneticPr fontId="3"/>
  </si>
  <si>
    <t>日本版デュアルシステム訓練コース訓練計画</t>
    <rPh sb="0" eb="2">
      <t>ニホン</t>
    </rPh>
    <rPh sb="2" eb="3">
      <t>バン</t>
    </rPh>
    <rPh sb="11" eb="13">
      <t>クンレン</t>
    </rPh>
    <rPh sb="16" eb="18">
      <t>クンレン</t>
    </rPh>
    <rPh sb="18" eb="20">
      <t>ケイカク</t>
    </rPh>
    <phoneticPr fontId="3"/>
  </si>
  <si>
    <t>新たな訓練を受講し、それを生かした職種での就職を希望する者</t>
  </si>
  <si>
    <t>・就職支援 18時間以上
訓練導入講習　24時間
・ヒューマンスキル等のビジネス基礎 30時間以上
・企業実習108時間</t>
    <rPh sb="13" eb="15">
      <t>クンレン</t>
    </rPh>
    <rPh sb="15" eb="17">
      <t>ドウニュウ</t>
    </rPh>
    <rPh sb="17" eb="19">
      <t>コウシュウ</t>
    </rPh>
    <rPh sb="22" eb="24">
      <t>ジカン</t>
    </rPh>
    <rPh sb="51" eb="53">
      <t>キギョウ</t>
    </rPh>
    <rPh sb="53" eb="55">
      <t>ジッシュウ</t>
    </rPh>
    <rPh sb="58" eb="60">
      <t>ジカン</t>
    </rPh>
    <phoneticPr fontId="3"/>
  </si>
  <si>
    <t>定住外国人向け職業訓練コース訓練計画</t>
    <rPh sb="0" eb="2">
      <t>テイジュウ</t>
    </rPh>
    <rPh sb="2" eb="5">
      <t>ガイコクジン</t>
    </rPh>
    <rPh sb="5" eb="6">
      <t>ム</t>
    </rPh>
    <rPh sb="7" eb="9">
      <t>ショクギョウ</t>
    </rPh>
    <rPh sb="9" eb="11">
      <t>クンレン</t>
    </rPh>
    <rPh sb="14" eb="16">
      <t>クンレン</t>
    </rPh>
    <rPh sb="16" eb="18">
      <t>ケイカク</t>
    </rPh>
    <phoneticPr fontId="3"/>
  </si>
  <si>
    <t>就職力スキルアップ科</t>
    <rPh sb="0" eb="2">
      <t>シュウショク</t>
    </rPh>
    <rPh sb="2" eb="3">
      <t>リョク</t>
    </rPh>
    <rPh sb="9" eb="10">
      <t>カ</t>
    </rPh>
    <phoneticPr fontId="3"/>
  </si>
  <si>
    <t>日本語で訓練を受けられる定住外国人</t>
    <rPh sb="0" eb="3">
      <t>ニホンゴ</t>
    </rPh>
    <rPh sb="4" eb="6">
      <t>クンレン</t>
    </rPh>
    <rPh sb="7" eb="8">
      <t>ウ</t>
    </rPh>
    <rPh sb="12" eb="14">
      <t>テイジュウ</t>
    </rPh>
    <rPh sb="14" eb="17">
      <t>ガイコクジン</t>
    </rPh>
    <phoneticPr fontId="3"/>
  </si>
  <si>
    <t>・就職支援 36時間以上
・定住外国人向けのビジネス基礎（製造業、事務職、販売、サービス分野等への就職を想定したもの）</t>
    <rPh sb="14" eb="16">
      <t>テイジュウ</t>
    </rPh>
    <rPh sb="16" eb="19">
      <t>ガイコクジン</t>
    </rPh>
    <rPh sb="19" eb="20">
      <t>ム</t>
    </rPh>
    <rPh sb="26" eb="28">
      <t>キソ</t>
    </rPh>
    <rPh sb="35" eb="36">
      <t>ショク</t>
    </rPh>
    <rPh sb="52" eb="54">
      <t>ソウテイ</t>
    </rPh>
    <phoneticPr fontId="12"/>
  </si>
  <si>
    <t>ｅラーニングコース訓練計画</t>
    <rPh sb="9" eb="11">
      <t>クンレン</t>
    </rPh>
    <rPh sb="11" eb="13">
      <t>ケイカク</t>
    </rPh>
    <phoneticPr fontId="3"/>
  </si>
  <si>
    <t>①　育児（小学校（義務教育学校の前期課程を含む）に就学前の子に限る。）または介護等により外出が制限される求職者など、全日・通所制の離職者訓練の受講が困難な者
②　居住地から通所可能な範囲に職業訓練を実施する機関が存在せず、事実上、離職者訓練を受講することができない者
③　勤務時間がシフト制の労働者など不安定な就労状態にある者等の在職中の求職者等、実施日時が特定された科目のみで構成される離職者訓練の受講が困難な者</t>
    <phoneticPr fontId="3"/>
  </si>
  <si>
    <t>★年間コース一覧★</t>
    <rPh sb="1" eb="3">
      <t>ネンカン</t>
    </rPh>
    <rPh sb="6" eb="8">
      <t>イチラン</t>
    </rPh>
    <phoneticPr fontId="3"/>
  </si>
  <si>
    <t>事業名(コース)</t>
    <rPh sb="0" eb="2">
      <t>ジギョウ</t>
    </rPh>
    <rPh sb="2" eb="3">
      <t>メイ</t>
    </rPh>
    <phoneticPr fontId="3"/>
  </si>
  <si>
    <t>期間</t>
    <rPh sb="0" eb="2">
      <t>キカン</t>
    </rPh>
    <phoneticPr fontId="3"/>
  </si>
  <si>
    <t>定員</t>
    <rPh sb="0" eb="2">
      <t>テイイン</t>
    </rPh>
    <phoneticPr fontId="3"/>
  </si>
  <si>
    <t>大津・高島</t>
    <rPh sb="0" eb="2">
      <t>オオツ</t>
    </rPh>
    <rPh sb="3" eb="5">
      <t>タカシマ</t>
    </rPh>
    <phoneticPr fontId="3"/>
  </si>
  <si>
    <t>南部・甲賀</t>
    <rPh sb="0" eb="2">
      <t>ナンブ</t>
    </rPh>
    <rPh sb="3" eb="5">
      <t>コウカ</t>
    </rPh>
    <phoneticPr fontId="3"/>
  </si>
  <si>
    <t>東近江</t>
    <rPh sb="0" eb="1">
      <t>ヒガシ</t>
    </rPh>
    <rPh sb="1" eb="3">
      <t>オウミ</t>
    </rPh>
    <phoneticPr fontId="3"/>
  </si>
  <si>
    <t>湖東</t>
    <rPh sb="0" eb="2">
      <t>コトウ</t>
    </rPh>
    <phoneticPr fontId="3"/>
  </si>
  <si>
    <t>湖北</t>
    <rPh sb="0" eb="2">
      <t>コホク</t>
    </rPh>
    <phoneticPr fontId="3"/>
  </si>
  <si>
    <t>その他</t>
    <rPh sb="2" eb="3">
      <t>タ</t>
    </rPh>
    <phoneticPr fontId="3"/>
  </si>
  <si>
    <t>地区区分</t>
    <rPh sb="0" eb="2">
      <t>チク</t>
    </rPh>
    <rPh sb="2" eb="4">
      <t>クブン</t>
    </rPh>
    <phoneticPr fontId="3"/>
  </si>
  <si>
    <t>4月</t>
    <rPh sb="1" eb="2">
      <t>ガツ</t>
    </rPh>
    <phoneticPr fontId="3"/>
  </si>
  <si>
    <t>5月</t>
    <rPh sb="1" eb="2">
      <t>ガツ</t>
    </rPh>
    <phoneticPr fontId="3"/>
  </si>
  <si>
    <t>6月</t>
    <rPh sb="1" eb="2">
      <t>ガツ</t>
    </rPh>
    <phoneticPr fontId="3"/>
  </si>
  <si>
    <t>7月</t>
  </si>
  <si>
    <t>8月</t>
  </si>
  <si>
    <t>9月</t>
  </si>
  <si>
    <t>10月</t>
  </si>
  <si>
    <t>11月</t>
  </si>
  <si>
    <t>12月</t>
  </si>
  <si>
    <t>1月</t>
  </si>
  <si>
    <t>2月</t>
  </si>
  <si>
    <t>3月</t>
  </si>
  <si>
    <t>次年度へ継続</t>
    <rPh sb="0" eb="3">
      <t>ジネンド</t>
    </rPh>
    <rPh sb="4" eb="6">
      <t>ケイゾク</t>
    </rPh>
    <phoneticPr fontId="3"/>
  </si>
  <si>
    <t>コース番号</t>
    <rPh sb="3" eb="5">
      <t>バンゴウ</t>
    </rPh>
    <phoneticPr fontId="3"/>
  </si>
  <si>
    <t>エリア</t>
    <phoneticPr fontId="3"/>
  </si>
  <si>
    <t>コース名</t>
    <rPh sb="3" eb="4">
      <t>メイ</t>
    </rPh>
    <phoneticPr fontId="3"/>
  </si>
  <si>
    <t>デジタル</t>
    <phoneticPr fontId="3"/>
  </si>
  <si>
    <t>次年度繰越</t>
    <rPh sb="0" eb="3">
      <t>ジネンド</t>
    </rPh>
    <rPh sb="3" eb="4">
      <t>ク</t>
    </rPh>
    <rPh sb="4" eb="5">
      <t>コ</t>
    </rPh>
    <phoneticPr fontId="3"/>
  </si>
  <si>
    <t>長期高度人材育成コース</t>
    <rPh sb="0" eb="2">
      <t>チョウキ</t>
    </rPh>
    <rPh sb="2" eb="4">
      <t>コウド</t>
    </rPh>
    <rPh sb="4" eb="6">
      <t>ジンザイ</t>
    </rPh>
    <rPh sb="6" eb="8">
      <t>イクセイ</t>
    </rPh>
    <phoneticPr fontId="3"/>
  </si>
  <si>
    <t>○</t>
    <phoneticPr fontId="3"/>
  </si>
  <si>
    <t>介護福祉士養成科</t>
  </si>
  <si>
    <t>長期-</t>
    <rPh sb="0" eb="2">
      <t>チョウキ</t>
    </rPh>
    <phoneticPr fontId="3"/>
  </si>
  <si>
    <t>湖北、湖東、東近江</t>
    <rPh sb="0" eb="2">
      <t>コホク</t>
    </rPh>
    <phoneticPr fontId="3"/>
  </si>
  <si>
    <t>保育士養成科</t>
    <rPh sb="0" eb="3">
      <t>ホイクシ</t>
    </rPh>
    <rPh sb="3" eb="6">
      <t>ヨウセイカ</t>
    </rPh>
    <phoneticPr fontId="3"/>
  </si>
  <si>
    <t>南部・甲賀、大津・高島</t>
    <rPh sb="0" eb="2">
      <t>ナンブ</t>
    </rPh>
    <rPh sb="3" eb="5">
      <t>コウカ</t>
    </rPh>
    <rPh sb="6" eb="8">
      <t>オオツ</t>
    </rPh>
    <rPh sb="9" eb="11">
      <t>タカシマ</t>
    </rPh>
    <phoneticPr fontId="3"/>
  </si>
  <si>
    <t>湖北、湖東、東近江</t>
    <rPh sb="0" eb="2">
      <t>コホク</t>
    </rPh>
    <rPh sb="6" eb="9">
      <t>ヒガシオウミ</t>
    </rPh>
    <phoneticPr fontId="3"/>
  </si>
  <si>
    <t>OA事務基礎科</t>
    <rPh sb="4" eb="6">
      <t>キソ</t>
    </rPh>
    <rPh sb="6" eb="7">
      <t>カ</t>
    </rPh>
    <phoneticPr fontId="3"/>
  </si>
  <si>
    <t>知識-</t>
    <rPh sb="0" eb="2">
      <t>チシキ</t>
    </rPh>
    <phoneticPr fontId="3"/>
  </si>
  <si>
    <t>介護職員初任者養成科</t>
    <rPh sb="0" eb="2">
      <t>カイゴ</t>
    </rPh>
    <rPh sb="2" eb="4">
      <t>ショクイン</t>
    </rPh>
    <rPh sb="4" eb="7">
      <t>ショニンシャ</t>
    </rPh>
    <rPh sb="7" eb="10">
      <t>ヨウセイカ</t>
    </rPh>
    <phoneticPr fontId="3"/>
  </si>
  <si>
    <t>OA事務・簿記科</t>
    <rPh sb="2" eb="4">
      <t>ジム</t>
    </rPh>
    <rPh sb="5" eb="7">
      <t>ボキ</t>
    </rPh>
    <rPh sb="7" eb="8">
      <t>カ</t>
    </rPh>
    <phoneticPr fontId="3"/>
  </si>
  <si>
    <t>知識-</t>
  </si>
  <si>
    <t>OA事務基礎科</t>
    <phoneticPr fontId="3"/>
  </si>
  <si>
    <t>※PF有</t>
    <rPh sb="3" eb="4">
      <t>アリ</t>
    </rPh>
    <phoneticPr fontId="3"/>
  </si>
  <si>
    <t>OA事務応用科</t>
    <rPh sb="2" eb="4">
      <t>ジム</t>
    </rPh>
    <rPh sb="4" eb="6">
      <t>オウヨウ</t>
    </rPh>
    <rPh sb="6" eb="7">
      <t>カ</t>
    </rPh>
    <phoneticPr fontId="3"/>
  </si>
  <si>
    <t>※託児２名</t>
    <rPh sb="1" eb="3">
      <t>タクジ</t>
    </rPh>
    <rPh sb="4" eb="5">
      <t>メイ</t>
    </rPh>
    <phoneticPr fontId="3"/>
  </si>
  <si>
    <t>OA事務基礎科</t>
  </si>
  <si>
    <t>○</t>
  </si>
  <si>
    <t>湖北、湖東</t>
    <rPh sb="0" eb="2">
      <t>コホク</t>
    </rPh>
    <rPh sb="3" eb="5">
      <t>コトウ</t>
    </rPh>
    <phoneticPr fontId="3"/>
  </si>
  <si>
    <t>南部・甲賀</t>
    <phoneticPr fontId="3"/>
  </si>
  <si>
    <t>※PF有</t>
    <phoneticPr fontId="3"/>
  </si>
  <si>
    <t>OA事務応用科</t>
    <rPh sb="4" eb="6">
      <t>オウヨウ</t>
    </rPh>
    <rPh sb="6" eb="7">
      <t>カ</t>
    </rPh>
    <phoneticPr fontId="3"/>
  </si>
  <si>
    <t>介護職員初任者養成科</t>
    <rPh sb="0" eb="10">
      <t>カイゴショクインショニンシャヨウセイカ</t>
    </rPh>
    <phoneticPr fontId="3"/>
  </si>
  <si>
    <t>OA事務基礎科</t>
    <rPh sb="2" eb="4">
      <t>ジム</t>
    </rPh>
    <rPh sb="4" eb="6">
      <t>キソ</t>
    </rPh>
    <rPh sb="6" eb="7">
      <t>カ</t>
    </rPh>
    <phoneticPr fontId="3"/>
  </si>
  <si>
    <t>※PF有</t>
    <rPh sb="3" eb="4">
      <t>ア</t>
    </rPh>
    <phoneticPr fontId="3"/>
  </si>
  <si>
    <t>OA事務応用科</t>
    <rPh sb="0" eb="7">
      <t>オウヨウカ</t>
    </rPh>
    <phoneticPr fontId="3"/>
  </si>
  <si>
    <t>介護職員実務者養成科</t>
    <rPh sb="4" eb="6">
      <t>ジツム</t>
    </rPh>
    <rPh sb="9" eb="10">
      <t>カ</t>
    </rPh>
    <phoneticPr fontId="3"/>
  </si>
  <si>
    <t>湖北、湖東、東近江</t>
    <rPh sb="0" eb="2">
      <t>コホク</t>
    </rPh>
    <rPh sb="3" eb="5">
      <t>コトウ</t>
    </rPh>
    <rPh sb="6" eb="9">
      <t>ヒガシオウミ</t>
    </rPh>
    <phoneticPr fontId="3"/>
  </si>
  <si>
    <t>介護職員初任者養成科</t>
    <phoneticPr fontId="3"/>
  </si>
  <si>
    <t xml:space="preserve">知識等
習得
コース
</t>
    <rPh sb="0" eb="2">
      <t>チシキ</t>
    </rPh>
    <rPh sb="2" eb="3">
      <t>ナド</t>
    </rPh>
    <rPh sb="4" eb="6">
      <t>シュウトク</t>
    </rPh>
    <phoneticPr fontId="3"/>
  </si>
  <si>
    <t>子育て家庭支援コース</t>
    <rPh sb="0" eb="2">
      <t>コソダ</t>
    </rPh>
    <rPh sb="3" eb="5">
      <t>カテイ</t>
    </rPh>
    <rPh sb="5" eb="7">
      <t>シエン</t>
    </rPh>
    <phoneticPr fontId="3"/>
  </si>
  <si>
    <t>子育て-</t>
    <rPh sb="0" eb="2">
      <t>コソダ</t>
    </rPh>
    <phoneticPr fontId="3"/>
  </si>
  <si>
    <t>女性の再チャレンジ支援コース</t>
    <rPh sb="0" eb="2">
      <t>ジョセイ</t>
    </rPh>
    <rPh sb="3" eb="4">
      <t>サイ</t>
    </rPh>
    <rPh sb="9" eb="11">
      <t>シエン</t>
    </rPh>
    <phoneticPr fontId="3"/>
  </si>
  <si>
    <t>女性-</t>
    <rPh sb="0" eb="2">
      <t>ジョセイ</t>
    </rPh>
    <phoneticPr fontId="3"/>
  </si>
  <si>
    <t>定住外国人向け職業訓練コース</t>
    <rPh sb="0" eb="2">
      <t>テイジュウ</t>
    </rPh>
    <rPh sb="2" eb="4">
      <t>ガイコク</t>
    </rPh>
    <rPh sb="4" eb="5">
      <t>ジン</t>
    </rPh>
    <rPh sb="5" eb="6">
      <t>ム</t>
    </rPh>
    <rPh sb="7" eb="9">
      <t>ショクギョウ</t>
    </rPh>
    <rPh sb="9" eb="11">
      <t>クンレン</t>
    </rPh>
    <phoneticPr fontId="3"/>
  </si>
  <si>
    <t>定住-</t>
    <phoneticPr fontId="3"/>
  </si>
  <si>
    <t>定住-</t>
  </si>
  <si>
    <t>日本版デュアルシステムコース</t>
    <rPh sb="0" eb="3">
      <t>ニホンバン</t>
    </rPh>
    <phoneticPr fontId="3"/>
  </si>
  <si>
    <t>ﾃﾞｭｱﾙ-</t>
  </si>
  <si>
    <t>アプリケーション開発科</t>
    <rPh sb="8" eb="10">
      <t>カイハツ</t>
    </rPh>
    <rPh sb="10" eb="11">
      <t>ギカ</t>
    </rPh>
    <phoneticPr fontId="3"/>
  </si>
  <si>
    <t>ｅﾗｰﾆﾝｸﾞ-</t>
    <phoneticPr fontId="3"/>
  </si>
  <si>
    <t>1月</t>
    <rPh sb="1" eb="2">
      <t>ガツ</t>
    </rPh>
    <phoneticPr fontId="3"/>
  </si>
  <si>
    <t>障害者委託訓練</t>
    <rPh sb="0" eb="3">
      <t>ショウガイシャ</t>
    </rPh>
    <rPh sb="3" eb="5">
      <t>イタク</t>
    </rPh>
    <rPh sb="5" eb="7">
      <t>クンレン</t>
    </rPh>
    <phoneticPr fontId="3"/>
  </si>
  <si>
    <t>障-</t>
  </si>
  <si>
    <t>合計</t>
    <rPh sb="0" eb="2">
      <t>ゴウケイ</t>
    </rPh>
    <phoneticPr fontId="3"/>
  </si>
  <si>
    <t>南部・甲賀</t>
    <rPh sb="0" eb="2">
      <t>ナンブ</t>
    </rPh>
    <rPh sb="3" eb="5">
      <t>コウガ</t>
    </rPh>
    <phoneticPr fontId="3"/>
  </si>
  <si>
    <t>湖北、湖東、東近江</t>
    <rPh sb="0" eb="2">
      <t>コホク</t>
    </rPh>
    <rPh sb="3" eb="5">
      <t>コトウ</t>
    </rPh>
    <rPh sb="6" eb="7">
      <t>ヒガシ</t>
    </rPh>
    <rPh sb="7" eb="9">
      <t>オウミ</t>
    </rPh>
    <phoneticPr fontId="3"/>
  </si>
  <si>
    <t>南部・甲賀、大津・高島</t>
    <rPh sb="0" eb="2">
      <t>ナンブ</t>
    </rPh>
    <rPh sb="3" eb="5">
      <t>コウガ</t>
    </rPh>
    <rPh sb="6" eb="8">
      <t>オオツ</t>
    </rPh>
    <rPh sb="9" eb="11">
      <t>タカシマ</t>
    </rPh>
    <phoneticPr fontId="3"/>
  </si>
  <si>
    <t>計</t>
    <rPh sb="0" eb="1">
      <t>ケイ</t>
    </rPh>
    <phoneticPr fontId="3"/>
  </si>
  <si>
    <t>DXスキル実践科</t>
    <rPh sb="5" eb="7">
      <t>ジッセン</t>
    </rPh>
    <rPh sb="7" eb="8">
      <t>カ</t>
    </rPh>
    <phoneticPr fontId="3"/>
  </si>
  <si>
    <t>DXスキル実践科</t>
    <rPh sb="5" eb="8">
      <t>ジッセンカ</t>
    </rPh>
    <phoneticPr fontId="3"/>
  </si>
  <si>
    <t>ビジネスプロセスの効率化や自動化、アプリケーションの開発やデータ分析等の業務に携わる職種の就職を希望する者</t>
    <rPh sb="9" eb="12">
      <t>コウリツカ</t>
    </rPh>
    <rPh sb="13" eb="16">
      <t>ジドウカ</t>
    </rPh>
    <rPh sb="26" eb="28">
      <t>カイハツ</t>
    </rPh>
    <rPh sb="32" eb="34">
      <t>ブンセキ</t>
    </rPh>
    <phoneticPr fontId="3"/>
  </si>
  <si>
    <t>・就職支援　18時間以上
・ビジネスプロセスの効率化や自動化、アプリケーションの開発やデータ分析等のDXスキルに関する科目
・別紙ＤＸスキル項目・学習項目チェックシートの学習項目に該当する科目（複数のカテゴリーに該当するようにすること）
・ヒューマンスキル等のビジネス基礎 30時間以上</t>
    <rPh sb="56" eb="57">
      <t>カン</t>
    </rPh>
    <rPh sb="59" eb="61">
      <t>カモク</t>
    </rPh>
    <phoneticPr fontId="3"/>
  </si>
  <si>
    <t>３か月
（１６２時間～
１８０時間）</t>
    <rPh sb="2" eb="3">
      <t>ゲツ</t>
    </rPh>
    <rPh sb="8" eb="10">
      <t>ジカン</t>
    </rPh>
    <rPh sb="15" eb="17">
      <t>ジカン</t>
    </rPh>
    <phoneticPr fontId="3"/>
  </si>
  <si>
    <t>Web作成・管理、データの収集・分析・活用、情報セキュリティ等に携わる職種、デジタル技術に関わる事務職等への就職を希望する者</t>
    <rPh sb="3" eb="5">
      <t>サクセイ</t>
    </rPh>
    <rPh sb="6" eb="8">
      <t>カンリ</t>
    </rPh>
    <rPh sb="13" eb="15">
      <t>シュウシュウ</t>
    </rPh>
    <rPh sb="16" eb="18">
      <t>ブンセキ</t>
    </rPh>
    <rPh sb="19" eb="21">
      <t>カツヨウ</t>
    </rPh>
    <rPh sb="22" eb="24">
      <t>ジョウホウ</t>
    </rPh>
    <rPh sb="30" eb="31">
      <t>トウ</t>
    </rPh>
    <rPh sb="32" eb="33">
      <t>タズサ</t>
    </rPh>
    <rPh sb="35" eb="37">
      <t>ショクシュ</t>
    </rPh>
    <rPh sb="42" eb="44">
      <t>ギジュツ</t>
    </rPh>
    <rPh sb="45" eb="46">
      <t>カカ</t>
    </rPh>
    <rPh sb="48" eb="50">
      <t>ジム</t>
    </rPh>
    <rPh sb="50" eb="51">
      <t>ショク</t>
    </rPh>
    <rPh sb="51" eb="52">
      <t>トウ</t>
    </rPh>
    <rPh sb="54" eb="56">
      <t>シュウショク</t>
    </rPh>
    <rPh sb="57" eb="59">
      <t>キボウ</t>
    </rPh>
    <rPh sb="61" eb="62">
      <t>モノ</t>
    </rPh>
    <phoneticPr fontId="3"/>
  </si>
  <si>
    <t>・就職支援 18時間以上
・Ｗｅｂ作成・管理、情報セキュリティ対策、データ活用等に関する知識習得
・ヒューマンスキル、Ｏｆｆｉｃｅソフトを用いた書類作成等のビジネス基礎 50時間以上
・別紙ＤＸスキル項目・学習項目チェックシートの学習項目に該当する科目（複数のカテゴリーに該当するようにすること）</t>
    <rPh sb="1" eb="3">
      <t>シュウショク</t>
    </rPh>
    <rPh sb="3" eb="5">
      <t>シエン</t>
    </rPh>
    <rPh sb="17" eb="19">
      <t>サクセイ</t>
    </rPh>
    <rPh sb="20" eb="22">
      <t>カンリ</t>
    </rPh>
    <rPh sb="23" eb="25">
      <t>ジョウホウ</t>
    </rPh>
    <rPh sb="31" eb="33">
      <t>タイサク</t>
    </rPh>
    <rPh sb="37" eb="39">
      <t>カツヨウ</t>
    </rPh>
    <rPh sb="39" eb="40">
      <t>ナド</t>
    </rPh>
    <rPh sb="41" eb="42">
      <t>カン</t>
    </rPh>
    <rPh sb="44" eb="46">
      <t>チシキ</t>
    </rPh>
    <rPh sb="46" eb="48">
      <t>シュウトク</t>
    </rPh>
    <rPh sb="69" eb="70">
      <t>モチ</t>
    </rPh>
    <rPh sb="72" eb="74">
      <t>ショルイ</t>
    </rPh>
    <rPh sb="74" eb="76">
      <t>サクセイ</t>
    </rPh>
    <phoneticPr fontId="8"/>
  </si>
  <si>
    <t>※変更の可能性あり</t>
    <rPh sb="1" eb="3">
      <t>ヘンコウ</t>
    </rPh>
    <rPh sb="4" eb="7">
      <t>カノウセイ</t>
    </rPh>
    <phoneticPr fontId="12"/>
  </si>
  <si>
    <t>１　受付期間</t>
    <rPh sb="2" eb="4">
      <t>ウケツケ</t>
    </rPh>
    <rPh sb="4" eb="6">
      <t>キカン</t>
    </rPh>
    <phoneticPr fontId="3"/>
  </si>
  <si>
    <t>開始日</t>
    <rPh sb="0" eb="3">
      <t>カイシビ</t>
    </rPh>
    <phoneticPr fontId="3"/>
  </si>
  <si>
    <t>締切日</t>
    <rPh sb="0" eb="1">
      <t>シ</t>
    </rPh>
    <rPh sb="1" eb="2">
      <t>キ</t>
    </rPh>
    <rPh sb="2" eb="3">
      <t>ビ</t>
    </rPh>
    <phoneticPr fontId="3"/>
  </si>
  <si>
    <t>全てのコース</t>
    <rPh sb="0" eb="1">
      <t>スベ</t>
    </rPh>
    <phoneticPr fontId="3"/>
  </si>
  <si>
    <t>＊募集期間：２週間以上、概ね３週間程度</t>
    <rPh sb="17" eb="19">
      <t>テイド</t>
    </rPh>
    <phoneticPr fontId="3"/>
  </si>
  <si>
    <t>２　受講ガイダンス開催日</t>
    <rPh sb="2" eb="4">
      <t>ジュコウ</t>
    </rPh>
    <rPh sb="9" eb="11">
      <t>カイサイ</t>
    </rPh>
    <rPh sb="11" eb="12">
      <t>ヒ</t>
    </rPh>
    <phoneticPr fontId="3"/>
  </si>
  <si>
    <r>
      <t xml:space="preserve">知識等習得コース
</t>
    </r>
    <r>
      <rPr>
        <sz val="10"/>
        <rFont val="ＭＳ Ｐゴシック"/>
        <family val="3"/>
        <charset val="128"/>
      </rPr>
      <t>日本版デュアルシステム訓練コース
子育て家庭支援コース
女性の再チャレンジ支援コース</t>
    </r>
    <rPh sb="9" eb="12">
      <t>ニホンバン</t>
    </rPh>
    <rPh sb="20" eb="22">
      <t>クンレン</t>
    </rPh>
    <rPh sb="26" eb="28">
      <t>コソダ</t>
    </rPh>
    <rPh sb="29" eb="31">
      <t>カテイ</t>
    </rPh>
    <rPh sb="31" eb="33">
      <t>シエン</t>
    </rPh>
    <rPh sb="37" eb="39">
      <t>ジョセイ</t>
    </rPh>
    <rPh sb="40" eb="41">
      <t>サイ</t>
    </rPh>
    <rPh sb="46" eb="48">
      <t>シエン</t>
    </rPh>
    <phoneticPr fontId="3"/>
  </si>
  <si>
    <t>定住外国人向け職業訓練コース</t>
    <phoneticPr fontId="12"/>
  </si>
  <si>
    <t>障害者委託訓練コース
(集合型）</t>
    <rPh sb="0" eb="3">
      <t>ショウガイシャ</t>
    </rPh>
    <rPh sb="3" eb="5">
      <t>イタク</t>
    </rPh>
    <rPh sb="5" eb="7">
      <t>クンレン</t>
    </rPh>
    <rPh sb="12" eb="15">
      <t>シュウゴウガタ</t>
    </rPh>
    <phoneticPr fontId="3"/>
  </si>
  <si>
    <t>※追加ガイダンス予定日
（知識等、DS、子育て、女性）</t>
    <rPh sb="1" eb="3">
      <t>ツイカ</t>
    </rPh>
    <rPh sb="8" eb="11">
      <t>ヨテイビ</t>
    </rPh>
    <rPh sb="13" eb="15">
      <t>チシキ</t>
    </rPh>
    <rPh sb="15" eb="16">
      <t>トウ</t>
    </rPh>
    <rPh sb="20" eb="22">
      <t>コソダ</t>
    </rPh>
    <rPh sb="24" eb="26">
      <t>ジョセイ</t>
    </rPh>
    <phoneticPr fontId="3"/>
  </si>
  <si>
    <r>
      <rPr>
        <sz val="12"/>
        <rFont val="ＭＳ Ｐゴシック"/>
        <family val="3"/>
        <charset val="128"/>
      </rPr>
      <t xml:space="preserve">※追加ガイダンス予定日
</t>
    </r>
    <r>
      <rPr>
        <sz val="11"/>
        <rFont val="ＭＳ Ｐゴシック"/>
        <family val="3"/>
        <charset val="128"/>
      </rPr>
      <t>(定住外国人向け職業訓練)</t>
    </r>
    <phoneticPr fontId="3"/>
  </si>
  <si>
    <t>３　訓練期間</t>
    <rPh sb="2" eb="4">
      <t>クンレン</t>
    </rPh>
    <rPh sb="4" eb="6">
      <t>キカン</t>
    </rPh>
    <phoneticPr fontId="3"/>
  </si>
  <si>
    <t>開講月</t>
    <rPh sb="0" eb="2">
      <t>カイコウ</t>
    </rPh>
    <rPh sb="2" eb="3">
      <t>ゲツ</t>
    </rPh>
    <phoneticPr fontId="3"/>
  </si>
  <si>
    <t>訓練開講日（入校式）</t>
    <rPh sb="0" eb="2">
      <t>クンレン</t>
    </rPh>
    <rPh sb="2" eb="5">
      <t>カイコウビ</t>
    </rPh>
    <rPh sb="6" eb="9">
      <t>ニュウコウシキ</t>
    </rPh>
    <phoneticPr fontId="3"/>
  </si>
  <si>
    <t>訓練終了日（修了式）</t>
    <rPh sb="0" eb="2">
      <t>クンレン</t>
    </rPh>
    <rPh sb="2" eb="4">
      <t>シュウリョウ</t>
    </rPh>
    <rPh sb="4" eb="5">
      <t>ビ</t>
    </rPh>
    <rPh sb="6" eb="8">
      <t>シュウリョウ</t>
    </rPh>
    <rPh sb="8" eb="9">
      <t>シキ</t>
    </rPh>
    <phoneticPr fontId="3"/>
  </si>
  <si>
    <r>
      <t>（</t>
    </r>
    <r>
      <rPr>
        <b/>
        <sz val="9"/>
        <rFont val="ＭＳ Ｐ明朝"/>
        <family val="1"/>
        <charset val="128"/>
      </rPr>
      <t>Ｓ</t>
    </r>
    <r>
      <rPr>
        <sz val="9"/>
        <rFont val="ＭＳ Ｐ明朝"/>
        <family val="1"/>
        <charset val="128"/>
      </rPr>
      <t>：入校式、</t>
    </r>
    <r>
      <rPr>
        <b/>
        <sz val="9"/>
        <rFont val="ＭＳ Ｐ明朝"/>
        <family val="1"/>
        <charset val="128"/>
      </rPr>
      <t>Ｇ</t>
    </r>
    <r>
      <rPr>
        <sz val="9"/>
        <rFont val="ＭＳ Ｐ明朝"/>
        <family val="1"/>
        <charset val="128"/>
      </rPr>
      <t>：修了式、募：募集開始日、締：募集締切日、ガ：受講ガイダンス（知識等））</t>
    </r>
    <rPh sb="3" eb="6">
      <t>ニュウコウシキ</t>
    </rPh>
    <rPh sb="9" eb="11">
      <t>シュウリョウ</t>
    </rPh>
    <rPh sb="11" eb="12">
      <t>シキ</t>
    </rPh>
    <rPh sb="13" eb="14">
      <t>ボ</t>
    </rPh>
    <rPh sb="15" eb="17">
      <t>ボシュウ</t>
    </rPh>
    <rPh sb="17" eb="19">
      <t>カイシ</t>
    </rPh>
    <rPh sb="19" eb="20">
      <t>ヒ</t>
    </rPh>
    <rPh sb="21" eb="22">
      <t>シ</t>
    </rPh>
    <rPh sb="23" eb="25">
      <t>ボシュウ</t>
    </rPh>
    <rPh sb="25" eb="27">
      <t>シメキリ</t>
    </rPh>
    <rPh sb="27" eb="28">
      <t>ビ</t>
    </rPh>
    <rPh sb="31" eb="33">
      <t>ジュコウ</t>
    </rPh>
    <rPh sb="39" eb="41">
      <t>チシキ</t>
    </rPh>
    <rPh sb="41" eb="42">
      <t>トウ</t>
    </rPh>
    <phoneticPr fontId="3"/>
  </si>
  <si>
    <t>Ｓ</t>
    <phoneticPr fontId="3"/>
  </si>
  <si>
    <t>3ガ</t>
    <phoneticPr fontId="3"/>
  </si>
  <si>
    <t>4募</t>
    <rPh sb="1" eb="2">
      <t>ボ</t>
    </rPh>
    <phoneticPr fontId="3"/>
  </si>
  <si>
    <t>建国</t>
    <rPh sb="0" eb="2">
      <t>ケンコク</t>
    </rPh>
    <phoneticPr fontId="3"/>
  </si>
  <si>
    <t>4締</t>
    <rPh sb="1" eb="2">
      <t>シメ</t>
    </rPh>
    <phoneticPr fontId="3"/>
  </si>
  <si>
    <t>天皇</t>
    <rPh sb="0" eb="2">
      <t>テンノウ</t>
    </rPh>
    <phoneticPr fontId="3"/>
  </si>
  <si>
    <t>Ｇ</t>
    <phoneticPr fontId="3"/>
  </si>
  <si>
    <t>３月</t>
    <phoneticPr fontId="3"/>
  </si>
  <si>
    <t>春分</t>
    <rPh sb="0" eb="2">
      <t>シュンブン</t>
    </rPh>
    <phoneticPr fontId="3"/>
  </si>
  <si>
    <t>5締</t>
    <rPh sb="1" eb="2">
      <t>シ</t>
    </rPh>
    <phoneticPr fontId="3"/>
  </si>
  <si>
    <t>４月</t>
    <phoneticPr fontId="3"/>
  </si>
  <si>
    <t>5ガ</t>
    <phoneticPr fontId="3"/>
  </si>
  <si>
    <t>6締</t>
    <rPh sb="1" eb="2">
      <t>シ</t>
    </rPh>
    <phoneticPr fontId="3"/>
  </si>
  <si>
    <t>昭和</t>
    <phoneticPr fontId="3"/>
  </si>
  <si>
    <t>５月</t>
    <phoneticPr fontId="3"/>
  </si>
  <si>
    <t>憲法</t>
    <rPh sb="0" eb="2">
      <t>ケンポウ</t>
    </rPh>
    <phoneticPr fontId="3"/>
  </si>
  <si>
    <t>みどり</t>
    <phoneticPr fontId="3"/>
  </si>
  <si>
    <t>こども</t>
    <phoneticPr fontId="3"/>
  </si>
  <si>
    <t>7募</t>
    <rPh sb="1" eb="2">
      <t>ボ</t>
    </rPh>
    <phoneticPr fontId="3"/>
  </si>
  <si>
    <t>6ガ</t>
    <phoneticPr fontId="3"/>
  </si>
  <si>
    <t>７締</t>
    <rPh sb="1" eb="2">
      <t>シ</t>
    </rPh>
    <phoneticPr fontId="3"/>
  </si>
  <si>
    <t>６月</t>
    <phoneticPr fontId="3"/>
  </si>
  <si>
    <t>7ガ</t>
    <phoneticPr fontId="3"/>
  </si>
  <si>
    <t>8締</t>
    <rPh sb="1" eb="2">
      <t>シ</t>
    </rPh>
    <phoneticPr fontId="3"/>
  </si>
  <si>
    <t>７月</t>
  </si>
  <si>
    <t>海</t>
    <rPh sb="0" eb="1">
      <t>ウミ</t>
    </rPh>
    <phoneticPr fontId="3"/>
  </si>
  <si>
    <t>9締</t>
  </si>
  <si>
    <t>８月</t>
  </si>
  <si>
    <t>山</t>
    <rPh sb="0" eb="1">
      <t>ヤマ</t>
    </rPh>
    <phoneticPr fontId="3"/>
  </si>
  <si>
    <t>夏季</t>
    <rPh sb="0" eb="2">
      <t>カキ</t>
    </rPh>
    <phoneticPr fontId="3"/>
  </si>
  <si>
    <t>10締</t>
  </si>
  <si>
    <t>９月</t>
  </si>
  <si>
    <t>敬老</t>
    <rPh sb="0" eb="2">
      <t>ケイロウ</t>
    </rPh>
    <phoneticPr fontId="3"/>
  </si>
  <si>
    <t>秋分</t>
    <phoneticPr fontId="3"/>
  </si>
  <si>
    <t>11締</t>
  </si>
  <si>
    <t>１０月</t>
  </si>
  <si>
    <t>Ｓ</t>
  </si>
  <si>
    <t>スポーツ</t>
    <phoneticPr fontId="3"/>
  </si>
  <si>
    <t>12締</t>
    <rPh sb="2" eb="3">
      <t>シ</t>
    </rPh>
    <phoneticPr fontId="3"/>
  </si>
  <si>
    <t>１１月</t>
  </si>
  <si>
    <t>文化</t>
    <rPh sb="0" eb="2">
      <t>ブンカ</t>
    </rPh>
    <phoneticPr fontId="3"/>
  </si>
  <si>
    <t>勤労</t>
    <rPh sb="0" eb="2">
      <t>キンロウ</t>
    </rPh>
    <phoneticPr fontId="3"/>
  </si>
  <si>
    <t>１締</t>
    <rPh sb="1" eb="2">
      <t>シメ</t>
    </rPh>
    <phoneticPr fontId="3"/>
  </si>
  <si>
    <t>１２月</t>
  </si>
  <si>
    <t>2締</t>
    <rPh sb="1" eb="2">
      <t>シメ</t>
    </rPh>
    <phoneticPr fontId="3"/>
  </si>
  <si>
    <t>年末</t>
    <rPh sb="0" eb="2">
      <t>ネンマツ</t>
    </rPh>
    <phoneticPr fontId="3"/>
  </si>
  <si>
    <t>年末</t>
    <phoneticPr fontId="3"/>
  </si>
  <si>
    <t>元日</t>
    <rPh sb="0" eb="2">
      <t>ガンジツ</t>
    </rPh>
    <phoneticPr fontId="3"/>
  </si>
  <si>
    <t>年始</t>
    <rPh sb="0" eb="2">
      <t>ネンシ</t>
    </rPh>
    <phoneticPr fontId="3"/>
  </si>
  <si>
    <t>成人</t>
    <rPh sb="0" eb="2">
      <t>セイジン</t>
    </rPh>
    <phoneticPr fontId="3"/>
  </si>
  <si>
    <t>３締</t>
  </si>
  <si>
    <t>２月</t>
    <phoneticPr fontId="3"/>
  </si>
  <si>
    <t>振休</t>
    <rPh sb="0" eb="2">
      <t>フリキュウ</t>
    </rPh>
    <phoneticPr fontId="3"/>
  </si>
  <si>
    <t>4ガ5募</t>
    <phoneticPr fontId="3"/>
  </si>
  <si>
    <t>7締</t>
    <rPh sb="1" eb="2">
      <t>シ</t>
    </rPh>
    <phoneticPr fontId="3"/>
  </si>
  <si>
    <t>7ガ8募</t>
    <phoneticPr fontId="3"/>
  </si>
  <si>
    <t>9ガ</t>
    <phoneticPr fontId="3"/>
  </si>
  <si>
    <t>10募</t>
    <phoneticPr fontId="3"/>
  </si>
  <si>
    <t>10ガ</t>
    <phoneticPr fontId="3"/>
  </si>
  <si>
    <t>11募</t>
    <phoneticPr fontId="3"/>
  </si>
  <si>
    <t>１ガ</t>
    <phoneticPr fontId="3"/>
  </si>
  <si>
    <t>２募</t>
    <rPh sb="1" eb="2">
      <t>ボ</t>
    </rPh>
    <phoneticPr fontId="3"/>
  </si>
  <si>
    <t>2ガ</t>
    <phoneticPr fontId="3"/>
  </si>
  <si>
    <t>6募</t>
    <phoneticPr fontId="3"/>
  </si>
  <si>
    <t>ビジネスデジタル活用科</t>
    <rPh sb="10" eb="11">
      <t>カ</t>
    </rPh>
    <phoneticPr fontId="3"/>
  </si>
  <si>
    <t>OA総務事務科</t>
    <rPh sb="6" eb="7">
      <t>カ</t>
    </rPh>
    <phoneticPr fontId="3"/>
  </si>
  <si>
    <t>・スクーリング月１回以上。訓練生の１月当たりの実施合計時間は３時間以上１２時間以下
・就職支援12時間以上36時間以下（原則、上記スクーリングを行う日に就職支援を行う時間を設けること）
・ＷＥＢアプリケーション開発に必要な情報処理技術の知識と技能を習得できるものであること。
・別紙ＤＸスキル項目・学習項目チェックシートの学習項目に該当する科目（複数のカテゴリーに該当するようにすること）</t>
    <rPh sb="7" eb="8">
      <t>ツキ</t>
    </rPh>
    <rPh sb="9" eb="10">
      <t>カイ</t>
    </rPh>
    <rPh sb="43" eb="45">
      <t>シュウショク</t>
    </rPh>
    <rPh sb="45" eb="47">
      <t>シエン</t>
    </rPh>
    <rPh sb="49" eb="53">
      <t>ジカンイジョウ</t>
    </rPh>
    <rPh sb="55" eb="59">
      <t>ジカンイカ</t>
    </rPh>
    <rPh sb="60" eb="62">
      <t>ゲンソク</t>
    </rPh>
    <rPh sb="63" eb="65">
      <t>ジョウキ</t>
    </rPh>
    <rPh sb="72" eb="73">
      <t>オコナ</t>
    </rPh>
    <rPh sb="74" eb="75">
      <t>ヒ</t>
    </rPh>
    <rPh sb="76" eb="78">
      <t>シュウショク</t>
    </rPh>
    <rPh sb="78" eb="80">
      <t>シエン</t>
    </rPh>
    <rPh sb="81" eb="82">
      <t>オコナ</t>
    </rPh>
    <rPh sb="83" eb="85">
      <t>ジカン</t>
    </rPh>
    <rPh sb="86" eb="87">
      <t>モウ</t>
    </rPh>
    <rPh sb="105" eb="107">
      <t>カイハツ</t>
    </rPh>
    <rPh sb="108" eb="110">
      <t>ヒツヨウ</t>
    </rPh>
    <rPh sb="111" eb="113">
      <t>ジョウホウ</t>
    </rPh>
    <rPh sb="113" eb="115">
      <t>ショリ</t>
    </rPh>
    <rPh sb="115" eb="117">
      <t>ギジュツ</t>
    </rPh>
    <rPh sb="118" eb="120">
      <t>チシキ</t>
    </rPh>
    <rPh sb="121" eb="123">
      <t>ギノウ</t>
    </rPh>
    <rPh sb="124" eb="126">
      <t>シュウトク</t>
    </rPh>
    <phoneticPr fontId="12"/>
  </si>
  <si>
    <t xml:space="preserve">
・就職支援　18時間以上
・パソコン操作とマイクロソフト社のオフィスソフトを用いた基礎訓練　150時間以上
・給与事務・社会保険等の総務事務に関する知識習得　30時間以上</t>
    <rPh sb="2" eb="4">
      <t>シュウショク</t>
    </rPh>
    <rPh sb="4" eb="6">
      <t>シエン</t>
    </rPh>
    <rPh sb="11" eb="13">
      <t>イジョウ</t>
    </rPh>
    <rPh sb="19" eb="21">
      <t>ソウサ</t>
    </rPh>
    <rPh sb="42" eb="44">
      <t>キソ</t>
    </rPh>
    <rPh sb="44" eb="46">
      <t>クンレン</t>
    </rPh>
    <rPh sb="50" eb="52">
      <t>ジカン</t>
    </rPh>
    <rPh sb="52" eb="54">
      <t>イジョウ</t>
    </rPh>
    <phoneticPr fontId="8"/>
  </si>
  <si>
    <t>アプリケーション開発科</t>
    <rPh sb="8" eb="10">
      <t>カイハツ</t>
    </rPh>
    <rPh sb="10" eb="11">
      <t>カ</t>
    </rPh>
    <phoneticPr fontId="3"/>
  </si>
  <si>
    <t>年度内実施月数</t>
    <rPh sb="0" eb="2">
      <t>ネンド</t>
    </rPh>
    <rPh sb="2" eb="3">
      <t>ナイ</t>
    </rPh>
    <rPh sb="3" eb="5">
      <t>ジッシ</t>
    </rPh>
    <rPh sb="5" eb="7">
      <t>ツキスウ</t>
    </rPh>
    <phoneticPr fontId="3"/>
  </si>
  <si>
    <t>・就職支援 18時間以上
・セキュリティ対策、ネットワーク、Windows等に関する知識習得
・Webデザインに関する資格取得レベルの知識・技能の習得
・別紙ＤＸスキル項目・学習項目チェックシートの学習項目に該当する科目（複数のカテゴリーに該当するようにすること）</t>
    <rPh sb="1" eb="3">
      <t>シュウショク</t>
    </rPh>
    <rPh sb="3" eb="5">
      <t>シエン</t>
    </rPh>
    <rPh sb="20" eb="22">
      <t>タイサク</t>
    </rPh>
    <rPh sb="37" eb="38">
      <t>ナド</t>
    </rPh>
    <rPh sb="39" eb="40">
      <t>カン</t>
    </rPh>
    <rPh sb="42" eb="44">
      <t>チシキ</t>
    </rPh>
    <rPh sb="44" eb="46">
      <t>シュウトク</t>
    </rPh>
    <rPh sb="56" eb="57">
      <t>カン</t>
    </rPh>
    <rPh sb="59" eb="61">
      <t>シカク</t>
    </rPh>
    <rPh sb="61" eb="63">
      <t>シュトク</t>
    </rPh>
    <rPh sb="67" eb="69">
      <t>チシキ</t>
    </rPh>
    <rPh sb="70" eb="72">
      <t>ギノウ</t>
    </rPh>
    <rPh sb="73" eb="75">
      <t>シュウトク</t>
    </rPh>
    <phoneticPr fontId="8"/>
  </si>
  <si>
    <r>
      <t>・就職支援　18時間以上
・マイクロソフト社のオフィスソフトを用いた応用訓練（但し、ExcelのマクロおよびVBAの内容を必須とする。</t>
    </r>
    <r>
      <rPr>
        <u/>
        <sz val="12"/>
        <rFont val="MS UI Gothic"/>
        <family val="3"/>
        <charset val="128"/>
      </rPr>
      <t>また、Accessは実施しないこと。</t>
    </r>
    <r>
      <rPr>
        <sz val="12"/>
        <rFont val="MS UI Gothic"/>
        <family val="3"/>
        <charset val="128"/>
      </rPr>
      <t>）　150時間以上
・ヒューマンスキル等のビジネス基礎 30時間以上</t>
    </r>
    <rPh sb="1" eb="3">
      <t>シュウショク</t>
    </rPh>
    <rPh sb="3" eb="5">
      <t>シエン</t>
    </rPh>
    <rPh sb="10" eb="12">
      <t>イジョウ</t>
    </rPh>
    <rPh sb="39" eb="40">
      <t>タダ</t>
    </rPh>
    <rPh sb="58" eb="60">
      <t>ナイヨウ</t>
    </rPh>
    <rPh sb="61" eb="63">
      <t>ヒッス</t>
    </rPh>
    <rPh sb="90" eb="92">
      <t>ジカン</t>
    </rPh>
    <rPh sb="92" eb="94">
      <t>イジョウ</t>
    </rPh>
    <rPh sb="104" eb="105">
      <t>トウ</t>
    </rPh>
    <phoneticPr fontId="8"/>
  </si>
  <si>
    <t>eラーニングコース</t>
  </si>
  <si>
    <t>建設人材育成コース訓練計画</t>
    <rPh sb="0" eb="4">
      <t>ケンセツジンザイ</t>
    </rPh>
    <rPh sb="4" eb="6">
      <t>イクセイ</t>
    </rPh>
    <rPh sb="9" eb="11">
      <t>クンレン</t>
    </rPh>
    <rPh sb="11" eb="13">
      <t>ケイカク</t>
    </rPh>
    <phoneticPr fontId="3"/>
  </si>
  <si>
    <t>ネイリスト養成科</t>
    <rPh sb="5" eb="8">
      <t>ヨウセイカ</t>
    </rPh>
    <phoneticPr fontId="3"/>
  </si>
  <si>
    <t>・就職支援　18時間</t>
    <rPh sb="1" eb="3">
      <t>シュウショク</t>
    </rPh>
    <rPh sb="3" eb="5">
      <t>シエン</t>
    </rPh>
    <rPh sb="8" eb="10">
      <t>ジカン</t>
    </rPh>
    <phoneticPr fontId="3"/>
  </si>
  <si>
    <t>７月、１月</t>
    <rPh sb="1" eb="2">
      <t>ガツ</t>
    </rPh>
    <rPh sb="4" eb="5">
      <t>ガツ</t>
    </rPh>
    <phoneticPr fontId="3"/>
  </si>
  <si>
    <t>●</t>
  </si>
  <si>
    <t>建設技能習得科</t>
    <rPh sb="0" eb="2">
      <t>ケンセツ</t>
    </rPh>
    <rPh sb="2" eb="4">
      <t>ギノウ</t>
    </rPh>
    <rPh sb="4" eb="6">
      <t>シュウトク</t>
    </rPh>
    <rPh sb="6" eb="7">
      <t>カ</t>
    </rPh>
    <phoneticPr fontId="3"/>
  </si>
  <si>
    <t>・就職支援　18時間以上</t>
    <rPh sb="1" eb="3">
      <t>シュウショク</t>
    </rPh>
    <rPh sb="3" eb="5">
      <t>シエン</t>
    </rPh>
    <rPh sb="10" eb="12">
      <t>イジョウ</t>
    </rPh>
    <phoneticPr fontId="8"/>
  </si>
  <si>
    <t>３か月
（324時間）</t>
    <rPh sb="2" eb="3">
      <t>ゲツ</t>
    </rPh>
    <rPh sb="8" eb="10">
      <t>ジカン</t>
    </rPh>
    <phoneticPr fontId="3"/>
  </si>
  <si>
    <t>8月、12月</t>
    <rPh sb="1" eb="2">
      <t>ガツ</t>
    </rPh>
    <rPh sb="5" eb="6">
      <t>ガツ</t>
    </rPh>
    <phoneticPr fontId="3"/>
  </si>
  <si>
    <t>令和7年(2025年)度委託訓練実施日程  ※変更する場合があります。</t>
    <rPh sb="0" eb="2">
      <t>レイワ</t>
    </rPh>
    <rPh sb="3" eb="4">
      <t>ネン</t>
    </rPh>
    <rPh sb="9" eb="10">
      <t>ネン</t>
    </rPh>
    <rPh sb="11" eb="12">
      <t>ド</t>
    </rPh>
    <rPh sb="12" eb="14">
      <t>イタク</t>
    </rPh>
    <rPh sb="14" eb="16">
      <t>クンレン</t>
    </rPh>
    <rPh sb="16" eb="18">
      <t>ジッシ</t>
    </rPh>
    <rPh sb="18" eb="20">
      <t>ニッテイ</t>
    </rPh>
    <phoneticPr fontId="3"/>
  </si>
  <si>
    <t>R7
２月</t>
    <phoneticPr fontId="3"/>
  </si>
  <si>
    <t>R8
１月</t>
    <phoneticPr fontId="3"/>
  </si>
  <si>
    <t>3募</t>
    <phoneticPr fontId="3"/>
  </si>
  <si>
    <t>令和7年(2026年)度委託訓練予定表</t>
    <rPh sb="0" eb="2">
      <t>レイワ</t>
    </rPh>
    <rPh sb="3" eb="4">
      <t>ネン</t>
    </rPh>
    <rPh sb="9" eb="10">
      <t>ネン</t>
    </rPh>
    <rPh sb="11" eb="12">
      <t>ド</t>
    </rPh>
    <rPh sb="12" eb="14">
      <t>イタク</t>
    </rPh>
    <rPh sb="14" eb="16">
      <t>クンレン</t>
    </rPh>
    <rPh sb="16" eb="18">
      <t>ヨテイ</t>
    </rPh>
    <rPh sb="18" eb="19">
      <t>ヒョウ</t>
    </rPh>
    <phoneticPr fontId="3"/>
  </si>
  <si>
    <r>
      <rPr>
        <sz val="12"/>
        <color rgb="FFFF0000"/>
        <rFont val="ＭＳ Ｐゴシック"/>
        <family val="3"/>
        <charset val="128"/>
      </rPr>
      <t>※知識等習得コース・日本版デュアルシステム訓練コース・女性の再チャレンジ支援コースは滋賀県男女共同参画センターでの開催を予定している。</t>
    </r>
    <r>
      <rPr>
        <sz val="12"/>
        <rFont val="ＭＳ Ｐゴシック"/>
        <family val="3"/>
        <charset val="128"/>
      </rPr>
      <t xml:space="preserve">
※定住外国人向け職業訓練コース・障害者委託訓練コースについては、訓練実施施設または、訓練実施施設で実施できない場合は近隣で委託先が準備する会場で実施する。（会場使用料は訓練実施経費に含むこと。）</t>
    </r>
    <rPh sb="1" eb="3">
      <t>チシキ</t>
    </rPh>
    <rPh sb="3" eb="4">
      <t>トウ</t>
    </rPh>
    <rPh sb="4" eb="6">
      <t>シュウトク</t>
    </rPh>
    <rPh sb="10" eb="13">
      <t>ニホンバン</t>
    </rPh>
    <rPh sb="21" eb="23">
      <t>クンレン</t>
    </rPh>
    <rPh sb="27" eb="29">
      <t>ジョセイ</t>
    </rPh>
    <rPh sb="30" eb="31">
      <t>サイ</t>
    </rPh>
    <rPh sb="36" eb="38">
      <t>シエン</t>
    </rPh>
    <rPh sb="42" eb="45">
      <t>シガケン</t>
    </rPh>
    <rPh sb="45" eb="47">
      <t>ダンジョ</t>
    </rPh>
    <rPh sb="47" eb="49">
      <t>キョウドウ</t>
    </rPh>
    <rPh sb="49" eb="51">
      <t>サンカク</t>
    </rPh>
    <rPh sb="57" eb="59">
      <t>カイサイ</t>
    </rPh>
    <rPh sb="60" eb="62">
      <t>ヨテイ</t>
    </rPh>
    <rPh sb="69" eb="71">
      <t>テイジュウ</t>
    </rPh>
    <rPh sb="71" eb="73">
      <t>ガイコク</t>
    </rPh>
    <rPh sb="73" eb="74">
      <t>ジン</t>
    </rPh>
    <rPh sb="74" eb="75">
      <t>ム</t>
    </rPh>
    <rPh sb="76" eb="78">
      <t>ショクギョウ</t>
    </rPh>
    <rPh sb="78" eb="80">
      <t>クンレン</t>
    </rPh>
    <rPh sb="84" eb="87">
      <t>ショウガイシャ</t>
    </rPh>
    <rPh sb="87" eb="89">
      <t>イタク</t>
    </rPh>
    <rPh sb="89" eb="91">
      <t>クンレン</t>
    </rPh>
    <rPh sb="100" eb="102">
      <t>クンレン</t>
    </rPh>
    <rPh sb="102" eb="104">
      <t>ジッシ</t>
    </rPh>
    <rPh sb="104" eb="106">
      <t>シセツ</t>
    </rPh>
    <rPh sb="110" eb="112">
      <t>クンレン</t>
    </rPh>
    <rPh sb="112" eb="114">
      <t>ジッシ</t>
    </rPh>
    <rPh sb="114" eb="116">
      <t>シセツ</t>
    </rPh>
    <rPh sb="117" eb="119">
      <t>ジッシ</t>
    </rPh>
    <rPh sb="123" eb="125">
      <t>バアイ</t>
    </rPh>
    <rPh sb="126" eb="128">
      <t>キンリン</t>
    </rPh>
    <rPh sb="129" eb="132">
      <t>イタクサキ</t>
    </rPh>
    <rPh sb="133" eb="135">
      <t>ジュンビ</t>
    </rPh>
    <rPh sb="137" eb="139">
      <t>カイジョウ</t>
    </rPh>
    <rPh sb="140" eb="142">
      <t>ジッシ</t>
    </rPh>
    <rPh sb="146" eb="148">
      <t>カイジョウ</t>
    </rPh>
    <rPh sb="148" eb="151">
      <t>シヨウリョウ</t>
    </rPh>
    <rPh sb="152" eb="154">
      <t>クンレン</t>
    </rPh>
    <rPh sb="154" eb="156">
      <t>ジッシ</t>
    </rPh>
    <rPh sb="156" eb="158">
      <t>ケイヒ</t>
    </rPh>
    <rPh sb="159" eb="160">
      <t>フク</t>
    </rPh>
    <phoneticPr fontId="3"/>
  </si>
  <si>
    <t>ネイリスト養成科</t>
    <rPh sb="5" eb="7">
      <t>ヨウセイ</t>
    </rPh>
    <rPh sb="7" eb="8">
      <t>カ</t>
    </rPh>
    <phoneticPr fontId="3"/>
  </si>
  <si>
    <t>8ガ</t>
    <phoneticPr fontId="3"/>
  </si>
  <si>
    <t>9募</t>
    <phoneticPr fontId="3"/>
  </si>
  <si>
    <t>12募</t>
    <phoneticPr fontId="3"/>
  </si>
  <si>
    <t>11ガ</t>
    <phoneticPr fontId="3"/>
  </si>
  <si>
    <t>12ガ１募</t>
    <phoneticPr fontId="3"/>
  </si>
  <si>
    <t>4ガ</t>
    <phoneticPr fontId="3"/>
  </si>
  <si>
    <t>5募</t>
    <phoneticPr fontId="3"/>
  </si>
  <si>
    <t>DXスキル実践科</t>
    <phoneticPr fontId="3"/>
  </si>
  <si>
    <t>Webクリエイター科</t>
    <phoneticPr fontId="3"/>
  </si>
  <si>
    <t>4月～6月、9月～3月</t>
    <rPh sb="1" eb="2">
      <t>ガツ</t>
    </rPh>
    <rPh sb="4" eb="5">
      <t>ガツ</t>
    </rPh>
    <rPh sb="7" eb="8">
      <t>ガツ</t>
    </rPh>
    <rPh sb="10" eb="11">
      <t>ガツ</t>
    </rPh>
    <phoneticPr fontId="3"/>
  </si>
  <si>
    <t>5月、8月、11月、2月</t>
    <rPh sb="1" eb="2">
      <t>ガツ</t>
    </rPh>
    <rPh sb="4" eb="5">
      <t>ガツ</t>
    </rPh>
    <rPh sb="8" eb="9">
      <t>ガツ</t>
    </rPh>
    <rPh sb="11" eb="12">
      <t>ガツ</t>
    </rPh>
    <phoneticPr fontId="3"/>
  </si>
  <si>
    <t>6月、9月、12月、3月</t>
    <rPh sb="1" eb="2">
      <t>ガツ</t>
    </rPh>
    <rPh sb="4" eb="5">
      <t>ガツ</t>
    </rPh>
    <rPh sb="8" eb="9">
      <t>ガツ</t>
    </rPh>
    <rPh sb="11" eb="12">
      <t>ガツ</t>
    </rPh>
    <phoneticPr fontId="3"/>
  </si>
  <si>
    <t>4月、5月、8月、10月、12月、3月</t>
    <rPh sb="1" eb="2">
      <t>ガツ</t>
    </rPh>
    <rPh sb="4" eb="5">
      <t>ガツ</t>
    </rPh>
    <rPh sb="7" eb="8">
      <t>ガツ</t>
    </rPh>
    <rPh sb="11" eb="12">
      <t>ガツ</t>
    </rPh>
    <rPh sb="15" eb="16">
      <t>ガツ</t>
    </rPh>
    <rPh sb="18" eb="19">
      <t>ガツ</t>
    </rPh>
    <phoneticPr fontId="3"/>
  </si>
  <si>
    <t>6月、2月</t>
    <rPh sb="1" eb="2">
      <t>ガツ</t>
    </rPh>
    <rPh sb="4" eb="5">
      <t>ガツ</t>
    </rPh>
    <phoneticPr fontId="3"/>
  </si>
  <si>
    <t>情報技術科科</t>
    <rPh sb="0" eb="2">
      <t>ジョウホウ</t>
    </rPh>
    <rPh sb="2" eb="4">
      <t>ギジュツ</t>
    </rPh>
    <rPh sb="4" eb="5">
      <t>カ</t>
    </rPh>
    <rPh sb="5" eb="6">
      <t>カ</t>
    </rPh>
    <phoneticPr fontId="3"/>
  </si>
  <si>
    <t>5月、11月</t>
    <rPh sb="1" eb="2">
      <t>ガツ</t>
    </rPh>
    <rPh sb="5" eb="6">
      <t>ガツ</t>
    </rPh>
    <phoneticPr fontId="3"/>
  </si>
  <si>
    <t>9月</t>
    <rPh sb="1" eb="2">
      <t>ガツ</t>
    </rPh>
    <phoneticPr fontId="3"/>
  </si>
  <si>
    <t>7月、1月</t>
    <rPh sb="1" eb="2">
      <t>ガツ</t>
    </rPh>
    <rPh sb="4" eb="5">
      <t>ガツ</t>
    </rPh>
    <phoneticPr fontId="3"/>
  </si>
  <si>
    <t>4月、8月、11月</t>
    <rPh sb="1" eb="2">
      <t>ガツ</t>
    </rPh>
    <rPh sb="4" eb="5">
      <t>ガツ</t>
    </rPh>
    <rPh sb="8" eb="9">
      <t>ガツ</t>
    </rPh>
    <phoneticPr fontId="3"/>
  </si>
  <si>
    <t>6か月
（648時間）</t>
    <rPh sb="2" eb="3">
      <t>ゲツ</t>
    </rPh>
    <rPh sb="8" eb="10">
      <t>ジカン</t>
    </rPh>
    <phoneticPr fontId="3"/>
  </si>
  <si>
    <t>3か月
（324時間）</t>
    <rPh sb="2" eb="3">
      <t>ゲツ</t>
    </rPh>
    <rPh sb="8" eb="10">
      <t>ジカン</t>
    </rPh>
    <phoneticPr fontId="3"/>
  </si>
  <si>
    <t>5か月
（540時間）</t>
    <rPh sb="2" eb="3">
      <t>ゲツ</t>
    </rPh>
    <rPh sb="8" eb="10">
      <t>ジカン</t>
    </rPh>
    <phoneticPr fontId="3"/>
  </si>
  <si>
    <t>4か月
（432時間）</t>
    <rPh sb="2" eb="3">
      <t>ゲツ</t>
    </rPh>
    <rPh sb="8" eb="10">
      <t>ジカン</t>
    </rPh>
    <phoneticPr fontId="3"/>
  </si>
  <si>
    <t>4か月
（456時間）</t>
    <rPh sb="2" eb="3">
      <t>ゲツ</t>
    </rPh>
    <rPh sb="8" eb="10">
      <t>ジカン</t>
    </rPh>
    <phoneticPr fontId="3"/>
  </si>
  <si>
    <t>ｅﾗｰﾆﾝｸﾞ-</t>
  </si>
  <si>
    <t>情報技術科</t>
    <rPh sb="0" eb="4">
      <t>ジョウホウギジュツ</t>
    </rPh>
    <rPh sb="4" eb="5">
      <t>カ</t>
    </rPh>
    <phoneticPr fontId="3"/>
  </si>
  <si>
    <t>※託児６名</t>
    <rPh sb="1" eb="3">
      <t>タクジ</t>
    </rPh>
    <rPh sb="4" eb="5">
      <t>メイ</t>
    </rPh>
    <phoneticPr fontId="3"/>
  </si>
  <si>
    <t>OA事務基礎科（ＩＴプラス）</t>
    <rPh sb="4" eb="6">
      <t>キソ</t>
    </rPh>
    <rPh sb="6" eb="7">
      <t>カ</t>
    </rPh>
    <phoneticPr fontId="3"/>
  </si>
  <si>
    <t>建設人材育成コース</t>
    <rPh sb="0" eb="6">
      <t>ケンセツジンザイイクセイ</t>
    </rPh>
    <phoneticPr fontId="3"/>
  </si>
  <si>
    <t>建設-</t>
    <rPh sb="0" eb="2">
      <t>ケンセツ</t>
    </rPh>
    <phoneticPr fontId="3"/>
  </si>
  <si>
    <t>OA事務基礎科（ＩＴプラス）</t>
    <rPh sb="2" eb="4">
      <t>ジム</t>
    </rPh>
    <rPh sb="4" eb="6">
      <t>キソ</t>
    </rPh>
    <rPh sb="6" eb="7">
      <t>カ</t>
    </rPh>
    <phoneticPr fontId="3"/>
  </si>
  <si>
    <t>ネイリスト養成科</t>
    <phoneticPr fontId="3"/>
  </si>
  <si>
    <t>介護職員初任者養成科</t>
  </si>
  <si>
    <t>ビジネスデジタル活用科</t>
  </si>
  <si>
    <t>※PF有</t>
  </si>
  <si>
    <t>情報技術関連職種での就職を希望し、関連資格の取得を目指す者</t>
    <phoneticPr fontId="3"/>
  </si>
  <si>
    <t>4月、6月、8月、10月～12月、2月、3月</t>
    <rPh sb="1" eb="2">
      <t>ガツ</t>
    </rPh>
    <rPh sb="4" eb="5">
      <t>ガツ</t>
    </rPh>
    <rPh sb="11" eb="12">
      <t>ガツ</t>
    </rPh>
    <rPh sb="21" eb="22">
      <t>ガツ</t>
    </rPh>
    <phoneticPr fontId="3"/>
  </si>
  <si>
    <t>4月～3月</t>
    <rPh sb="1" eb="2">
      <t>ガツ</t>
    </rPh>
    <rPh sb="4" eb="5">
      <t>ガツ</t>
    </rPh>
    <phoneticPr fontId="3"/>
  </si>
  <si>
    <t>4月～12月、2月、3月</t>
    <rPh sb="1" eb="2">
      <t>ガツ</t>
    </rPh>
    <rPh sb="5" eb="6">
      <t>ガツ</t>
    </rPh>
    <rPh sb="8" eb="9">
      <t>ガツ</t>
    </rPh>
    <rPh sb="11" eb="12">
      <t>ガツ</t>
    </rPh>
    <phoneticPr fontId="3"/>
  </si>
  <si>
    <t>5月、7月、10月、12月～3月</t>
    <rPh sb="1" eb="2">
      <t>ガツ</t>
    </rPh>
    <rPh sb="4" eb="5">
      <t>ガツ</t>
    </rPh>
    <rPh sb="8" eb="9">
      <t>ガツ</t>
    </rPh>
    <rPh sb="12" eb="13">
      <t>ガツ</t>
    </rPh>
    <rPh sb="15" eb="16">
      <t>ガツ</t>
    </rPh>
    <phoneticPr fontId="3"/>
  </si>
  <si>
    <t>・就職支援　18時間以上
・：就職に資するＩＴスキル標準(ITSS)で定めるレベル１以上の複数のプログラミング言語の習得
・別紙ＤＸスキル項目・学習項目チェックシートの学習項目に該当する科目（複数のカテゴリーに該当するようにすること）</t>
    <phoneticPr fontId="3"/>
  </si>
  <si>
    <t>建設技能習得科</t>
  </si>
  <si>
    <t>建設技能習得科</t>
    <rPh sb="0" eb="7">
      <t>ケンセツギノウシュウトクカ</t>
    </rPh>
    <phoneticPr fontId="3"/>
  </si>
  <si>
    <t>ネイリストとして就職を希望する者</t>
    <rPh sb="8" eb="10">
      <t>シュウショク</t>
    </rPh>
    <rPh sb="11" eb="13">
      <t>キボウ</t>
    </rPh>
    <rPh sb="15" eb="16">
      <t>シャ</t>
    </rPh>
    <phoneticPr fontId="3"/>
  </si>
  <si>
    <t>栄養士養成科</t>
    <rPh sb="0" eb="3">
      <t>エイヨウシ</t>
    </rPh>
    <rPh sb="3" eb="6">
      <t>ヨウセイカ</t>
    </rPh>
    <phoneticPr fontId="3"/>
  </si>
  <si>
    <t>令和7年(2025年)度　委託訓練年間計画表(詳細)</t>
    <rPh sb="0" eb="1">
      <t>レイ</t>
    </rPh>
    <rPh sb="1" eb="2">
      <t>ワ</t>
    </rPh>
    <rPh sb="3" eb="4">
      <t>ネン</t>
    </rPh>
    <rPh sb="9" eb="10">
      <t>ネン</t>
    </rPh>
    <rPh sb="11" eb="12">
      <t>ド</t>
    </rPh>
    <rPh sb="13" eb="15">
      <t>イタク</t>
    </rPh>
    <rPh sb="15" eb="17">
      <t>クンレン</t>
    </rPh>
    <rPh sb="17" eb="19">
      <t>ネンカン</t>
    </rPh>
    <rPh sb="19" eb="21">
      <t>ケイカク</t>
    </rPh>
    <rPh sb="21" eb="22">
      <t>ヒョウ</t>
    </rPh>
    <rPh sb="23" eb="25">
      <t>ショウサイ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</si>
</sst>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人&quot;"/>
    <numFmt numFmtId="177" formatCode="General&quot;コース&quot;"/>
    <numFmt numFmtId="178" formatCode="0_ "/>
    <numFmt numFmtId="179" formatCode="#,##0&quot;月&quot;"/>
    <numFmt numFmtId="180" formatCode="0#"/>
    <numFmt numFmtId="181" formatCode="[$-411]ggge&quot;年&quot;m&quot;月&quot;d&quot;日&quot;;@"/>
    <numFmt numFmtId="182" formatCode="#&quot;月&quot;"/>
    <numFmt numFmtId="183" formatCode="yyyy&quot;年&quot;m&quot;月&quot;d&quot;日&quot;\(aaa\)"/>
    <numFmt numFmtId="184" formatCode="[$-411]ggge&quot;年&quot;m&quot;月&quot;d&quot;日&quot;\(aaa\)"/>
    <numFmt numFmtId="185" formatCode="aaa"/>
  </numFmts>
  <fonts count="50" x14ac:knownFonts="1">
    <font>
      <sz val="9"/>
      <name val="MS UI Gothic"/>
      <family val="3"/>
      <charset val="128"/>
    </font>
    <font>
      <sz val="9"/>
      <name val="MS UI Gothic"/>
      <family val="3"/>
      <charset val="128"/>
    </font>
    <font>
      <b/>
      <sz val="22"/>
      <name val="MS UI Gothic"/>
      <family val="3"/>
      <charset val="128"/>
    </font>
    <font>
      <sz val="6"/>
      <name val="MS UI Gothic"/>
      <family val="3"/>
      <charset val="128"/>
    </font>
    <font>
      <sz val="11"/>
      <name val="MS UI Gothic"/>
      <family val="3"/>
      <charset val="128"/>
    </font>
    <font>
      <b/>
      <sz val="18"/>
      <name val="MS UI Gothic"/>
      <family val="3"/>
      <charset val="128"/>
    </font>
    <font>
      <sz val="10"/>
      <name val="MS UI Gothic"/>
      <family val="3"/>
      <charset val="128"/>
    </font>
    <font>
      <sz val="12"/>
      <name val="MS UI Gothic"/>
      <family val="3"/>
      <charset val="128"/>
    </font>
    <font>
      <sz val="11"/>
      <color indexed="9"/>
      <name val="ＭＳ Ｐゴシック"/>
      <family val="3"/>
      <charset val="128"/>
    </font>
    <font>
      <sz val="12"/>
      <color rgb="FFFF0000"/>
      <name val="MS UI Gothic"/>
      <family val="3"/>
      <charset val="128"/>
    </font>
    <font>
      <u/>
      <sz val="12"/>
      <name val="MS UI Gothic"/>
      <family val="3"/>
      <charset val="128"/>
    </font>
    <font>
      <b/>
      <sz val="16"/>
      <name val="MS UI Gothic"/>
      <family val="3"/>
      <charset val="128"/>
    </font>
    <font>
      <sz val="6"/>
      <name val="ＭＳ Ｐゴシック"/>
      <family val="3"/>
      <charset val="128"/>
    </font>
    <font>
      <b/>
      <strike/>
      <sz val="18"/>
      <color rgb="FFFF0000"/>
      <name val="MS UI Gothic"/>
      <family val="3"/>
      <charset val="128"/>
    </font>
    <font>
      <strike/>
      <sz val="10"/>
      <color rgb="FFFF0000"/>
      <name val="MS UI Gothic"/>
      <family val="3"/>
      <charset val="128"/>
    </font>
    <font>
      <strike/>
      <sz val="12"/>
      <color rgb="FFFF0000"/>
      <name val="MS UI Gothic"/>
      <family val="3"/>
      <charset val="128"/>
    </font>
    <font>
      <strike/>
      <sz val="9"/>
      <color rgb="FFFF0000"/>
      <name val="MS UI Gothic"/>
      <family val="3"/>
      <charset val="128"/>
    </font>
    <font>
      <sz val="18"/>
      <name val="MS UI Gothic"/>
      <family val="3"/>
      <charset val="128"/>
    </font>
    <font>
      <b/>
      <sz val="16"/>
      <name val="ＭＳ ゴシック"/>
      <family val="3"/>
      <charset val="128"/>
    </font>
    <font>
      <sz val="16"/>
      <name val="MS UI Gothic"/>
      <family val="3"/>
      <charset val="128"/>
    </font>
    <font>
      <sz val="16"/>
      <name val="ＭＳ Ｐゴシック"/>
      <family val="3"/>
      <charset val="128"/>
    </font>
    <font>
      <sz val="20"/>
      <color rgb="FFFF0000"/>
      <name val="MS UI Gothic"/>
      <family val="3"/>
      <charset val="128"/>
    </font>
    <font>
      <sz val="16"/>
      <color rgb="FFFF0000"/>
      <name val="MS UI Gothic"/>
      <family val="3"/>
      <charset val="128"/>
    </font>
    <font>
      <b/>
      <u/>
      <sz val="16"/>
      <name val="ＭＳ Ｐゴシック"/>
      <family val="3"/>
      <charset val="128"/>
    </font>
    <font>
      <sz val="18"/>
      <color rgb="FFFF0000"/>
      <name val="MS UI Gothic"/>
      <family val="3"/>
      <charset val="128"/>
    </font>
    <font>
      <sz val="16"/>
      <color indexed="10"/>
      <name val="MS UI Gothic"/>
      <family val="3"/>
      <charset val="128"/>
    </font>
    <font>
      <sz val="11"/>
      <name val="ＭＳ Ｐゴシック"/>
      <family val="3"/>
      <charset val="128"/>
    </font>
    <font>
      <sz val="9"/>
      <name val="ＭＳ Ｐゴシック"/>
      <family val="3"/>
      <charset val="128"/>
    </font>
    <font>
      <sz val="16"/>
      <color theme="1"/>
      <name val="MS UI Gothic"/>
      <family val="3"/>
      <charset val="128"/>
    </font>
    <font>
      <sz val="14"/>
      <name val="ＭＳ Ｐゴシック"/>
      <family val="3"/>
      <charset val="128"/>
    </font>
    <font>
      <sz val="14"/>
      <color indexed="10"/>
      <name val="MS UI Gothic"/>
      <family val="3"/>
      <charset val="128"/>
    </font>
    <font>
      <sz val="12"/>
      <name val="ＭＳ Ｐゴシック"/>
      <family val="3"/>
      <charset val="128"/>
    </font>
    <font>
      <sz val="12"/>
      <color indexed="10"/>
      <name val="MS UI Gothic"/>
      <family val="3"/>
      <charset val="128"/>
    </font>
    <font>
      <b/>
      <sz val="16"/>
      <color indexed="15"/>
      <name val="MS UI Gothic"/>
      <family val="3"/>
      <charset val="128"/>
    </font>
    <font>
      <sz val="16"/>
      <color indexed="15"/>
      <name val="MS UI Gothic"/>
      <family val="3"/>
      <charset val="128"/>
    </font>
    <font>
      <sz val="12"/>
      <color indexed="15"/>
      <name val="MS UI Gothic"/>
      <family val="3"/>
      <charset val="128"/>
    </font>
    <font>
      <b/>
      <sz val="14"/>
      <name val="ＭＳ Ｐゴシック"/>
      <family val="3"/>
      <charset val="128"/>
    </font>
    <font>
      <sz val="10"/>
      <name val="ＭＳ Ｐゴシック"/>
      <family val="3"/>
      <charset val="128"/>
    </font>
    <font>
      <sz val="12"/>
      <color theme="1"/>
      <name val="ＭＳ Ｐゴシック"/>
      <family val="3"/>
      <charset val="128"/>
    </font>
    <font>
      <i/>
      <sz val="14"/>
      <name val="ＭＳ Ｐゴシック"/>
      <family val="3"/>
      <charset val="128"/>
    </font>
    <font>
      <sz val="12"/>
      <name val="ＭＳ ゴシック"/>
      <family val="3"/>
      <charset val="128"/>
    </font>
    <font>
      <sz val="9"/>
      <name val="ＭＳ Ｐ明朝"/>
      <family val="1"/>
      <charset val="128"/>
    </font>
    <font>
      <b/>
      <sz val="9"/>
      <name val="ＭＳ Ｐ明朝"/>
      <family val="1"/>
      <charset val="128"/>
    </font>
    <font>
      <sz val="12"/>
      <color rgb="FFFF0000"/>
      <name val="ＭＳ Ｐゴシック"/>
      <family val="3"/>
      <charset val="128"/>
    </font>
    <font>
      <sz val="9"/>
      <color rgb="FFFF0000"/>
      <name val="MS UI Gothic"/>
      <family val="3"/>
      <charset val="128"/>
    </font>
    <font>
      <sz val="14"/>
      <color rgb="FFFF0000"/>
      <name val="ＭＳ Ｐゴシック"/>
      <family val="3"/>
      <charset val="128"/>
    </font>
    <font>
      <b/>
      <sz val="9"/>
      <color rgb="FFFF0000"/>
      <name val="ＭＳ Ｐ明朝"/>
      <family val="1"/>
      <charset val="128"/>
    </font>
    <font>
      <strike/>
      <sz val="16"/>
      <name val="ＭＳ Ｐゴシック"/>
      <family val="3"/>
      <charset val="128"/>
    </font>
    <font>
      <strike/>
      <sz val="16"/>
      <name val="MS UI Gothic"/>
      <family val="3"/>
      <charset val="128"/>
    </font>
    <font>
      <strike/>
      <sz val="16"/>
      <name val="游ゴシック Light"/>
      <family val="3"/>
      <charset val="128"/>
    </font>
  </fonts>
  <fills count="18">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rgb="FFFFFF00"/>
        <bgColor indexed="64"/>
      </patternFill>
    </fill>
    <fill>
      <patternFill patternType="lightGray"/>
    </fill>
    <fill>
      <patternFill patternType="mediumGray"/>
    </fill>
    <fill>
      <patternFill patternType="solid">
        <fgColor rgb="FFCCFF99"/>
        <bgColor indexed="64"/>
      </patternFill>
    </fill>
    <fill>
      <patternFill patternType="solid">
        <fgColor rgb="FFFF99CC"/>
        <bgColor indexed="64"/>
      </patternFill>
    </fill>
    <fill>
      <patternFill patternType="solid">
        <fgColor rgb="FFFFFF99"/>
        <bgColor indexed="64"/>
      </patternFill>
    </fill>
    <fill>
      <patternFill patternType="solid">
        <fgColor theme="8" tint="0.79998168889431442"/>
        <bgColor indexed="64"/>
      </patternFill>
    </fill>
    <fill>
      <patternFill patternType="lightGray">
        <bgColor theme="0"/>
      </patternFill>
    </fill>
    <fill>
      <patternFill patternType="solid">
        <fgColor auto="1"/>
        <bgColor indexed="64"/>
      </patternFill>
    </fill>
    <fill>
      <patternFill patternType="lightGray">
        <bgColor auto="1"/>
      </patternFill>
    </fill>
    <fill>
      <patternFill patternType="solid">
        <fgColor rgb="FFFFC000"/>
        <bgColor indexed="64"/>
      </patternFill>
    </fill>
    <fill>
      <patternFill patternType="gray125">
        <bgColor theme="0"/>
      </patternFill>
    </fill>
    <fill>
      <patternFill patternType="solid">
        <fgColor rgb="FF92D050"/>
        <bgColor indexed="64"/>
      </patternFill>
    </fill>
    <fill>
      <patternFill patternType="solid">
        <fgColor rgb="FF00B0F0"/>
        <bgColor indexed="64"/>
      </patternFill>
    </fill>
  </fills>
  <borders count="128">
    <border>
      <left/>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bottom style="dotted">
        <color indexed="64"/>
      </bottom>
      <diagonal/>
    </border>
    <border>
      <left/>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hair">
        <color indexed="64"/>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style="thin">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medium">
        <color indexed="64"/>
      </left>
      <right style="hair">
        <color indexed="64"/>
      </right>
      <top style="thin">
        <color indexed="64"/>
      </top>
      <bottom style="thin">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right style="thin">
        <color indexed="64"/>
      </right>
      <top/>
      <bottom/>
      <diagonal/>
    </border>
    <border>
      <left/>
      <right/>
      <top style="medium">
        <color indexed="64"/>
      </top>
      <bottom/>
      <diagonal/>
    </border>
    <border>
      <left style="thin">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right style="thin">
        <color indexed="64"/>
      </right>
      <top style="medium">
        <color indexed="64"/>
      </top>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hair">
        <color indexed="64"/>
      </right>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26" fillId="0" borderId="0">
      <alignment vertical="center"/>
    </xf>
    <xf numFmtId="0" fontId="26" fillId="0" borderId="0">
      <alignment vertical="center"/>
    </xf>
  </cellStyleXfs>
  <cellXfs count="866">
    <xf numFmtId="0" fontId="0" fillId="0" borderId="0" xfId="0">
      <alignment vertical="center"/>
    </xf>
    <xf numFmtId="38" fontId="0" fillId="0" borderId="0" xfId="1" applyFont="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5" fillId="0" borderId="1" xfId="0" applyFont="1" applyBorder="1" applyAlignment="1">
      <alignment horizontal="center" vertical="center"/>
    </xf>
    <xf numFmtId="0" fontId="7" fillId="0" borderId="5" xfId="2" applyFont="1" applyBorder="1" applyAlignment="1">
      <alignment horizontal="left" vertical="center" wrapText="1"/>
    </xf>
    <xf numFmtId="0" fontId="7" fillId="0" borderId="6" xfId="2" applyFont="1" applyBorder="1" applyAlignment="1">
      <alignment vertical="center" wrapText="1"/>
    </xf>
    <xf numFmtId="0" fontId="7" fillId="0" borderId="1" xfId="0" applyFont="1" applyBorder="1" applyAlignment="1">
      <alignment horizontal="center" vertical="center" wrapText="1"/>
    </xf>
    <xf numFmtId="176" fontId="7" fillId="0" borderId="5" xfId="1"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7" fillId="0" borderId="5" xfId="2" applyFont="1" applyBorder="1" applyAlignment="1">
      <alignment vertical="center" wrapText="1"/>
    </xf>
    <xf numFmtId="0" fontId="7" fillId="0" borderId="1" xfId="2" applyFont="1" applyBorder="1" applyAlignment="1">
      <alignment horizontal="left" vertical="center" wrapText="1" shrinkToFit="1"/>
    </xf>
    <xf numFmtId="0" fontId="7" fillId="0" borderId="1" xfId="2" applyFont="1" applyBorder="1" applyAlignment="1">
      <alignment vertical="center" wrapText="1"/>
    </xf>
    <xf numFmtId="176" fontId="7" fillId="0" borderId="1" xfId="1" applyNumberFormat="1" applyFont="1" applyFill="1" applyBorder="1" applyAlignment="1">
      <alignment horizontal="center" vertical="center" wrapText="1"/>
    </xf>
    <xf numFmtId="0" fontId="7" fillId="0" borderId="1" xfId="0" applyFont="1" applyBorder="1" applyAlignment="1">
      <alignment horizontal="center" vertical="center"/>
    </xf>
    <xf numFmtId="176" fontId="7" fillId="0" borderId="1" xfId="1" applyNumberFormat="1" applyFont="1" applyFill="1" applyBorder="1" applyAlignment="1">
      <alignment horizontal="center" vertical="center"/>
    </xf>
    <xf numFmtId="0" fontId="7" fillId="0" borderId="1" xfId="2" applyFont="1" applyBorder="1" applyAlignment="1">
      <alignment horizontal="left" vertical="center" wrapText="1"/>
    </xf>
    <xf numFmtId="0" fontId="0" fillId="0" borderId="0" xfId="0" applyAlignment="1">
      <alignment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0" xfId="0" applyAlignment="1">
      <alignment horizontal="left" vertical="center"/>
    </xf>
    <xf numFmtId="176" fontId="0" fillId="0" borderId="0" xfId="0" applyNumberFormat="1" applyAlignment="1">
      <alignment horizontal="center" vertical="center"/>
    </xf>
    <xf numFmtId="0" fontId="5" fillId="0" borderId="0" xfId="0" applyFont="1" applyAlignment="1">
      <alignment horizontal="center" vertical="center"/>
    </xf>
    <xf numFmtId="0" fontId="0" fillId="0" borderId="1" xfId="0" applyBorder="1" applyAlignment="1">
      <alignment horizontal="center" vertical="center" wrapText="1"/>
    </xf>
    <xf numFmtId="0" fontId="6" fillId="0" borderId="1" xfId="2" applyBorder="1" applyAlignment="1">
      <alignment horizontal="left" vertical="center" wrapText="1"/>
    </xf>
    <xf numFmtId="0" fontId="6" fillId="0" borderId="1" xfId="2" applyBorder="1" applyAlignment="1">
      <alignment vertical="center" wrapText="1"/>
    </xf>
    <xf numFmtId="176" fontId="7" fillId="0" borderId="1" xfId="0" applyNumberFormat="1" applyFont="1" applyBorder="1" applyAlignment="1">
      <alignment horizontal="center" vertical="center"/>
    </xf>
    <xf numFmtId="177" fontId="0" fillId="0" borderId="0" xfId="0" applyNumberFormat="1">
      <alignment vertical="center"/>
    </xf>
    <xf numFmtId="0" fontId="6" fillId="2" borderId="1" xfId="0" applyFont="1" applyFill="1" applyBorder="1">
      <alignment vertical="center"/>
    </xf>
    <xf numFmtId="0" fontId="6" fillId="2" borderId="1" xfId="0" applyFont="1" applyFill="1" applyBorder="1" applyAlignment="1">
      <alignment vertical="center" wrapText="1"/>
    </xf>
    <xf numFmtId="0" fontId="7" fillId="2" borderId="1" xfId="0" applyFont="1" applyFill="1" applyBorder="1" applyAlignment="1">
      <alignment horizontal="center" vertical="center" wrapText="1"/>
    </xf>
    <xf numFmtId="176" fontId="7"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0" fontId="6" fillId="0" borderId="1" xfId="2" applyBorder="1" applyAlignment="1">
      <alignment horizontal="left" vertical="center" shrinkToFit="1"/>
    </xf>
    <xf numFmtId="0" fontId="13" fillId="0" borderId="0" xfId="0" applyFont="1" applyAlignment="1">
      <alignment horizontal="center" vertical="center"/>
    </xf>
    <xf numFmtId="0" fontId="14" fillId="0" borderId="0" xfId="2" applyFont="1" applyAlignment="1">
      <alignment horizontal="left" vertical="center" wrapText="1" shrinkToFit="1"/>
    </xf>
    <xf numFmtId="0" fontId="14" fillId="0" borderId="0" xfId="2" applyFont="1" applyAlignment="1">
      <alignment vertical="center" wrapText="1"/>
    </xf>
    <xf numFmtId="0" fontId="15" fillId="0" borderId="0" xfId="0" applyFont="1" applyAlignment="1">
      <alignment horizontal="center" vertical="center" wrapText="1"/>
    </xf>
    <xf numFmtId="176" fontId="15" fillId="0" borderId="0" xfId="1" applyNumberFormat="1" applyFont="1" applyFill="1" applyBorder="1" applyAlignment="1">
      <alignment horizontal="center" vertical="center" wrapText="1"/>
    </xf>
    <xf numFmtId="177" fontId="16" fillId="0" borderId="0" xfId="0" applyNumberFormat="1" applyFont="1">
      <alignment vertical="center"/>
    </xf>
    <xf numFmtId="176" fontId="16" fillId="0" borderId="0" xfId="0" applyNumberFormat="1" applyFont="1" applyAlignment="1">
      <alignment horizontal="center" vertical="center"/>
    </xf>
    <xf numFmtId="0" fontId="5" fillId="3" borderId="14" xfId="2" applyFont="1" applyFill="1" applyBorder="1">
      <alignment vertical="center"/>
    </xf>
    <xf numFmtId="0" fontId="5" fillId="3" borderId="14" xfId="2" applyFont="1" applyFill="1" applyBorder="1" applyAlignment="1">
      <alignment horizontal="center" vertical="center"/>
    </xf>
    <xf numFmtId="178" fontId="17" fillId="3" borderId="14" xfId="2" applyNumberFormat="1" applyFont="1" applyFill="1" applyBorder="1" applyAlignment="1">
      <alignment vertical="center" shrinkToFit="1"/>
    </xf>
    <xf numFmtId="0" fontId="17" fillId="3" borderId="14" xfId="2" applyFont="1" applyFill="1" applyBorder="1" applyAlignment="1">
      <alignment vertical="center" shrinkToFit="1"/>
    </xf>
    <xf numFmtId="0" fontId="17" fillId="0" borderId="14" xfId="2" applyFont="1" applyBorder="1" applyAlignment="1">
      <alignment horizontal="center" vertical="center" shrinkToFit="1"/>
    </xf>
    <xf numFmtId="0" fontId="18" fillId="3" borderId="0" xfId="2" applyFont="1" applyFill="1">
      <alignment vertical="center"/>
    </xf>
    <xf numFmtId="0" fontId="19" fillId="3" borderId="0" xfId="2" applyFont="1" applyFill="1" applyAlignment="1">
      <alignment vertical="center" shrinkToFit="1"/>
    </xf>
    <xf numFmtId="0" fontId="20" fillId="3" borderId="0" xfId="2" applyFont="1" applyFill="1" applyAlignment="1">
      <alignment vertical="center" shrinkToFit="1"/>
    </xf>
    <xf numFmtId="0" fontId="19" fillId="3" borderId="0" xfId="2" applyFont="1" applyFill="1" applyAlignment="1">
      <alignment horizontal="center" vertical="center" shrinkToFit="1"/>
    </xf>
    <xf numFmtId="0" fontId="19" fillId="3" borderId="0" xfId="2" applyFont="1" applyFill="1" applyAlignment="1">
      <alignment horizontal="center" vertical="center"/>
    </xf>
    <xf numFmtId="38" fontId="21" fillId="3" borderId="0" xfId="1" applyFont="1" applyFill="1" applyAlignment="1">
      <alignment horizontal="left" vertical="center"/>
    </xf>
    <xf numFmtId="38" fontId="22" fillId="3" borderId="0" xfId="1" applyFont="1" applyFill="1" applyBorder="1" applyAlignment="1">
      <alignment horizontal="center" vertical="center"/>
    </xf>
    <xf numFmtId="0" fontId="22" fillId="3" borderId="0" xfId="2" applyFont="1" applyFill="1">
      <alignment vertical="center"/>
    </xf>
    <xf numFmtId="0" fontId="19" fillId="3" borderId="0" xfId="2" applyFont="1" applyFill="1">
      <alignment vertical="center"/>
    </xf>
    <xf numFmtId="0" fontId="19" fillId="3" borderId="18" xfId="2" applyFont="1" applyFill="1" applyBorder="1" applyAlignment="1">
      <alignment horizontal="center" vertical="center" shrinkToFit="1"/>
    </xf>
    <xf numFmtId="0" fontId="19" fillId="3" borderId="18" xfId="2" applyFont="1" applyFill="1" applyBorder="1" applyAlignment="1">
      <alignment horizontal="center" vertical="center" wrapText="1"/>
    </xf>
    <xf numFmtId="0" fontId="19" fillId="3" borderId="19" xfId="2" applyFont="1" applyFill="1" applyBorder="1" applyAlignment="1">
      <alignment horizontal="center" vertical="center" wrapText="1"/>
    </xf>
    <xf numFmtId="0" fontId="19" fillId="0" borderId="19" xfId="2" applyFont="1" applyBorder="1" applyAlignment="1">
      <alignment horizontal="center" vertical="center" shrinkToFit="1"/>
    </xf>
    <xf numFmtId="0" fontId="23" fillId="0" borderId="21" xfId="2" applyFont="1" applyBorder="1" applyAlignment="1">
      <alignment horizontal="center" vertical="center" wrapText="1"/>
    </xf>
    <xf numFmtId="38" fontId="24" fillId="3" borderId="0" xfId="1" applyFont="1" applyFill="1" applyAlignment="1">
      <alignment horizontal="left" vertical="center"/>
    </xf>
    <xf numFmtId="38" fontId="22" fillId="3" borderId="0" xfId="1" applyFont="1" applyFill="1" applyBorder="1" applyAlignment="1">
      <alignment horizontal="left" vertical="center"/>
    </xf>
    <xf numFmtId="0" fontId="24" fillId="3" borderId="0" xfId="2" applyFont="1" applyFill="1" applyAlignment="1">
      <alignment horizontal="left" vertical="center"/>
    </xf>
    <xf numFmtId="179" fontId="19" fillId="0" borderId="24" xfId="2" applyNumberFormat="1" applyFont="1" applyBorder="1" applyAlignment="1">
      <alignment horizontal="center" vertical="center" shrinkToFit="1"/>
    </xf>
    <xf numFmtId="178" fontId="19" fillId="0" borderId="25" xfId="2" applyNumberFormat="1" applyFont="1" applyBorder="1" applyAlignment="1">
      <alignment horizontal="center" vertical="center"/>
    </xf>
    <xf numFmtId="0" fontId="19" fillId="0" borderId="25" xfId="2" applyFont="1" applyBorder="1" applyAlignment="1">
      <alignment horizontal="center" vertical="center" wrapText="1"/>
    </xf>
    <xf numFmtId="0" fontId="19" fillId="0" borderId="25" xfId="2" applyFont="1" applyBorder="1" applyAlignment="1">
      <alignment horizontal="center" vertical="center"/>
    </xf>
    <xf numFmtId="0" fontId="19" fillId="0" borderId="26" xfId="2" applyFont="1" applyBorder="1" applyAlignment="1">
      <alignment horizontal="center" vertical="center"/>
    </xf>
    <xf numFmtId="0" fontId="19" fillId="0" borderId="27" xfId="2" applyFont="1" applyBorder="1" applyAlignment="1">
      <alignment horizontal="center" vertical="center" wrapText="1"/>
    </xf>
    <xf numFmtId="0" fontId="19" fillId="1" borderId="28" xfId="2" applyFont="1" applyFill="1" applyBorder="1">
      <alignment vertical="center"/>
    </xf>
    <xf numFmtId="0" fontId="19" fillId="1" borderId="29" xfId="2" applyFont="1" applyFill="1" applyBorder="1" applyAlignment="1">
      <alignment horizontal="left" vertical="center"/>
    </xf>
    <xf numFmtId="0" fontId="19" fillId="1" borderId="29" xfId="2" applyFont="1" applyFill="1" applyBorder="1">
      <alignment vertical="center"/>
    </xf>
    <xf numFmtId="0" fontId="20" fillId="1" borderId="30" xfId="2" applyFont="1" applyFill="1" applyBorder="1">
      <alignment vertical="center"/>
    </xf>
    <xf numFmtId="0" fontId="19" fillId="3" borderId="28" xfId="2" applyFont="1" applyFill="1" applyBorder="1" applyAlignment="1">
      <alignment horizontal="center" vertical="center"/>
    </xf>
    <xf numFmtId="180" fontId="19" fillId="0" borderId="30" xfId="2" applyNumberFormat="1" applyFont="1" applyBorder="1" applyAlignment="1">
      <alignment horizontal="left" vertical="center" shrinkToFit="1"/>
    </xf>
    <xf numFmtId="180" fontId="25" fillId="0" borderId="0" xfId="2" applyNumberFormat="1" applyFont="1" applyAlignment="1">
      <alignment horizontal="left" vertical="center" shrinkToFit="1"/>
    </xf>
    <xf numFmtId="38" fontId="7" fillId="3" borderId="0" xfId="1" applyFont="1" applyFill="1" applyAlignment="1">
      <alignment horizontal="right" vertical="center"/>
    </xf>
    <xf numFmtId="38" fontId="7" fillId="3" borderId="0" xfId="1" applyFont="1" applyFill="1" applyBorder="1" applyAlignment="1">
      <alignment horizontal="center" vertical="center"/>
    </xf>
    <xf numFmtId="179" fontId="19" fillId="0" borderId="32" xfId="2" applyNumberFormat="1" applyFont="1" applyBorder="1" applyAlignment="1">
      <alignment horizontal="center" vertical="center" shrinkToFit="1"/>
    </xf>
    <xf numFmtId="178" fontId="19" fillId="0" borderId="1" xfId="2" applyNumberFormat="1" applyFont="1" applyBorder="1" applyAlignment="1">
      <alignment horizontal="center" vertical="center"/>
    </xf>
    <xf numFmtId="0" fontId="19" fillId="0" borderId="1" xfId="2" applyFont="1" applyBorder="1" applyAlignment="1">
      <alignment horizontal="center" vertical="center" wrapText="1"/>
    </xf>
    <xf numFmtId="0" fontId="19" fillId="0" borderId="1" xfId="2" applyFont="1" applyBorder="1" applyAlignment="1">
      <alignment horizontal="center" vertical="center"/>
    </xf>
    <xf numFmtId="0" fontId="19" fillId="0" borderId="33" xfId="2" applyFont="1" applyBorder="1" applyAlignment="1">
      <alignment horizontal="center" vertical="center" wrapText="1"/>
    </xf>
    <xf numFmtId="0" fontId="19" fillId="1" borderId="34" xfId="2" applyFont="1" applyFill="1" applyBorder="1">
      <alignment vertical="center"/>
    </xf>
    <xf numFmtId="0" fontId="19" fillId="1" borderId="35" xfId="2" applyFont="1" applyFill="1" applyBorder="1" applyAlignment="1">
      <alignment horizontal="left" vertical="center"/>
    </xf>
    <xf numFmtId="0" fontId="19" fillId="1" borderId="35" xfId="2" applyFont="1" applyFill="1" applyBorder="1">
      <alignment vertical="center"/>
    </xf>
    <xf numFmtId="0" fontId="20" fillId="1" borderId="36" xfId="2" applyFont="1" applyFill="1" applyBorder="1">
      <alignment vertical="center"/>
    </xf>
    <xf numFmtId="0" fontId="19" fillId="3" borderId="34" xfId="2" applyFont="1" applyFill="1" applyBorder="1" applyAlignment="1">
      <alignment horizontal="center" vertical="center"/>
    </xf>
    <xf numFmtId="180" fontId="19" fillId="0" borderId="36" xfId="2" applyNumberFormat="1" applyFont="1" applyBorder="1" applyAlignment="1">
      <alignment horizontal="left" vertical="center" shrinkToFit="1"/>
    </xf>
    <xf numFmtId="178" fontId="19" fillId="0" borderId="5" xfId="2" applyNumberFormat="1" applyFont="1" applyBorder="1" applyAlignment="1">
      <alignment horizontal="center" vertical="center"/>
    </xf>
    <xf numFmtId="0" fontId="19" fillId="0" borderId="5" xfId="2" applyFont="1" applyBorder="1" applyAlignment="1">
      <alignment horizontal="center" vertical="center" wrapText="1"/>
    </xf>
    <xf numFmtId="0" fontId="19" fillId="0" borderId="5" xfId="2" applyFont="1" applyBorder="1" applyAlignment="1">
      <alignment horizontal="center" vertical="center"/>
    </xf>
    <xf numFmtId="0" fontId="19" fillId="1" borderId="37" xfId="2" applyFont="1" applyFill="1" applyBorder="1">
      <alignment vertical="center"/>
    </xf>
    <xf numFmtId="0" fontId="19" fillId="1" borderId="38" xfId="2" applyFont="1" applyFill="1" applyBorder="1" applyAlignment="1">
      <alignment horizontal="left" vertical="center"/>
    </xf>
    <xf numFmtId="0" fontId="19" fillId="1" borderId="38" xfId="2" applyFont="1" applyFill="1" applyBorder="1">
      <alignment vertical="center"/>
    </xf>
    <xf numFmtId="0" fontId="19" fillId="1" borderId="0" xfId="2" applyFont="1" applyFill="1">
      <alignment vertical="center"/>
    </xf>
    <xf numFmtId="0" fontId="20" fillId="1" borderId="39" xfId="2" applyFont="1" applyFill="1" applyBorder="1">
      <alignment vertical="center"/>
    </xf>
    <xf numFmtId="180" fontId="19" fillId="0" borderId="41" xfId="2" applyNumberFormat="1" applyFont="1" applyBorder="1" applyAlignment="1">
      <alignment horizontal="left" vertical="center" shrinkToFit="1"/>
    </xf>
    <xf numFmtId="178" fontId="19" fillId="0" borderId="42" xfId="2" applyNumberFormat="1" applyFont="1" applyBorder="1" applyAlignment="1">
      <alignment horizontal="center" vertical="center"/>
    </xf>
    <xf numFmtId="0" fontId="19" fillId="0" borderId="42" xfId="2" applyFont="1" applyBorder="1" applyAlignment="1">
      <alignment horizontal="center" vertical="center" wrapText="1"/>
    </xf>
    <xf numFmtId="0" fontId="19" fillId="0" borderId="42" xfId="2" applyFont="1" applyBorder="1" applyAlignment="1">
      <alignment horizontal="center" vertical="center"/>
    </xf>
    <xf numFmtId="0" fontId="19" fillId="0" borderId="32" xfId="2" applyFont="1" applyBorder="1" applyAlignment="1">
      <alignment horizontal="center" vertical="center"/>
    </xf>
    <xf numFmtId="0" fontId="19" fillId="0" borderId="43" xfId="2" applyFont="1" applyBorder="1" applyAlignment="1">
      <alignment horizontal="center" vertical="center"/>
    </xf>
    <xf numFmtId="180" fontId="19" fillId="0" borderId="45" xfId="2" applyNumberFormat="1" applyFont="1" applyBorder="1" applyAlignment="1">
      <alignment horizontal="left" vertical="center" shrinkToFit="1"/>
    </xf>
    <xf numFmtId="0" fontId="19" fillId="0" borderId="23" xfId="2" applyFont="1" applyBorder="1" applyAlignment="1">
      <alignment horizontal="left" vertical="center" wrapText="1"/>
    </xf>
    <xf numFmtId="0" fontId="19" fillId="0" borderId="24" xfId="2" applyFont="1" applyBorder="1" applyAlignment="1">
      <alignment horizontal="center" vertical="center" wrapText="1"/>
    </xf>
    <xf numFmtId="0" fontId="19" fillId="0" borderId="24" xfId="2" applyFont="1" applyBorder="1" applyAlignment="1">
      <alignment horizontal="center" vertical="center"/>
    </xf>
    <xf numFmtId="0" fontId="19" fillId="0" borderId="46" xfId="2" applyFont="1" applyBorder="1" applyAlignment="1">
      <alignment horizontal="center" vertical="center" wrapText="1"/>
    </xf>
    <xf numFmtId="0" fontId="20" fillId="1" borderId="26" xfId="2" applyFont="1" applyFill="1" applyBorder="1">
      <alignment vertical="center"/>
    </xf>
    <xf numFmtId="0" fontId="20" fillId="1" borderId="29" xfId="3" applyFont="1" applyFill="1" applyBorder="1" applyAlignment="1">
      <alignment horizontal="left" vertical="center"/>
    </xf>
    <xf numFmtId="0" fontId="20" fillId="3" borderId="48" xfId="2" applyFont="1" applyFill="1" applyBorder="1" applyAlignment="1">
      <alignment horizontal="left" vertical="center"/>
    </xf>
    <xf numFmtId="0" fontId="20" fillId="3" borderId="49" xfId="2" applyFont="1" applyFill="1" applyBorder="1" applyAlignment="1">
      <alignment horizontal="left" vertical="center"/>
    </xf>
    <xf numFmtId="0" fontId="20" fillId="3" borderId="50" xfId="2" applyFont="1" applyFill="1" applyBorder="1" applyAlignment="1">
      <alignment horizontal="left" vertical="center"/>
    </xf>
    <xf numFmtId="0" fontId="20" fillId="3" borderId="51" xfId="2" applyFont="1" applyFill="1" applyBorder="1" applyAlignment="1">
      <alignment horizontal="left" vertical="center"/>
    </xf>
    <xf numFmtId="0" fontId="20" fillId="3" borderId="50" xfId="2" applyFont="1" applyFill="1" applyBorder="1">
      <alignment vertical="center"/>
    </xf>
    <xf numFmtId="0" fontId="20" fillId="3" borderId="51" xfId="2" applyFont="1" applyFill="1" applyBorder="1">
      <alignment vertical="center"/>
    </xf>
    <xf numFmtId="0" fontId="20" fillId="3" borderId="49" xfId="2" applyFont="1" applyFill="1" applyBorder="1">
      <alignment vertical="center"/>
    </xf>
    <xf numFmtId="0" fontId="20" fillId="3" borderId="52" xfId="2" applyFont="1" applyFill="1" applyBorder="1">
      <alignment vertical="center"/>
    </xf>
    <xf numFmtId="0" fontId="20" fillId="3" borderId="46" xfId="2" applyFont="1" applyFill="1" applyBorder="1" applyAlignment="1">
      <alignment vertical="center" shrinkToFit="1"/>
    </xf>
    <xf numFmtId="0" fontId="19" fillId="3" borderId="53" xfId="2" applyFont="1" applyFill="1" applyBorder="1" applyAlignment="1">
      <alignment horizontal="center" vertical="center"/>
    </xf>
    <xf numFmtId="180" fontId="19" fillId="0" borderId="54" xfId="2" applyNumberFormat="1" applyFont="1" applyBorder="1" applyAlignment="1">
      <alignment horizontal="left" vertical="center" shrinkToFit="1"/>
    </xf>
    <xf numFmtId="0" fontId="19" fillId="0" borderId="0" xfId="2" applyFont="1">
      <alignment vertical="center"/>
    </xf>
    <xf numFmtId="0" fontId="25" fillId="0" borderId="31" xfId="2" applyFont="1" applyBorder="1" applyAlignment="1">
      <alignment horizontal="left" vertical="center" wrapText="1"/>
    </xf>
    <xf numFmtId="0" fontId="19" fillId="1" borderId="35" xfId="2" applyFont="1" applyFill="1" applyBorder="1" applyAlignment="1">
      <alignment horizontal="left" vertical="center" wrapText="1"/>
    </xf>
    <xf numFmtId="0" fontId="20" fillId="3" borderId="56" xfId="2" applyFont="1" applyFill="1" applyBorder="1" applyAlignment="1">
      <alignment horizontal="left" vertical="center"/>
    </xf>
    <xf numFmtId="0" fontId="20" fillId="3" borderId="57" xfId="2" applyFont="1" applyFill="1" applyBorder="1" applyAlignment="1">
      <alignment horizontal="left" vertical="center"/>
    </xf>
    <xf numFmtId="0" fontId="20" fillId="3" borderId="56" xfId="2" applyFont="1" applyFill="1" applyBorder="1">
      <alignment vertical="center"/>
    </xf>
    <xf numFmtId="0" fontId="20" fillId="3" borderId="58" xfId="2" applyFont="1" applyFill="1" applyBorder="1">
      <alignment vertical="center"/>
    </xf>
    <xf numFmtId="0" fontId="20" fillId="3" borderId="59" xfId="2" applyFont="1" applyFill="1" applyBorder="1">
      <alignment vertical="center"/>
    </xf>
    <xf numFmtId="0" fontId="20" fillId="3" borderId="57" xfId="2" applyFont="1" applyFill="1" applyBorder="1">
      <alignment vertical="center"/>
    </xf>
    <xf numFmtId="0" fontId="20" fillId="3" borderId="33" xfId="2" applyFont="1" applyFill="1" applyBorder="1" applyAlignment="1">
      <alignment vertical="center" shrinkToFit="1"/>
    </xf>
    <xf numFmtId="178" fontId="19" fillId="0" borderId="60" xfId="2" applyNumberFormat="1" applyFont="1" applyBorder="1" applyAlignment="1">
      <alignment horizontal="center" vertical="center"/>
    </xf>
    <xf numFmtId="0" fontId="19" fillId="0" borderId="61" xfId="2" applyFont="1" applyBorder="1" applyAlignment="1">
      <alignment horizontal="center" vertical="center" wrapText="1"/>
    </xf>
    <xf numFmtId="0" fontId="20" fillId="1" borderId="62" xfId="2" applyFont="1" applyFill="1" applyBorder="1">
      <alignment vertical="center"/>
    </xf>
    <xf numFmtId="0" fontId="20" fillId="1" borderId="35" xfId="3" applyFont="1" applyFill="1" applyBorder="1" applyAlignment="1">
      <alignment horizontal="left" vertical="center"/>
    </xf>
    <xf numFmtId="0" fontId="20" fillId="3" borderId="63" xfId="2" applyFont="1" applyFill="1" applyBorder="1" applyAlignment="1">
      <alignment horizontal="left" vertical="center"/>
    </xf>
    <xf numFmtId="0" fontId="20" fillId="3" borderId="64" xfId="2" applyFont="1" applyFill="1" applyBorder="1" applyAlignment="1">
      <alignment horizontal="left" vertical="center"/>
    </xf>
    <xf numFmtId="0" fontId="20" fillId="3" borderId="63" xfId="2" applyFont="1" applyFill="1" applyBorder="1">
      <alignment vertical="center"/>
    </xf>
    <xf numFmtId="0" fontId="20" fillId="3" borderId="65" xfId="2" applyFont="1" applyFill="1" applyBorder="1">
      <alignment vertical="center"/>
    </xf>
    <xf numFmtId="0" fontId="20" fillId="3" borderId="66" xfId="2" applyFont="1" applyFill="1" applyBorder="1">
      <alignment vertical="center"/>
    </xf>
    <xf numFmtId="0" fontId="20" fillId="3" borderId="64" xfId="2" applyFont="1" applyFill="1" applyBorder="1">
      <alignment vertical="center"/>
    </xf>
    <xf numFmtId="0" fontId="20" fillId="3" borderId="61" xfId="2" applyFont="1" applyFill="1" applyBorder="1" applyAlignment="1">
      <alignment vertical="center" shrinkToFit="1"/>
    </xf>
    <xf numFmtId="0" fontId="19" fillId="3" borderId="67" xfId="2" applyFont="1" applyFill="1" applyBorder="1" applyAlignment="1">
      <alignment horizontal="center" vertical="center"/>
    </xf>
    <xf numFmtId="180" fontId="19" fillId="0" borderId="68" xfId="2" applyNumberFormat="1" applyFont="1" applyBorder="1" applyAlignment="1">
      <alignment horizontal="left" vertical="center" shrinkToFit="1"/>
    </xf>
    <xf numFmtId="0" fontId="19" fillId="0" borderId="31" xfId="2" applyFont="1" applyBorder="1" applyAlignment="1">
      <alignment horizontal="left" vertical="center" wrapText="1"/>
    </xf>
    <xf numFmtId="0" fontId="20" fillId="3" borderId="70" xfId="2" applyFont="1" applyFill="1" applyBorder="1" applyAlignment="1">
      <alignment horizontal="left" vertical="center"/>
    </xf>
    <xf numFmtId="0" fontId="20" fillId="3" borderId="61" xfId="2" applyFont="1" applyFill="1" applyBorder="1" applyAlignment="1">
      <alignment vertical="center" wrapText="1" shrinkToFit="1"/>
    </xf>
    <xf numFmtId="0" fontId="20" fillId="1" borderId="35" xfId="2" applyFont="1" applyFill="1" applyBorder="1" applyAlignment="1">
      <alignment horizontal="left" vertical="center"/>
    </xf>
    <xf numFmtId="0" fontId="20" fillId="3" borderId="71" xfId="2" applyFont="1" applyFill="1" applyBorder="1" applyAlignment="1">
      <alignment horizontal="left" vertical="center"/>
    </xf>
    <xf numFmtId="0" fontId="20" fillId="3" borderId="72" xfId="2" applyFont="1" applyFill="1" applyBorder="1" applyAlignment="1">
      <alignment horizontal="left" vertical="center"/>
    </xf>
    <xf numFmtId="179" fontId="19" fillId="0" borderId="75" xfId="2" applyNumberFormat="1" applyFont="1" applyBorder="1" applyAlignment="1">
      <alignment horizontal="center" vertical="center" shrinkToFit="1"/>
    </xf>
    <xf numFmtId="0" fontId="19" fillId="0" borderId="76" xfId="2" applyFont="1" applyBorder="1" applyAlignment="1">
      <alignment horizontal="center" vertical="center" wrapText="1"/>
    </xf>
    <xf numFmtId="0" fontId="20" fillId="3" borderId="79" xfId="2" applyFont="1" applyFill="1" applyBorder="1" applyAlignment="1">
      <alignment horizontal="left" vertical="center"/>
    </xf>
    <xf numFmtId="0" fontId="20" fillId="3" borderId="80" xfId="2" applyFont="1" applyFill="1" applyBorder="1" applyAlignment="1">
      <alignment horizontal="left" vertical="center"/>
    </xf>
    <xf numFmtId="0" fontId="20" fillId="3" borderId="79" xfId="2" applyFont="1" applyFill="1" applyBorder="1">
      <alignment vertical="center"/>
    </xf>
    <xf numFmtId="0" fontId="20" fillId="3" borderId="80" xfId="2" applyFont="1" applyFill="1" applyBorder="1">
      <alignment vertical="center"/>
    </xf>
    <xf numFmtId="0" fontId="20" fillId="3" borderId="81" xfId="2" applyFont="1" applyFill="1" applyBorder="1">
      <alignment vertical="center"/>
    </xf>
    <xf numFmtId="0" fontId="20" fillId="3" borderId="82" xfId="2" applyFont="1" applyFill="1" applyBorder="1">
      <alignment vertical="center"/>
    </xf>
    <xf numFmtId="0" fontId="20" fillId="3" borderId="76" xfId="2" applyFont="1" applyFill="1" applyBorder="1" applyAlignment="1">
      <alignment vertical="center" shrinkToFit="1"/>
    </xf>
    <xf numFmtId="0" fontId="19" fillId="3" borderId="43" xfId="2" applyFont="1" applyFill="1" applyBorder="1" applyAlignment="1">
      <alignment horizontal="center" vertical="center"/>
    </xf>
    <xf numFmtId="0" fontId="19" fillId="0" borderId="60" xfId="2" applyFont="1" applyBorder="1" applyAlignment="1">
      <alignment horizontal="center" vertical="center" wrapText="1"/>
    </xf>
    <xf numFmtId="0" fontId="19" fillId="0" borderId="60" xfId="2" applyFont="1" applyBorder="1" applyAlignment="1">
      <alignment horizontal="center" vertical="center"/>
    </xf>
    <xf numFmtId="0" fontId="20" fillId="1" borderId="70" xfId="2" applyFont="1" applyFill="1" applyBorder="1">
      <alignment vertical="center"/>
    </xf>
    <xf numFmtId="0" fontId="20" fillId="1" borderId="83" xfId="3" applyFont="1" applyFill="1" applyBorder="1" applyAlignment="1">
      <alignment horizontal="left" vertical="center"/>
    </xf>
    <xf numFmtId="0" fontId="19" fillId="3" borderId="66" xfId="2" applyFont="1" applyFill="1" applyBorder="1" applyAlignment="1">
      <alignment horizontal="left" vertical="center"/>
    </xf>
    <xf numFmtId="0" fontId="19" fillId="3" borderId="64" xfId="2" applyFont="1" applyFill="1" applyBorder="1" applyAlignment="1">
      <alignment horizontal="left" vertical="center"/>
    </xf>
    <xf numFmtId="0" fontId="20" fillId="1" borderId="83" xfId="2" applyFont="1" applyFill="1" applyBorder="1" applyAlignment="1">
      <alignment horizontal="left" vertical="center"/>
    </xf>
    <xf numFmtId="0" fontId="20" fillId="3" borderId="65" xfId="3" applyFont="1" applyFill="1" applyBorder="1">
      <alignment vertical="center"/>
    </xf>
    <xf numFmtId="0" fontId="20" fillId="3" borderId="61" xfId="2" applyFont="1" applyFill="1" applyBorder="1" applyAlignment="1">
      <alignment vertical="center" wrapText="1"/>
    </xf>
    <xf numFmtId="179" fontId="20" fillId="0" borderId="32" xfId="2" applyNumberFormat="1" applyFont="1" applyBorder="1" applyAlignment="1">
      <alignment horizontal="center" vertical="center" shrinkToFit="1"/>
    </xf>
    <xf numFmtId="0" fontId="20" fillId="0" borderId="1" xfId="2" applyFont="1" applyBorder="1" applyAlignment="1">
      <alignment horizontal="center" vertical="center" wrapText="1"/>
    </xf>
    <xf numFmtId="0" fontId="20" fillId="0" borderId="1" xfId="2" applyFont="1" applyBorder="1" applyAlignment="1">
      <alignment horizontal="center" vertical="center"/>
    </xf>
    <xf numFmtId="0" fontId="20" fillId="0" borderId="27" xfId="2" applyFont="1" applyBorder="1" applyAlignment="1">
      <alignment horizontal="center" vertical="center" wrapText="1"/>
    </xf>
    <xf numFmtId="0" fontId="20" fillId="3" borderId="35" xfId="2" applyFont="1" applyFill="1" applyBorder="1" applyAlignment="1">
      <alignment horizontal="left" vertical="center"/>
    </xf>
    <xf numFmtId="0" fontId="20" fillId="3" borderId="56" xfId="3" applyFont="1" applyFill="1" applyBorder="1">
      <alignment vertical="center"/>
    </xf>
    <xf numFmtId="0" fontId="20" fillId="3" borderId="58" xfId="3" applyFont="1" applyFill="1" applyBorder="1">
      <alignment vertical="center"/>
    </xf>
    <xf numFmtId="0" fontId="20" fillId="3" borderId="58" xfId="2" applyFont="1" applyFill="1" applyBorder="1" applyAlignment="1">
      <alignment horizontal="left" vertical="center"/>
    </xf>
    <xf numFmtId="0" fontId="20" fillId="3" borderId="59" xfId="2" applyFont="1" applyFill="1" applyBorder="1" applyAlignment="1">
      <alignment horizontal="left" vertical="center"/>
    </xf>
    <xf numFmtId="0" fontId="20" fillId="3" borderId="33" xfId="2" applyFont="1" applyFill="1" applyBorder="1" applyAlignment="1">
      <alignment horizontal="left" vertical="center" shrinkToFit="1"/>
    </xf>
    <xf numFmtId="0" fontId="20" fillId="3" borderId="67" xfId="2" applyFont="1" applyFill="1" applyBorder="1" applyAlignment="1">
      <alignment horizontal="center" vertical="center"/>
    </xf>
    <xf numFmtId="180" fontId="20" fillId="0" borderId="68" xfId="2" applyNumberFormat="1" applyFont="1" applyBorder="1" applyAlignment="1">
      <alignment horizontal="left" vertical="center" shrinkToFit="1"/>
    </xf>
    <xf numFmtId="0" fontId="19" fillId="3" borderId="74" xfId="2" applyFont="1" applyFill="1" applyBorder="1" applyAlignment="1">
      <alignment horizontal="left" vertical="center"/>
    </xf>
    <xf numFmtId="0" fontId="19" fillId="3" borderId="73" xfId="2" applyFont="1" applyFill="1" applyBorder="1" applyAlignment="1">
      <alignment horizontal="left" vertical="center"/>
    </xf>
    <xf numFmtId="0" fontId="20" fillId="1" borderId="6" xfId="2" applyFont="1" applyFill="1" applyBorder="1">
      <alignment vertical="center"/>
    </xf>
    <xf numFmtId="0" fontId="20" fillId="1" borderId="38" xfId="2" applyFont="1" applyFill="1" applyBorder="1" applyAlignment="1">
      <alignment horizontal="left" vertical="center"/>
    </xf>
    <xf numFmtId="0" fontId="20" fillId="0" borderId="71" xfId="2" applyFont="1" applyBorder="1" applyAlignment="1">
      <alignment horizontal="left" vertical="center"/>
    </xf>
    <xf numFmtId="0" fontId="20" fillId="0" borderId="73" xfId="3" applyFont="1" applyBorder="1">
      <alignment vertical="center"/>
    </xf>
    <xf numFmtId="0" fontId="20" fillId="3" borderId="71" xfId="3" applyFont="1" applyFill="1" applyBorder="1" applyAlignment="1">
      <alignment horizontal="left" vertical="center"/>
    </xf>
    <xf numFmtId="0" fontId="20" fillId="3" borderId="73" xfId="3" applyFont="1" applyFill="1" applyBorder="1" applyAlignment="1">
      <alignment horizontal="left" vertical="center"/>
    </xf>
    <xf numFmtId="0" fontId="20" fillId="3" borderId="74" xfId="3" applyFont="1" applyFill="1" applyBorder="1" applyAlignment="1">
      <alignment horizontal="left" vertical="center"/>
    </xf>
    <xf numFmtId="0" fontId="20" fillId="3" borderId="72" xfId="3" applyFont="1" applyFill="1" applyBorder="1" applyAlignment="1">
      <alignment horizontal="left" vertical="center"/>
    </xf>
    <xf numFmtId="0" fontId="20" fillId="3" borderId="27" xfId="3" applyFont="1" applyFill="1" applyBorder="1" applyAlignment="1">
      <alignment horizontal="left" vertical="center" wrapText="1" shrinkToFit="1"/>
    </xf>
    <xf numFmtId="0" fontId="19" fillId="3" borderId="37" xfId="2" applyFont="1" applyFill="1" applyBorder="1" applyAlignment="1">
      <alignment horizontal="center" vertical="center"/>
    </xf>
    <xf numFmtId="0" fontId="20" fillId="0" borderId="57" xfId="3" applyFont="1" applyBorder="1">
      <alignment vertical="center"/>
    </xf>
    <xf numFmtId="0" fontId="19" fillId="0" borderId="58" xfId="2" applyFont="1" applyBorder="1" applyAlignment="1">
      <alignment horizontal="left" vertical="center"/>
    </xf>
    <xf numFmtId="0" fontId="20" fillId="0" borderId="56" xfId="2" applyFont="1" applyBorder="1" applyAlignment="1">
      <alignment horizontal="left" vertical="center"/>
    </xf>
    <xf numFmtId="0" fontId="20" fillId="0" borderId="58" xfId="3" applyFont="1" applyBorder="1">
      <alignment vertical="center"/>
    </xf>
    <xf numFmtId="0" fontId="20" fillId="0" borderId="58" xfId="2" applyFont="1" applyBorder="1" applyAlignment="1">
      <alignment horizontal="left" vertical="center"/>
    </xf>
    <xf numFmtId="0" fontId="20" fillId="0" borderId="57" xfId="2" applyFont="1" applyBorder="1" applyAlignment="1">
      <alignment horizontal="left" vertical="center"/>
    </xf>
    <xf numFmtId="0" fontId="20" fillId="0" borderId="59" xfId="2" applyFont="1" applyBorder="1" applyAlignment="1">
      <alignment horizontal="left" vertical="center"/>
    </xf>
    <xf numFmtId="0" fontId="20" fillId="0" borderId="33" xfId="2" applyFont="1" applyBorder="1" applyAlignment="1">
      <alignment horizontal="left" vertical="center" wrapText="1" shrinkToFit="1"/>
    </xf>
    <xf numFmtId="0" fontId="19" fillId="0" borderId="44" xfId="2" applyFont="1" applyBorder="1">
      <alignment vertical="center"/>
    </xf>
    <xf numFmtId="0" fontId="19" fillId="1" borderId="85" xfId="2" applyFont="1" applyFill="1" applyBorder="1">
      <alignment vertical="center"/>
    </xf>
    <xf numFmtId="0" fontId="19" fillId="1" borderId="44" xfId="2" applyFont="1" applyFill="1" applyBorder="1" applyAlignment="1">
      <alignment horizontal="left" vertical="center" wrapText="1"/>
    </xf>
    <xf numFmtId="0" fontId="20" fillId="1" borderId="44" xfId="2" applyFont="1" applyFill="1" applyBorder="1" applyAlignment="1">
      <alignment horizontal="left" vertical="center"/>
    </xf>
    <xf numFmtId="0" fontId="20" fillId="1" borderId="44" xfId="2" applyFont="1" applyFill="1" applyBorder="1" applyAlignment="1">
      <alignment horizontal="left" vertical="center" wrapText="1"/>
    </xf>
    <xf numFmtId="0" fontId="20" fillId="1" borderId="78" xfId="2" applyFont="1" applyFill="1" applyBorder="1" applyAlignment="1">
      <alignment horizontal="left" vertical="center" wrapText="1"/>
    </xf>
    <xf numFmtId="0" fontId="19" fillId="0" borderId="32" xfId="2" applyFont="1" applyBorder="1" applyAlignment="1">
      <alignment horizontal="center" vertical="center" wrapText="1"/>
    </xf>
    <xf numFmtId="0" fontId="19" fillId="0" borderId="86" xfId="2" applyFont="1" applyBorder="1" applyAlignment="1">
      <alignment horizontal="center" vertical="center" wrapText="1"/>
    </xf>
    <xf numFmtId="0" fontId="20" fillId="0" borderId="67" xfId="3" applyFont="1" applyBorder="1">
      <alignment vertical="center"/>
    </xf>
    <xf numFmtId="0" fontId="19" fillId="0" borderId="65" xfId="2" applyFont="1" applyBorder="1" applyAlignment="1">
      <alignment horizontal="left" vertical="center"/>
    </xf>
    <xf numFmtId="0" fontId="20" fillId="0" borderId="63" xfId="2" applyFont="1" applyBorder="1" applyAlignment="1">
      <alignment horizontal="left" vertical="center"/>
    </xf>
    <xf numFmtId="0" fontId="20" fillId="0" borderId="64" xfId="2" applyFont="1" applyBorder="1" applyAlignment="1">
      <alignment horizontal="left" vertical="center"/>
    </xf>
    <xf numFmtId="0" fontId="20" fillId="0" borderId="65" xfId="2" applyFont="1" applyBorder="1" applyAlignment="1">
      <alignment horizontal="left" vertical="center"/>
    </xf>
    <xf numFmtId="0" fontId="20" fillId="0" borderId="65" xfId="3" applyFont="1" applyBorder="1">
      <alignment vertical="center"/>
    </xf>
    <xf numFmtId="0" fontId="20" fillId="0" borderId="87" xfId="2" applyFont="1" applyBorder="1" applyAlignment="1">
      <alignment horizontal="left" vertical="center"/>
    </xf>
    <xf numFmtId="0" fontId="20" fillId="0" borderId="88" xfId="2" applyFont="1" applyBorder="1" applyAlignment="1">
      <alignment horizontal="left" vertical="center"/>
    </xf>
    <xf numFmtId="0" fontId="20" fillId="0" borderId="89" xfId="2" applyFont="1" applyBorder="1" applyAlignment="1">
      <alignment horizontal="left" vertical="center"/>
    </xf>
    <xf numFmtId="0" fontId="20" fillId="0" borderId="90" xfId="2" applyFont="1" applyBorder="1" applyAlignment="1">
      <alignment horizontal="left" vertical="center"/>
    </xf>
    <xf numFmtId="0" fontId="20" fillId="0" borderId="86" xfId="2" applyFont="1" applyBorder="1" applyAlignment="1">
      <alignment horizontal="left" vertical="center" wrapText="1" shrinkToFit="1"/>
    </xf>
    <xf numFmtId="0" fontId="20" fillId="0" borderId="66" xfId="3" applyFont="1" applyBorder="1" applyAlignment="1">
      <alignment horizontal="left" vertical="center"/>
    </xf>
    <xf numFmtId="0" fontId="20" fillId="0" borderId="64" xfId="3" applyFont="1" applyBorder="1" applyAlignment="1">
      <alignment horizontal="left" vertical="center"/>
    </xf>
    <xf numFmtId="0" fontId="20" fillId="0" borderId="63" xfId="3" applyFont="1" applyBorder="1" applyAlignment="1">
      <alignment horizontal="left" vertical="center"/>
    </xf>
    <xf numFmtId="0" fontId="20" fillId="0" borderId="35" xfId="2" applyFont="1" applyBorder="1" applyAlignment="1">
      <alignment horizontal="left" vertical="center"/>
    </xf>
    <xf numFmtId="0" fontId="20" fillId="0" borderId="35" xfId="2" applyFont="1" applyBorder="1">
      <alignment vertical="center"/>
    </xf>
    <xf numFmtId="0" fontId="20" fillId="0" borderId="57" xfId="2" applyFont="1" applyBorder="1">
      <alignment vertical="center"/>
    </xf>
    <xf numFmtId="0" fontId="20" fillId="0" borderId="56" xfId="2" applyFont="1" applyBorder="1">
      <alignment vertical="center"/>
    </xf>
    <xf numFmtId="0" fontId="20" fillId="0" borderId="58" xfId="2" applyFont="1" applyBorder="1">
      <alignment vertical="center"/>
    </xf>
    <xf numFmtId="0" fontId="19" fillId="0" borderId="34" xfId="2" applyFont="1" applyBorder="1" applyAlignment="1">
      <alignment horizontal="center" vertical="center"/>
    </xf>
    <xf numFmtId="0" fontId="19" fillId="3" borderId="35" xfId="2" applyFont="1" applyFill="1" applyBorder="1" applyAlignment="1">
      <alignment horizontal="left" vertical="center"/>
    </xf>
    <xf numFmtId="0" fontId="19" fillId="3" borderId="58" xfId="2" applyFont="1" applyFill="1" applyBorder="1" applyAlignment="1">
      <alignment horizontal="left" vertical="center"/>
    </xf>
    <xf numFmtId="38" fontId="7" fillId="0" borderId="0" xfId="1" applyFont="1" applyFill="1" applyBorder="1" applyAlignment="1">
      <alignment horizontal="center" vertical="center"/>
    </xf>
    <xf numFmtId="0" fontId="19" fillId="0" borderId="38" xfId="2" applyFont="1" applyBorder="1" applyAlignment="1">
      <alignment horizontal="left" vertical="center"/>
    </xf>
    <xf numFmtId="0" fontId="19" fillId="0" borderId="73" xfId="2" applyFont="1" applyBorder="1" applyAlignment="1">
      <alignment horizontal="left" vertical="center"/>
    </xf>
    <xf numFmtId="0" fontId="20" fillId="0" borderId="74" xfId="2" applyFont="1" applyBorder="1" applyAlignment="1">
      <alignment horizontal="left" vertical="center"/>
    </xf>
    <xf numFmtId="0" fontId="20" fillId="0" borderId="72" xfId="2" applyFont="1" applyBorder="1" applyAlignment="1">
      <alignment horizontal="left" vertical="center"/>
    </xf>
    <xf numFmtId="0" fontId="20" fillId="1" borderId="92" xfId="2" applyFont="1" applyFill="1" applyBorder="1">
      <alignment vertical="center"/>
    </xf>
    <xf numFmtId="0" fontId="20" fillId="1" borderId="0" xfId="2" applyFont="1" applyFill="1" applyAlignment="1">
      <alignment horizontal="left" vertical="center"/>
    </xf>
    <xf numFmtId="0" fontId="20" fillId="0" borderId="73" xfId="2" applyFont="1" applyBorder="1" applyAlignment="1">
      <alignment horizontal="left" vertical="center"/>
    </xf>
    <xf numFmtId="0" fontId="20" fillId="0" borderId="27" xfId="2" applyFont="1" applyBorder="1" applyAlignment="1">
      <alignment horizontal="left" vertical="center" wrapText="1" shrinkToFit="1"/>
    </xf>
    <xf numFmtId="180" fontId="19" fillId="0" borderId="39" xfId="2" applyNumberFormat="1" applyFont="1" applyBorder="1" applyAlignment="1">
      <alignment horizontal="left" vertical="center" shrinkToFit="1"/>
    </xf>
    <xf numFmtId="0" fontId="19" fillId="0" borderId="93" xfId="2" applyFont="1" applyBorder="1" applyAlignment="1">
      <alignment horizontal="center" vertical="center" wrapText="1"/>
    </xf>
    <xf numFmtId="0" fontId="19" fillId="3" borderId="29" xfId="2" applyFont="1" applyFill="1" applyBorder="1" applyAlignment="1">
      <alignment horizontal="left" vertical="center"/>
    </xf>
    <xf numFmtId="0" fontId="19" fillId="3" borderId="94" xfId="2" applyFont="1" applyFill="1" applyBorder="1" applyAlignment="1">
      <alignment horizontal="left" vertical="center"/>
    </xf>
    <xf numFmtId="0" fontId="20" fillId="3" borderId="29" xfId="2" applyFont="1" applyFill="1" applyBorder="1" applyAlignment="1">
      <alignment horizontal="left" vertical="center"/>
    </xf>
    <xf numFmtId="0" fontId="20" fillId="3" borderId="94" xfId="2" applyFont="1" applyFill="1" applyBorder="1" applyAlignment="1">
      <alignment horizontal="left" vertical="center"/>
    </xf>
    <xf numFmtId="0" fontId="20" fillId="3" borderId="95" xfId="2" applyFont="1" applyFill="1" applyBorder="1" applyAlignment="1">
      <alignment horizontal="left" vertical="center"/>
    </xf>
    <xf numFmtId="0" fontId="20" fillId="3" borderId="96" xfId="2" applyFont="1" applyFill="1" applyBorder="1" applyAlignment="1">
      <alignment horizontal="left" vertical="center"/>
    </xf>
    <xf numFmtId="0" fontId="20" fillId="1" borderId="29" xfId="2" applyFont="1" applyFill="1" applyBorder="1" applyAlignment="1">
      <alignment horizontal="left" vertical="center"/>
    </xf>
    <xf numFmtId="0" fontId="20" fillId="0" borderId="97" xfId="3" applyFont="1" applyBorder="1" applyAlignment="1">
      <alignment horizontal="left" vertical="center"/>
    </xf>
    <xf numFmtId="0" fontId="20" fillId="0" borderId="96" xfId="3" applyFont="1" applyBorder="1" applyAlignment="1">
      <alignment horizontal="left" vertical="center"/>
    </xf>
    <xf numFmtId="0" fontId="20" fillId="0" borderId="97" xfId="2" applyFont="1" applyBorder="1" applyAlignment="1">
      <alignment horizontal="left" vertical="center"/>
    </xf>
    <xf numFmtId="0" fontId="20" fillId="0" borderId="96" xfId="2" applyFont="1" applyBorder="1" applyAlignment="1">
      <alignment horizontal="left" vertical="center"/>
    </xf>
    <xf numFmtId="0" fontId="20" fillId="3" borderId="97" xfId="2" applyFont="1" applyFill="1" applyBorder="1" applyAlignment="1">
      <alignment horizontal="left" vertical="center"/>
    </xf>
    <xf numFmtId="0" fontId="20" fillId="3" borderId="93" xfId="2" applyFont="1" applyFill="1" applyBorder="1" applyAlignment="1">
      <alignment horizontal="left" vertical="center" shrinkToFit="1"/>
    </xf>
    <xf numFmtId="180" fontId="25" fillId="0" borderId="0" xfId="2" applyNumberFormat="1" applyFont="1" applyAlignment="1">
      <alignment horizontal="left" vertical="center" wrapText="1" shrinkToFit="1"/>
    </xf>
    <xf numFmtId="0" fontId="20" fillId="0" borderId="56" xfId="3" applyFont="1" applyBorder="1" applyAlignment="1">
      <alignment horizontal="left" vertical="center"/>
    </xf>
    <xf numFmtId="0" fontId="20" fillId="0" borderId="57" xfId="3" applyFont="1" applyBorder="1" applyAlignment="1">
      <alignment horizontal="left" vertical="center"/>
    </xf>
    <xf numFmtId="0" fontId="19" fillId="0" borderId="31" xfId="0" applyFont="1" applyBorder="1" applyAlignment="1">
      <alignment horizontal="left" vertical="center" wrapText="1"/>
    </xf>
    <xf numFmtId="0" fontId="20" fillId="0" borderId="59" xfId="3" applyFont="1" applyBorder="1" applyAlignment="1">
      <alignment horizontal="left" vertical="center"/>
    </xf>
    <xf numFmtId="0" fontId="20" fillId="0" borderId="71" xfId="3" applyFont="1" applyBorder="1" applyAlignment="1">
      <alignment horizontal="left" vertical="center"/>
    </xf>
    <xf numFmtId="0" fontId="20" fillId="0" borderId="73" xfId="3" applyFont="1" applyBorder="1" applyAlignment="1">
      <alignment horizontal="left" vertical="center"/>
    </xf>
    <xf numFmtId="0" fontId="20" fillId="3" borderId="73" xfId="2" applyFont="1" applyFill="1" applyBorder="1" applyAlignment="1">
      <alignment horizontal="left" vertical="center"/>
    </xf>
    <xf numFmtId="0" fontId="20" fillId="3" borderId="74" xfId="2" applyFont="1" applyFill="1" applyBorder="1" applyAlignment="1">
      <alignment horizontal="left" vertical="center"/>
    </xf>
    <xf numFmtId="0" fontId="20" fillId="3" borderId="27" xfId="2" applyFont="1" applyFill="1" applyBorder="1" applyAlignment="1">
      <alignment horizontal="left" vertical="center" shrinkToFit="1"/>
    </xf>
    <xf numFmtId="0" fontId="19" fillId="3" borderId="98" xfId="2" applyFont="1" applyFill="1" applyBorder="1" applyAlignment="1">
      <alignment horizontal="left" vertical="center"/>
    </xf>
    <xf numFmtId="0" fontId="19" fillId="3" borderId="81" xfId="2" applyFont="1" applyFill="1" applyBorder="1" applyAlignment="1">
      <alignment horizontal="left" vertical="center"/>
    </xf>
    <xf numFmtId="0" fontId="20" fillId="3" borderId="44" xfId="2" applyFont="1" applyFill="1" applyBorder="1" applyAlignment="1">
      <alignment horizontal="left" vertical="center"/>
    </xf>
    <xf numFmtId="0" fontId="20" fillId="3" borderId="81" xfId="2" applyFont="1" applyFill="1" applyBorder="1" applyAlignment="1">
      <alignment horizontal="left" vertical="center"/>
    </xf>
    <xf numFmtId="0" fontId="20" fillId="3" borderId="82" xfId="2" applyFont="1" applyFill="1" applyBorder="1" applyAlignment="1">
      <alignment horizontal="left" vertical="center"/>
    </xf>
    <xf numFmtId="0" fontId="20" fillId="1" borderId="85" xfId="2" applyFont="1" applyFill="1" applyBorder="1">
      <alignment vertical="center"/>
    </xf>
    <xf numFmtId="0" fontId="20" fillId="3" borderId="79" xfId="3" applyFont="1" applyFill="1" applyBorder="1" applyAlignment="1">
      <alignment horizontal="left" vertical="center"/>
    </xf>
    <xf numFmtId="0" fontId="20" fillId="3" borderId="81" xfId="3" applyFont="1" applyFill="1" applyBorder="1" applyAlignment="1">
      <alignment horizontal="left" vertical="center"/>
    </xf>
    <xf numFmtId="0" fontId="20" fillId="3" borderId="82" xfId="3" applyFont="1" applyFill="1" applyBorder="1" applyAlignment="1">
      <alignment horizontal="left" vertical="center"/>
    </xf>
    <xf numFmtId="0" fontId="20" fillId="3" borderId="80" xfId="3" applyFont="1" applyFill="1" applyBorder="1" applyAlignment="1">
      <alignment horizontal="left" vertical="center"/>
    </xf>
    <xf numFmtId="0" fontId="20" fillId="3" borderId="76" xfId="3" applyFont="1" applyFill="1" applyBorder="1" applyAlignment="1">
      <alignment horizontal="left" vertical="center" shrinkToFit="1"/>
    </xf>
    <xf numFmtId="0" fontId="20" fillId="3" borderId="66" xfId="2" applyFont="1" applyFill="1" applyBorder="1" applyAlignment="1">
      <alignment horizontal="left" vertical="center"/>
    </xf>
    <xf numFmtId="0" fontId="20" fillId="3" borderId="97" xfId="3" applyFont="1" applyFill="1" applyBorder="1" applyAlignment="1">
      <alignment horizontal="left" vertical="center"/>
    </xf>
    <xf numFmtId="0" fontId="20" fillId="3" borderId="94" xfId="3" applyFont="1" applyFill="1" applyBorder="1" applyAlignment="1">
      <alignment horizontal="left" vertical="center"/>
    </xf>
    <xf numFmtId="0" fontId="19" fillId="3" borderId="83" xfId="2" applyFont="1" applyFill="1" applyBorder="1" applyAlignment="1">
      <alignment horizontal="left" vertical="center"/>
    </xf>
    <xf numFmtId="0" fontId="19" fillId="3" borderId="65" xfId="2" applyFont="1" applyFill="1" applyBorder="1" applyAlignment="1">
      <alignment horizontal="left" vertical="center"/>
    </xf>
    <xf numFmtId="0" fontId="20" fillId="3" borderId="83" xfId="2" applyFont="1" applyFill="1" applyBorder="1" applyAlignment="1">
      <alignment horizontal="left" vertical="center"/>
    </xf>
    <xf numFmtId="0" fontId="20" fillId="3" borderId="65" xfId="2" applyFont="1" applyFill="1" applyBorder="1" applyAlignment="1">
      <alignment horizontal="left" vertical="center"/>
    </xf>
    <xf numFmtId="0" fontId="20" fillId="0" borderId="66" xfId="2" applyFont="1" applyBorder="1" applyAlignment="1">
      <alignment horizontal="left" vertical="center"/>
    </xf>
    <xf numFmtId="0" fontId="20" fillId="3" borderId="63" xfId="3" applyFont="1" applyFill="1" applyBorder="1" applyAlignment="1">
      <alignment horizontal="left" vertical="center"/>
    </xf>
    <xf numFmtId="0" fontId="20" fillId="3" borderId="65" xfId="3" applyFont="1" applyFill="1" applyBorder="1" applyAlignment="1">
      <alignment horizontal="left" vertical="center"/>
    </xf>
    <xf numFmtId="0" fontId="20" fillId="3" borderId="61" xfId="2" applyFont="1" applyFill="1" applyBorder="1" applyAlignment="1">
      <alignment horizontal="left" vertical="center" shrinkToFit="1"/>
    </xf>
    <xf numFmtId="0" fontId="20" fillId="0" borderId="65" xfId="3" applyFont="1" applyBorder="1" applyAlignment="1">
      <alignment horizontal="left" vertical="center"/>
    </xf>
    <xf numFmtId="0" fontId="19" fillId="3" borderId="67" xfId="2" applyFont="1" applyFill="1" applyBorder="1" applyAlignment="1">
      <alignment horizontal="left" vertical="center"/>
    </xf>
    <xf numFmtId="0" fontId="19" fillId="3" borderId="0" xfId="2" applyFont="1" applyFill="1" applyAlignment="1">
      <alignment horizontal="left" vertical="center"/>
    </xf>
    <xf numFmtId="0" fontId="19" fillId="3" borderId="89" xfId="2" applyFont="1" applyFill="1" applyBorder="1" applyAlignment="1">
      <alignment horizontal="left" vertical="center"/>
    </xf>
    <xf numFmtId="0" fontId="20" fillId="3" borderId="0" xfId="2" applyFont="1" applyFill="1" applyAlignment="1">
      <alignment horizontal="left" vertical="center"/>
    </xf>
    <xf numFmtId="0" fontId="20" fillId="3" borderId="89" xfId="2" applyFont="1" applyFill="1" applyBorder="1" applyAlignment="1">
      <alignment horizontal="left" vertical="center"/>
    </xf>
    <xf numFmtId="0" fontId="20" fillId="3" borderId="90" xfId="2" applyFont="1" applyFill="1" applyBorder="1" applyAlignment="1">
      <alignment horizontal="left" vertical="center"/>
    </xf>
    <xf numFmtId="0" fontId="20" fillId="3" borderId="88" xfId="2" applyFont="1" applyFill="1" applyBorder="1" applyAlignment="1">
      <alignment horizontal="left" vertical="center"/>
    </xf>
    <xf numFmtId="0" fontId="20" fillId="0" borderId="87" xfId="3" applyFont="1" applyBorder="1" applyAlignment="1">
      <alignment horizontal="left" vertical="center"/>
    </xf>
    <xf numFmtId="0" fontId="20" fillId="0" borderId="89" xfId="3" applyFont="1" applyBorder="1" applyAlignment="1">
      <alignment horizontal="left" vertical="center"/>
    </xf>
    <xf numFmtId="0" fontId="20" fillId="3" borderId="87" xfId="2" applyFont="1" applyFill="1" applyBorder="1" applyAlignment="1">
      <alignment horizontal="left" vertical="center"/>
    </xf>
    <xf numFmtId="0" fontId="20" fillId="3" borderId="86" xfId="2" applyFont="1" applyFill="1" applyBorder="1" applyAlignment="1">
      <alignment horizontal="left" vertical="center" shrinkToFit="1"/>
    </xf>
    <xf numFmtId="0" fontId="19" fillId="3" borderId="40" xfId="2" applyFont="1" applyFill="1" applyBorder="1" applyAlignment="1">
      <alignment horizontal="center" vertical="center"/>
    </xf>
    <xf numFmtId="0" fontId="19" fillId="3" borderId="37" xfId="2" applyFont="1" applyFill="1" applyBorder="1" applyAlignment="1">
      <alignment horizontal="left" vertical="center"/>
    </xf>
    <xf numFmtId="0" fontId="20" fillId="3" borderId="38" xfId="2" applyFont="1" applyFill="1" applyBorder="1" applyAlignment="1">
      <alignment horizontal="left" vertical="center"/>
    </xf>
    <xf numFmtId="179" fontId="20" fillId="0" borderId="24" xfId="2" applyNumberFormat="1" applyFont="1" applyBorder="1" applyAlignment="1">
      <alignment horizontal="center" vertical="center" shrinkToFit="1"/>
    </xf>
    <xf numFmtId="0" fontId="20" fillId="0" borderId="24" xfId="2" applyFont="1" applyBorder="1" applyAlignment="1">
      <alignment horizontal="center" vertical="center" wrapText="1"/>
    </xf>
    <xf numFmtId="0" fontId="20" fillId="0" borderId="24" xfId="2" applyFont="1" applyBorder="1" applyAlignment="1">
      <alignment horizontal="center" vertical="center"/>
    </xf>
    <xf numFmtId="0" fontId="20" fillId="0" borderId="46" xfId="2" applyFont="1" applyBorder="1" applyAlignment="1">
      <alignment horizontal="center" vertical="center" wrapText="1"/>
    </xf>
    <xf numFmtId="0" fontId="20" fillId="3" borderId="100" xfId="2" applyFont="1" applyFill="1" applyBorder="1" applyAlignment="1">
      <alignment horizontal="left" vertical="center"/>
    </xf>
    <xf numFmtId="0" fontId="20" fillId="3" borderId="52" xfId="2" applyFont="1" applyFill="1" applyBorder="1" applyAlignment="1">
      <alignment horizontal="left" vertical="center"/>
    </xf>
    <xf numFmtId="0" fontId="20" fillId="3" borderId="48" xfId="2" applyFont="1" applyFill="1" applyBorder="1">
      <alignment vertical="center"/>
    </xf>
    <xf numFmtId="0" fontId="20" fillId="3" borderId="28" xfId="2" applyFont="1" applyFill="1" applyBorder="1" applyAlignment="1">
      <alignment horizontal="center" vertical="center"/>
    </xf>
    <xf numFmtId="180" fontId="20" fillId="0" borderId="30" xfId="2" applyNumberFormat="1" applyFont="1" applyBorder="1" applyAlignment="1">
      <alignment horizontal="left" vertical="center" shrinkToFit="1"/>
    </xf>
    <xf numFmtId="0" fontId="19" fillId="3" borderId="59" xfId="2" applyFont="1" applyFill="1" applyBorder="1" applyAlignment="1">
      <alignment horizontal="left" vertical="center"/>
    </xf>
    <xf numFmtId="0" fontId="20" fillId="3" borderId="56" xfId="3" applyFont="1" applyFill="1" applyBorder="1" applyAlignment="1">
      <alignment horizontal="left" vertical="center"/>
    </xf>
    <xf numFmtId="0" fontId="20" fillId="3" borderId="58" xfId="3" applyFont="1" applyFill="1" applyBorder="1" applyAlignment="1">
      <alignment horizontal="left" vertical="center"/>
    </xf>
    <xf numFmtId="0" fontId="20" fillId="3" borderId="59" xfId="3" applyFont="1" applyFill="1" applyBorder="1" applyAlignment="1">
      <alignment horizontal="left" vertical="center"/>
    </xf>
    <xf numFmtId="0" fontId="20" fillId="3" borderId="57" xfId="3" applyFont="1" applyFill="1" applyBorder="1" applyAlignment="1">
      <alignment horizontal="left" vertical="center"/>
    </xf>
    <xf numFmtId="0" fontId="20" fillId="3" borderId="33" xfId="3" applyFont="1" applyFill="1" applyBorder="1" applyAlignment="1">
      <alignment horizontal="left" vertical="center" shrinkToFit="1"/>
    </xf>
    <xf numFmtId="0" fontId="19" fillId="3" borderId="91" xfId="2" applyFont="1" applyFill="1" applyBorder="1" applyAlignment="1">
      <alignment horizontal="left" vertical="center"/>
    </xf>
    <xf numFmtId="0" fontId="20" fillId="3" borderId="62" xfId="2" applyFont="1" applyFill="1" applyBorder="1" applyAlignment="1">
      <alignment horizontal="left" vertical="center"/>
    </xf>
    <xf numFmtId="0" fontId="19" fillId="0" borderId="75" xfId="2" applyFont="1" applyBorder="1" applyAlignment="1">
      <alignment horizontal="center" vertical="center" wrapText="1"/>
    </xf>
    <xf numFmtId="0" fontId="19" fillId="0" borderId="75" xfId="2" applyFont="1" applyBorder="1" applyAlignment="1">
      <alignment horizontal="center" vertical="center"/>
    </xf>
    <xf numFmtId="0" fontId="19" fillId="0" borderId="101" xfId="2" applyFont="1" applyBorder="1" applyAlignment="1">
      <alignment horizontal="center" vertical="center" wrapText="1"/>
    </xf>
    <xf numFmtId="0" fontId="19" fillId="0" borderId="102" xfId="2" applyFont="1" applyBorder="1" applyAlignment="1">
      <alignment horizontal="left" vertical="center"/>
    </xf>
    <xf numFmtId="0" fontId="19" fillId="0" borderId="103" xfId="2" applyFont="1" applyBorder="1" applyAlignment="1">
      <alignment horizontal="left" vertical="center"/>
    </xf>
    <xf numFmtId="0" fontId="20" fillId="0" borderId="14" xfId="2" applyFont="1" applyBorder="1" applyAlignment="1">
      <alignment horizontal="left" vertical="center"/>
    </xf>
    <xf numFmtId="0" fontId="20" fillId="0" borderId="103" xfId="2" applyFont="1" applyBorder="1" applyAlignment="1">
      <alignment horizontal="left" vertical="center"/>
    </xf>
    <xf numFmtId="0" fontId="20" fillId="0" borderId="104" xfId="2" applyFont="1" applyBorder="1" applyAlignment="1">
      <alignment horizontal="left" vertical="center"/>
    </xf>
    <xf numFmtId="0" fontId="20" fillId="0" borderId="79" xfId="2" applyFont="1" applyBorder="1" applyAlignment="1">
      <alignment horizontal="left" vertical="center"/>
    </xf>
    <xf numFmtId="0" fontId="20" fillId="0" borderId="81" xfId="2" applyFont="1" applyBorder="1" applyAlignment="1">
      <alignment horizontal="left" vertical="center"/>
    </xf>
    <xf numFmtId="0" fontId="27" fillId="0" borderId="44" xfId="0" applyFont="1" applyBorder="1">
      <alignment vertical="center"/>
    </xf>
    <xf numFmtId="0" fontId="27" fillId="0" borderId="81" xfId="0" applyFont="1" applyBorder="1">
      <alignment vertical="center"/>
    </xf>
    <xf numFmtId="0" fontId="20" fillId="0" borderId="85" xfId="3" applyFont="1" applyBorder="1" applyAlignment="1">
      <alignment horizontal="left" vertical="center" shrinkToFit="1"/>
    </xf>
    <xf numFmtId="0" fontId="20" fillId="0" borderId="55" xfId="2" applyFont="1" applyBorder="1" applyAlignment="1">
      <alignment horizontal="left" vertical="center"/>
    </xf>
    <xf numFmtId="180" fontId="22" fillId="0" borderId="0" xfId="2" applyNumberFormat="1" applyFont="1" applyAlignment="1">
      <alignment horizontal="left" vertical="center" shrinkToFit="1"/>
    </xf>
    <xf numFmtId="0" fontId="20" fillId="3" borderId="33" xfId="3" applyFont="1" applyFill="1" applyBorder="1" applyAlignment="1">
      <alignment horizontal="left" vertical="center" wrapText="1"/>
    </xf>
    <xf numFmtId="0" fontId="20" fillId="1" borderId="35" xfId="2" applyFont="1" applyFill="1" applyBorder="1">
      <alignment vertical="center"/>
    </xf>
    <xf numFmtId="0" fontId="19" fillId="0" borderId="35" xfId="2" applyFont="1" applyBorder="1" applyAlignment="1">
      <alignment horizontal="left" vertical="center"/>
    </xf>
    <xf numFmtId="0" fontId="19" fillId="0" borderId="67" xfId="2" applyFont="1" applyBorder="1" applyAlignment="1">
      <alignment horizontal="center" vertical="center"/>
    </xf>
    <xf numFmtId="0" fontId="19" fillId="3" borderId="82" xfId="2" applyFont="1" applyFill="1" applyBorder="1" applyAlignment="1">
      <alignment horizontal="left" vertical="center"/>
    </xf>
    <xf numFmtId="0" fontId="20" fillId="0" borderId="82" xfId="2" applyFont="1" applyBorder="1" applyAlignment="1">
      <alignment horizontal="left" vertical="center"/>
    </xf>
    <xf numFmtId="0" fontId="19" fillId="3" borderId="90" xfId="2" applyFont="1" applyFill="1" applyBorder="1" applyAlignment="1">
      <alignment horizontal="left" vertical="center"/>
    </xf>
    <xf numFmtId="38" fontId="7" fillId="3" borderId="0" xfId="1" applyFont="1" applyFill="1" applyAlignment="1">
      <alignment horizontal="center" vertical="center"/>
    </xf>
    <xf numFmtId="179" fontId="19" fillId="0" borderId="92" xfId="2" applyNumberFormat="1" applyFont="1" applyBorder="1" applyAlignment="1">
      <alignment horizontal="center" vertical="center" shrinkToFit="1"/>
    </xf>
    <xf numFmtId="0" fontId="20" fillId="3" borderId="33" xfId="3" applyFont="1" applyFill="1" applyBorder="1" applyAlignment="1">
      <alignment vertical="center" wrapText="1" shrinkToFit="1"/>
    </xf>
    <xf numFmtId="0" fontId="19" fillId="0" borderId="59" xfId="2" applyFont="1" applyBorder="1" applyAlignment="1">
      <alignment horizontal="left" vertical="center"/>
    </xf>
    <xf numFmtId="0" fontId="20" fillId="3" borderId="64" xfId="3" applyFont="1" applyFill="1" applyBorder="1" applyAlignment="1">
      <alignment horizontal="left" vertical="center"/>
    </xf>
    <xf numFmtId="0" fontId="20" fillId="3" borderId="61" xfId="3" applyFont="1" applyFill="1" applyBorder="1" applyAlignment="1">
      <alignment horizontal="left" vertical="center" shrinkToFit="1"/>
    </xf>
    <xf numFmtId="0" fontId="20" fillId="3" borderId="1" xfId="2" applyFont="1" applyFill="1" applyBorder="1" applyAlignment="1">
      <alignment horizontal="left" vertical="center"/>
    </xf>
    <xf numFmtId="0" fontId="20" fillId="3" borderId="66" xfId="3" applyFont="1" applyFill="1" applyBorder="1" applyAlignment="1">
      <alignment horizontal="left" vertical="center"/>
    </xf>
    <xf numFmtId="0" fontId="20" fillId="3" borderId="27" xfId="3" applyFont="1" applyFill="1" applyBorder="1" applyAlignment="1">
      <alignment vertical="center" wrapText="1" shrinkToFit="1"/>
    </xf>
    <xf numFmtId="0" fontId="19" fillId="0" borderId="74" xfId="2" applyFont="1" applyBorder="1" applyAlignment="1">
      <alignment horizontal="left" vertical="center"/>
    </xf>
    <xf numFmtId="0" fontId="20" fillId="0" borderId="38" xfId="2" applyFont="1" applyBorder="1" applyAlignment="1">
      <alignment horizontal="left" vertical="center"/>
    </xf>
    <xf numFmtId="0" fontId="20" fillId="0" borderId="27" xfId="3" applyFont="1" applyBorder="1" applyAlignment="1">
      <alignment vertical="center" wrapText="1" shrinkToFit="1"/>
    </xf>
    <xf numFmtId="0" fontId="19" fillId="0" borderId="37" xfId="2" applyFont="1" applyBorder="1" applyAlignment="1">
      <alignment horizontal="center" vertical="center"/>
    </xf>
    <xf numFmtId="0" fontId="19" fillId="3" borderId="95" xfId="2" applyFont="1" applyFill="1" applyBorder="1" applyAlignment="1">
      <alignment horizontal="left" vertical="center"/>
    </xf>
    <xf numFmtId="0" fontId="20" fillId="1" borderId="48" xfId="2" applyFont="1" applyFill="1" applyBorder="1">
      <alignment vertical="center"/>
    </xf>
    <xf numFmtId="0" fontId="20" fillId="1" borderId="100" xfId="2" applyFont="1" applyFill="1" applyBorder="1" applyAlignment="1">
      <alignment horizontal="left" vertical="center"/>
    </xf>
    <xf numFmtId="0" fontId="20" fillId="3" borderId="93" xfId="3" applyFont="1" applyFill="1" applyBorder="1" applyAlignment="1">
      <alignment horizontal="left" vertical="center" shrinkToFit="1"/>
    </xf>
    <xf numFmtId="0" fontId="19" fillId="0" borderId="28" xfId="2" applyFont="1" applyBorder="1" applyAlignment="1">
      <alignment horizontal="center" vertical="center"/>
    </xf>
    <xf numFmtId="0" fontId="20" fillId="1" borderId="35" xfId="2" applyFont="1" applyFill="1" applyBorder="1" applyAlignment="1">
      <alignment vertical="center" shrinkToFit="1"/>
    </xf>
    <xf numFmtId="0" fontId="19" fillId="1" borderId="36" xfId="2" applyFont="1" applyFill="1" applyBorder="1">
      <alignment vertical="center"/>
    </xf>
    <xf numFmtId="0" fontId="19" fillId="3" borderId="104" xfId="2" applyFont="1" applyFill="1" applyBorder="1" applyAlignment="1">
      <alignment horizontal="left" vertical="center"/>
    </xf>
    <xf numFmtId="0" fontId="19" fillId="3" borderId="103" xfId="2" applyFont="1" applyFill="1" applyBorder="1" applyAlignment="1">
      <alignment horizontal="left" vertical="center"/>
    </xf>
    <xf numFmtId="0" fontId="20" fillId="3" borderId="14" xfId="2" applyFont="1" applyFill="1" applyBorder="1" applyAlignment="1">
      <alignment horizontal="left" vertical="center"/>
    </xf>
    <xf numFmtId="0" fontId="20" fillId="3" borderId="103" xfId="2" applyFont="1" applyFill="1" applyBorder="1" applyAlignment="1">
      <alignment horizontal="left" vertical="center"/>
    </xf>
    <xf numFmtId="0" fontId="20" fillId="3" borderId="104" xfId="2" applyFont="1" applyFill="1" applyBorder="1" applyAlignment="1">
      <alignment horizontal="left" vertical="center"/>
    </xf>
    <xf numFmtId="0" fontId="20" fillId="3" borderId="106" xfId="2" applyFont="1" applyFill="1" applyBorder="1" applyAlignment="1">
      <alignment horizontal="left" vertical="center"/>
    </xf>
    <xf numFmtId="0" fontId="20" fillId="3" borderId="107" xfId="2" applyFont="1" applyFill="1" applyBorder="1" applyAlignment="1">
      <alignment horizontal="left" vertical="center"/>
    </xf>
    <xf numFmtId="0" fontId="20" fillId="1" borderId="108" xfId="2" applyFont="1" applyFill="1" applyBorder="1">
      <alignment vertical="center"/>
    </xf>
    <xf numFmtId="0" fontId="20" fillId="1" borderId="14" xfId="2" applyFont="1" applyFill="1" applyBorder="1" applyAlignment="1">
      <alignment horizontal="left" vertical="center"/>
    </xf>
    <xf numFmtId="0" fontId="19" fillId="0" borderId="77" xfId="2" applyFont="1" applyBorder="1" applyAlignment="1">
      <alignment horizontal="center" vertical="center"/>
    </xf>
    <xf numFmtId="180" fontId="19" fillId="0" borderId="109" xfId="2" applyNumberFormat="1" applyFont="1" applyBorder="1" applyAlignment="1">
      <alignment horizontal="left" vertical="center" shrinkToFit="1"/>
    </xf>
    <xf numFmtId="0" fontId="28" fillId="0" borderId="60" xfId="2" applyFont="1" applyBorder="1" applyAlignment="1">
      <alignment horizontal="center" vertical="center" wrapText="1"/>
    </xf>
    <xf numFmtId="0" fontId="29" fillId="1" borderId="68" xfId="3" applyFont="1" applyFill="1" applyBorder="1" applyAlignment="1">
      <alignment horizontal="left" vertical="center" wrapText="1" shrinkToFit="1"/>
    </xf>
    <xf numFmtId="0" fontId="29" fillId="1" borderId="36" xfId="3" applyFont="1" applyFill="1" applyBorder="1" applyAlignment="1">
      <alignment horizontal="left" vertical="center" wrapText="1" shrinkToFit="1"/>
    </xf>
    <xf numFmtId="0" fontId="20" fillId="1" borderId="38" xfId="3" applyFont="1" applyFill="1" applyBorder="1" applyAlignment="1">
      <alignment horizontal="left" vertical="center"/>
    </xf>
    <xf numFmtId="0" fontId="29" fillId="1" borderId="38" xfId="2" applyFont="1" applyFill="1" applyBorder="1" applyAlignment="1">
      <alignment vertical="center" wrapText="1" shrinkToFit="1"/>
    </xf>
    <xf numFmtId="0" fontId="19" fillId="3" borderId="110" xfId="2" applyFont="1" applyFill="1" applyBorder="1" applyAlignment="1">
      <alignment horizontal="left" vertical="center"/>
    </xf>
    <xf numFmtId="0" fontId="19" fillId="3" borderId="111" xfId="2" applyFont="1" applyFill="1" applyBorder="1" applyAlignment="1">
      <alignment horizontal="left" vertical="center"/>
    </xf>
    <xf numFmtId="0" fontId="20" fillId="3" borderId="16" xfId="2" applyFont="1" applyFill="1" applyBorder="1" applyAlignment="1">
      <alignment horizontal="left" vertical="center"/>
    </xf>
    <xf numFmtId="0" fontId="20" fillId="3" borderId="111" xfId="2" applyFont="1" applyFill="1" applyBorder="1" applyAlignment="1">
      <alignment horizontal="left" vertical="center"/>
    </xf>
    <xf numFmtId="0" fontId="20" fillId="3" borderId="112" xfId="2" applyFont="1" applyFill="1" applyBorder="1" applyAlignment="1">
      <alignment horizontal="left" vertical="center"/>
    </xf>
    <xf numFmtId="0" fontId="20" fillId="1" borderId="19" xfId="2" applyFont="1" applyFill="1" applyBorder="1">
      <alignment vertical="center"/>
    </xf>
    <xf numFmtId="0" fontId="20" fillId="3" borderId="113" xfId="2" applyFont="1" applyFill="1" applyBorder="1" applyAlignment="1">
      <alignment horizontal="left" vertical="center"/>
    </xf>
    <xf numFmtId="0" fontId="20" fillId="3" borderId="114" xfId="2" applyFont="1" applyFill="1" applyBorder="1" applyAlignment="1">
      <alignment horizontal="left" vertical="center"/>
    </xf>
    <xf numFmtId="0" fontId="20" fillId="3" borderId="21" xfId="2" applyFont="1" applyFill="1" applyBorder="1" applyAlignment="1">
      <alignment horizontal="left" vertical="center" shrinkToFit="1"/>
    </xf>
    <xf numFmtId="0" fontId="19" fillId="3" borderId="15" xfId="2" applyFont="1" applyFill="1" applyBorder="1" applyAlignment="1">
      <alignment horizontal="center" vertical="center"/>
    </xf>
    <xf numFmtId="180" fontId="19" fillId="0" borderId="22" xfId="2" applyNumberFormat="1" applyFont="1" applyBorder="1" applyAlignment="1">
      <alignment horizontal="left" vertical="center" shrinkToFit="1"/>
    </xf>
    <xf numFmtId="0" fontId="20" fillId="3" borderId="92" xfId="3" applyFont="1" applyFill="1" applyBorder="1" applyAlignment="1">
      <alignment horizontal="left" vertical="center" wrapText="1"/>
    </xf>
    <xf numFmtId="0" fontId="20" fillId="3" borderId="90" xfId="2" applyFont="1" applyFill="1" applyBorder="1" applyAlignment="1">
      <alignment horizontal="left" vertical="center" wrapText="1"/>
    </xf>
    <xf numFmtId="0" fontId="20" fillId="3" borderId="88" xfId="2" applyFont="1" applyFill="1" applyBorder="1" applyAlignment="1">
      <alignment horizontal="left" vertical="center" wrapText="1"/>
    </xf>
    <xf numFmtId="0" fontId="20" fillId="3" borderId="87" xfId="3" applyFont="1" applyFill="1" applyBorder="1" applyAlignment="1">
      <alignment horizontal="left" vertical="center"/>
    </xf>
    <xf numFmtId="0" fontId="20" fillId="3" borderId="89" xfId="3" applyFont="1" applyFill="1" applyBorder="1" applyAlignment="1">
      <alignment horizontal="left" vertical="center"/>
    </xf>
    <xf numFmtId="0" fontId="20" fillId="3" borderId="6" xfId="2" applyFont="1" applyFill="1" applyBorder="1" applyAlignment="1">
      <alignment horizontal="left" vertical="center"/>
    </xf>
    <xf numFmtId="0" fontId="20" fillId="3" borderId="6" xfId="2" applyFont="1" applyFill="1" applyBorder="1" applyAlignment="1">
      <alignment horizontal="left" vertical="center" wrapText="1"/>
    </xf>
    <xf numFmtId="0" fontId="20" fillId="3" borderId="73" xfId="2" applyFont="1" applyFill="1" applyBorder="1" applyAlignment="1">
      <alignment horizontal="left" vertical="center" wrapText="1"/>
    </xf>
    <xf numFmtId="0" fontId="20" fillId="3" borderId="88" xfId="3" applyFont="1" applyFill="1" applyBorder="1" applyAlignment="1">
      <alignment horizontal="left" vertical="center" wrapText="1"/>
    </xf>
    <xf numFmtId="0" fontId="20" fillId="1" borderId="92" xfId="2" applyFont="1" applyFill="1" applyBorder="1" applyAlignment="1">
      <alignment vertical="center" wrapText="1"/>
    </xf>
    <xf numFmtId="0" fontId="20" fillId="1" borderId="0" xfId="3" applyFont="1" applyFill="1" applyAlignment="1">
      <alignment horizontal="left" vertical="center" wrapText="1"/>
    </xf>
    <xf numFmtId="179" fontId="19" fillId="0" borderId="60" xfId="2" applyNumberFormat="1" applyFont="1" applyBorder="1" applyAlignment="1">
      <alignment horizontal="center" vertical="center" shrinkToFit="1"/>
    </xf>
    <xf numFmtId="0" fontId="19" fillId="3" borderId="43" xfId="2" applyFont="1" applyFill="1" applyBorder="1" applyAlignment="1">
      <alignment horizontal="left" vertical="center"/>
    </xf>
    <xf numFmtId="0" fontId="19" fillId="3" borderId="80" xfId="2" applyFont="1" applyFill="1" applyBorder="1" applyAlignment="1">
      <alignment horizontal="left" vertical="center"/>
    </xf>
    <xf numFmtId="0" fontId="19" fillId="3" borderId="60" xfId="2" applyFont="1" applyFill="1" applyBorder="1" applyAlignment="1">
      <alignment horizontal="center" vertical="center"/>
    </xf>
    <xf numFmtId="0" fontId="19" fillId="3" borderId="70" xfId="2" applyFont="1" applyFill="1" applyBorder="1" applyAlignment="1">
      <alignment horizontal="center" vertical="center"/>
    </xf>
    <xf numFmtId="0" fontId="19" fillId="3" borderId="1" xfId="2" applyFont="1" applyFill="1" applyBorder="1" applyAlignment="1">
      <alignment horizontal="center" vertical="center"/>
    </xf>
    <xf numFmtId="0" fontId="19" fillId="3" borderId="62" xfId="2" applyFont="1" applyFill="1" applyBorder="1" applyAlignment="1">
      <alignment horizontal="center" vertical="center"/>
    </xf>
    <xf numFmtId="179" fontId="19" fillId="3" borderId="42" xfId="2" applyNumberFormat="1" applyFont="1" applyFill="1" applyBorder="1" applyAlignment="1">
      <alignment horizontal="center" vertical="center" shrinkToFit="1"/>
    </xf>
    <xf numFmtId="178" fontId="19" fillId="3" borderId="42" xfId="2" applyNumberFormat="1" applyFont="1" applyFill="1" applyBorder="1" applyAlignment="1">
      <alignment horizontal="center" vertical="center"/>
    </xf>
    <xf numFmtId="0" fontId="19" fillId="3" borderId="42" xfId="2" applyFont="1" applyFill="1" applyBorder="1" applyAlignment="1">
      <alignment horizontal="center" vertical="center"/>
    </xf>
    <xf numFmtId="0" fontId="19" fillId="3" borderId="85" xfId="2" applyFont="1" applyFill="1" applyBorder="1" applyAlignment="1">
      <alignment horizontal="center" vertical="center"/>
    </xf>
    <xf numFmtId="0" fontId="20" fillId="3" borderId="76" xfId="2" applyFont="1" applyFill="1" applyBorder="1" applyAlignment="1">
      <alignment horizontal="left" vertical="center" shrinkToFit="1"/>
    </xf>
    <xf numFmtId="0" fontId="19" fillId="3" borderId="43" xfId="2" applyFont="1" applyFill="1" applyBorder="1" applyAlignment="1">
      <alignment horizontal="center" vertical="center" wrapText="1"/>
    </xf>
    <xf numFmtId="0" fontId="19" fillId="0" borderId="20" xfId="2" applyFont="1" applyBorder="1" applyAlignment="1">
      <alignment vertical="center" wrapText="1"/>
    </xf>
    <xf numFmtId="179" fontId="19" fillId="3" borderId="18" xfId="2" applyNumberFormat="1" applyFont="1" applyFill="1" applyBorder="1" applyAlignment="1">
      <alignment horizontal="center" vertical="center" shrinkToFit="1"/>
    </xf>
    <xf numFmtId="178" fontId="19" fillId="3" borderId="18" xfId="2" applyNumberFormat="1" applyFont="1" applyFill="1" applyBorder="1" applyAlignment="1">
      <alignment horizontal="center" vertical="center"/>
    </xf>
    <xf numFmtId="0" fontId="19" fillId="0" borderId="18" xfId="2" applyFont="1" applyBorder="1" applyAlignment="1">
      <alignment horizontal="center" vertical="center"/>
    </xf>
    <xf numFmtId="0" fontId="19" fillId="3" borderId="18" xfId="2" applyFont="1" applyFill="1" applyBorder="1" applyAlignment="1">
      <alignment horizontal="center" vertical="center"/>
    </xf>
    <xf numFmtId="0" fontId="19" fillId="0" borderId="19" xfId="2" applyFont="1" applyBorder="1" applyAlignment="1">
      <alignment horizontal="center" vertical="center"/>
    </xf>
    <xf numFmtId="0" fontId="19" fillId="0" borderId="21" xfId="2" applyFont="1" applyBorder="1" applyAlignment="1">
      <alignment horizontal="center" vertical="center" wrapText="1"/>
    </xf>
    <xf numFmtId="0" fontId="20" fillId="3" borderId="117" xfId="2" applyFont="1" applyFill="1" applyBorder="1" applyAlignment="1">
      <alignment horizontal="left" vertical="center"/>
    </xf>
    <xf numFmtId="38" fontId="19" fillId="3" borderId="60" xfId="1" applyFont="1" applyFill="1" applyBorder="1" applyAlignment="1">
      <alignment vertical="center"/>
    </xf>
    <xf numFmtId="38" fontId="19" fillId="3" borderId="92" xfId="1" applyFont="1" applyFill="1" applyBorder="1" applyAlignment="1">
      <alignment vertical="center"/>
    </xf>
    <xf numFmtId="0" fontId="19" fillId="0" borderId="66" xfId="2" applyFont="1" applyBorder="1" applyAlignment="1">
      <alignment horizontal="right" vertical="center"/>
    </xf>
    <xf numFmtId="0" fontId="19" fillId="0" borderId="65" xfId="2" applyFont="1" applyBorder="1" applyAlignment="1">
      <alignment horizontal="right" vertical="center"/>
    </xf>
    <xf numFmtId="0" fontId="19" fillId="3" borderId="61" xfId="2" applyFont="1" applyFill="1" applyBorder="1" applyAlignment="1">
      <alignment horizontal="right" vertical="center"/>
    </xf>
    <xf numFmtId="38" fontId="19" fillId="3" borderId="1" xfId="1" applyFont="1" applyFill="1" applyBorder="1" applyAlignment="1">
      <alignment vertical="center"/>
    </xf>
    <xf numFmtId="38" fontId="19" fillId="3" borderId="6" xfId="1" applyFont="1" applyFill="1" applyBorder="1" applyAlignment="1">
      <alignment vertical="center"/>
    </xf>
    <xf numFmtId="0" fontId="19" fillId="0" borderId="59" xfId="2" applyFont="1" applyBorder="1" applyAlignment="1">
      <alignment horizontal="right" vertical="center"/>
    </xf>
    <xf numFmtId="0" fontId="19" fillId="0" borderId="58" xfId="2" applyFont="1" applyBorder="1" applyAlignment="1">
      <alignment horizontal="right" vertical="center"/>
    </xf>
    <xf numFmtId="0" fontId="19" fillId="3" borderId="33" xfId="2" applyFont="1" applyFill="1" applyBorder="1" applyAlignment="1">
      <alignment horizontal="right" vertical="center"/>
    </xf>
    <xf numFmtId="0" fontId="25" fillId="3" borderId="0" xfId="2" applyFont="1" applyFill="1" applyAlignment="1">
      <alignment horizontal="right" vertical="center"/>
    </xf>
    <xf numFmtId="38" fontId="19" fillId="3" borderId="62" xfId="1" applyFont="1" applyFill="1" applyBorder="1" applyAlignment="1">
      <alignment vertical="center"/>
    </xf>
    <xf numFmtId="38" fontId="19" fillId="3" borderId="42" xfId="1" applyFont="1" applyFill="1" applyBorder="1" applyAlignment="1">
      <alignment vertical="center"/>
    </xf>
    <xf numFmtId="38" fontId="19" fillId="3" borderId="108" xfId="1" applyFont="1" applyFill="1" applyBorder="1" applyAlignment="1">
      <alignment vertical="center"/>
    </xf>
    <xf numFmtId="0" fontId="19" fillId="3" borderId="104" xfId="2" applyFont="1" applyFill="1" applyBorder="1" applyAlignment="1">
      <alignment horizontal="right" vertical="center"/>
    </xf>
    <xf numFmtId="0" fontId="19" fillId="3" borderId="14" xfId="2" applyFont="1" applyFill="1" applyBorder="1" applyAlignment="1">
      <alignment horizontal="right" vertical="center"/>
    </xf>
    <xf numFmtId="0" fontId="19" fillId="3" borderId="79" xfId="2" applyFont="1" applyFill="1" applyBorder="1" applyAlignment="1">
      <alignment horizontal="right" vertical="center"/>
    </xf>
    <xf numFmtId="0" fontId="19" fillId="3" borderId="76" xfId="2" applyFont="1" applyFill="1" applyBorder="1" applyAlignment="1">
      <alignment horizontal="right" vertical="center"/>
    </xf>
    <xf numFmtId="0" fontId="33" fillId="3" borderId="0" xfId="2" applyFont="1" applyFill="1" applyAlignment="1">
      <alignment horizontal="center" vertical="top"/>
    </xf>
    <xf numFmtId="0" fontId="34" fillId="3" borderId="0" xfId="2" applyFont="1" applyFill="1" applyAlignment="1">
      <alignment horizontal="center" vertical="top"/>
    </xf>
    <xf numFmtId="178" fontId="33" fillId="3" borderId="0" xfId="2" applyNumberFormat="1" applyFont="1" applyFill="1" applyAlignment="1">
      <alignment horizontal="center" vertical="top"/>
    </xf>
    <xf numFmtId="38" fontId="34" fillId="3" borderId="0" xfId="2" applyNumberFormat="1" applyFont="1" applyFill="1" applyAlignment="1">
      <alignment horizontal="center" vertical="top"/>
    </xf>
    <xf numFmtId="38" fontId="34" fillId="3" borderId="0" xfId="2" applyNumberFormat="1" applyFont="1" applyFill="1" applyAlignment="1">
      <alignment vertical="top"/>
    </xf>
    <xf numFmtId="0" fontId="19" fillId="0" borderId="0" xfId="2" applyFont="1" applyAlignment="1">
      <alignment horizontal="center" vertical="top"/>
    </xf>
    <xf numFmtId="38" fontId="19" fillId="3" borderId="0" xfId="2" applyNumberFormat="1" applyFont="1" applyFill="1" applyAlignment="1">
      <alignment vertical="top"/>
    </xf>
    <xf numFmtId="0" fontId="20" fillId="3" borderId="0" xfId="2" applyFont="1" applyFill="1" applyAlignment="1">
      <alignment vertical="top"/>
    </xf>
    <xf numFmtId="38" fontId="19" fillId="3" borderId="0" xfId="2" applyNumberFormat="1" applyFont="1" applyFill="1" applyAlignment="1">
      <alignment horizontal="center" vertical="top"/>
    </xf>
    <xf numFmtId="178" fontId="19" fillId="3" borderId="0" xfId="2" applyNumberFormat="1" applyFont="1" applyFill="1">
      <alignment vertical="center"/>
    </xf>
    <xf numFmtId="0" fontId="19" fillId="0" borderId="0" xfId="2" applyFont="1" applyAlignment="1">
      <alignment horizontal="center" vertical="center"/>
    </xf>
    <xf numFmtId="0" fontId="20" fillId="3" borderId="0" xfId="2" applyFont="1" applyFill="1">
      <alignment vertical="center"/>
    </xf>
    <xf numFmtId="38" fontId="35" fillId="3" borderId="0" xfId="1" applyFont="1" applyFill="1" applyAlignment="1">
      <alignment horizontal="right" vertical="top"/>
    </xf>
    <xf numFmtId="38" fontId="34" fillId="3" borderId="0" xfId="1" applyFont="1" applyFill="1" applyAlignment="1">
      <alignment horizontal="center" vertical="top"/>
    </xf>
    <xf numFmtId="0" fontId="34" fillId="3" borderId="0" xfId="2" applyFont="1" applyFill="1" applyAlignment="1">
      <alignment vertical="top"/>
    </xf>
    <xf numFmtId="38" fontId="19" fillId="3" borderId="0" xfId="1" applyFont="1" applyFill="1" applyAlignment="1">
      <alignment horizontal="center" vertical="center"/>
    </xf>
    <xf numFmtId="0" fontId="25" fillId="0" borderId="31" xfId="2" applyFont="1" applyBorder="1" applyAlignment="1">
      <alignment horizontal="left" vertical="center" wrapText="1"/>
    </xf>
    <xf numFmtId="0" fontId="36" fillId="0" borderId="0" xfId="4" applyFont="1" applyAlignment="1">
      <alignment horizontal="left" vertical="center"/>
    </xf>
    <xf numFmtId="181" fontId="29" fillId="0" borderId="0" xfId="4" applyNumberFormat="1" applyFont="1" applyAlignment="1">
      <alignment horizontal="right" vertical="center"/>
    </xf>
    <xf numFmtId="181" fontId="29" fillId="0" borderId="0" xfId="4" applyNumberFormat="1" applyFont="1" applyAlignment="1">
      <alignment horizontal="center" vertical="center"/>
    </xf>
    <xf numFmtId="181" fontId="29" fillId="0" borderId="0" xfId="4" applyNumberFormat="1" applyFont="1" applyAlignment="1">
      <alignment horizontal="left" vertical="center"/>
    </xf>
    <xf numFmtId="0" fontId="29" fillId="0" borderId="0" xfId="4" applyFont="1">
      <alignment vertical="center"/>
    </xf>
    <xf numFmtId="182" fontId="36" fillId="0" borderId="0" xfId="4" applyNumberFormat="1" applyFont="1" applyAlignment="1">
      <alignment horizontal="left" vertical="center"/>
    </xf>
    <xf numFmtId="0" fontId="29" fillId="0" borderId="0" xfId="4" applyFont="1" applyAlignment="1">
      <alignment horizontal="left" vertical="center"/>
    </xf>
    <xf numFmtId="181" fontId="29" fillId="0" borderId="93" xfId="4" applyNumberFormat="1" applyFont="1" applyBorder="1" applyAlignment="1">
      <alignment horizontal="center" vertical="center"/>
    </xf>
    <xf numFmtId="181" fontId="31" fillId="0" borderId="33" xfId="4" applyNumberFormat="1" applyFont="1" applyBorder="1" applyAlignment="1">
      <alignment horizontal="center" vertical="center" wrapText="1"/>
    </xf>
    <xf numFmtId="181" fontId="31" fillId="0" borderId="0" xfId="4" applyNumberFormat="1" applyFont="1" applyAlignment="1">
      <alignment horizontal="center" vertical="center" wrapText="1"/>
    </xf>
    <xf numFmtId="182" fontId="29" fillId="0" borderId="122" xfId="4" applyNumberFormat="1" applyFont="1" applyBorder="1" applyAlignment="1">
      <alignment horizontal="right" vertical="center" indent="2"/>
    </xf>
    <xf numFmtId="183" fontId="29" fillId="0" borderId="1" xfId="4" applyNumberFormat="1" applyFont="1" applyBorder="1" applyAlignment="1">
      <alignment horizontal="center" vertical="center" shrinkToFit="1"/>
    </xf>
    <xf numFmtId="183" fontId="29" fillId="0" borderId="33" xfId="4" applyNumberFormat="1" applyFont="1" applyBorder="1" applyAlignment="1">
      <alignment horizontal="center" vertical="center" shrinkToFit="1"/>
    </xf>
    <xf numFmtId="184" fontId="29" fillId="0" borderId="0" xfId="4" applyNumberFormat="1" applyFont="1" applyAlignment="1">
      <alignment horizontal="left" vertical="center" indent="1"/>
    </xf>
    <xf numFmtId="182" fontId="29" fillId="4" borderId="122" xfId="4" applyNumberFormat="1" applyFont="1" applyFill="1" applyBorder="1" applyAlignment="1">
      <alignment horizontal="right" vertical="center" indent="2"/>
    </xf>
    <xf numFmtId="183" fontId="29" fillId="4" borderId="1" xfId="4" applyNumberFormat="1" applyFont="1" applyFill="1" applyBorder="1" applyAlignment="1">
      <alignment horizontal="center" vertical="center" shrinkToFit="1"/>
    </xf>
    <xf numFmtId="182" fontId="29" fillId="4" borderId="123" xfId="4" applyNumberFormat="1" applyFont="1" applyFill="1" applyBorder="1" applyAlignment="1">
      <alignment horizontal="right" vertical="center" indent="2"/>
    </xf>
    <xf numFmtId="183" fontId="29" fillId="4" borderId="42" xfId="4" applyNumberFormat="1" applyFont="1" applyFill="1" applyBorder="1" applyAlignment="1">
      <alignment horizontal="center" vertical="center" shrinkToFit="1"/>
    </xf>
    <xf numFmtId="183" fontId="29" fillId="4" borderId="76" xfId="4" applyNumberFormat="1" applyFont="1" applyFill="1" applyBorder="1" applyAlignment="1">
      <alignment horizontal="center" vertical="center" shrinkToFit="1"/>
    </xf>
    <xf numFmtId="182" fontId="29" fillId="0" borderId="0" xfId="4" applyNumberFormat="1" applyFont="1" applyAlignment="1">
      <alignment horizontal="center" vertical="center"/>
    </xf>
    <xf numFmtId="182" fontId="29" fillId="0" borderId="5" xfId="4" applyNumberFormat="1" applyFont="1" applyBorder="1" applyAlignment="1">
      <alignment horizontal="center" vertical="center"/>
    </xf>
    <xf numFmtId="181" fontId="31" fillId="0" borderId="5" xfId="4" applyNumberFormat="1" applyFont="1" applyBorder="1" applyAlignment="1">
      <alignment horizontal="center" vertical="center" wrapText="1"/>
    </xf>
    <xf numFmtId="181" fontId="38" fillId="2" borderId="5" xfId="4" applyNumberFormat="1" applyFont="1" applyFill="1" applyBorder="1" applyAlignment="1">
      <alignment horizontal="center" vertical="center" wrapText="1" shrinkToFit="1"/>
    </xf>
    <xf numFmtId="181" fontId="31" fillId="0" borderId="5" xfId="4" applyNumberFormat="1" applyFont="1" applyBorder="1" applyAlignment="1">
      <alignment horizontal="center" vertical="center" wrapText="1" shrinkToFit="1"/>
    </xf>
    <xf numFmtId="0" fontId="31" fillId="0" borderId="1" xfId="4" applyFont="1" applyBorder="1" applyAlignment="1">
      <alignment horizontal="center" vertical="center" wrapText="1"/>
    </xf>
    <xf numFmtId="182" fontId="29" fillId="0" borderId="1" xfId="4" applyNumberFormat="1" applyFont="1" applyBorder="1" applyAlignment="1">
      <alignment horizontal="right" vertical="center" indent="2"/>
    </xf>
    <xf numFmtId="183" fontId="29" fillId="0" borderId="62" xfId="4" applyNumberFormat="1" applyFont="1" applyBorder="1" applyAlignment="1">
      <alignment horizontal="center" vertical="center"/>
    </xf>
    <xf numFmtId="183" fontId="29" fillId="2" borderId="1" xfId="4" applyNumberFormat="1" applyFont="1" applyFill="1" applyBorder="1" applyAlignment="1">
      <alignment horizontal="left" vertical="center" indent="1"/>
    </xf>
    <xf numFmtId="183" fontId="29" fillId="0" borderId="1" xfId="4" applyNumberFormat="1" applyFont="1" applyBorder="1" applyAlignment="1">
      <alignment horizontal="center" vertical="center"/>
    </xf>
    <xf numFmtId="183" fontId="29" fillId="2" borderId="62" xfId="4" applyNumberFormat="1" applyFont="1" applyFill="1" applyBorder="1" applyAlignment="1">
      <alignment horizontal="center" vertical="center"/>
    </xf>
    <xf numFmtId="183" fontId="29" fillId="2" borderId="1" xfId="4" applyNumberFormat="1" applyFont="1" applyFill="1" applyBorder="1" applyAlignment="1">
      <alignment horizontal="center" vertical="center"/>
    </xf>
    <xf numFmtId="183" fontId="39" fillId="2" borderId="62" xfId="4" applyNumberFormat="1" applyFont="1" applyFill="1" applyBorder="1" applyAlignment="1">
      <alignment horizontal="center" vertical="center"/>
    </xf>
    <xf numFmtId="182" fontId="29" fillId="4" borderId="1" xfId="4" applyNumberFormat="1" applyFont="1" applyFill="1" applyBorder="1" applyAlignment="1">
      <alignment horizontal="right" vertical="center" indent="2"/>
    </xf>
    <xf numFmtId="183" fontId="29" fillId="4" borderId="1" xfId="4" applyNumberFormat="1" applyFont="1" applyFill="1" applyBorder="1" applyAlignment="1">
      <alignment horizontal="left" vertical="center" indent="1"/>
    </xf>
    <xf numFmtId="183" fontId="29" fillId="4" borderId="1" xfId="4" applyNumberFormat="1" applyFont="1" applyFill="1" applyBorder="1" applyAlignment="1">
      <alignment horizontal="center" vertical="center"/>
    </xf>
    <xf numFmtId="0" fontId="29" fillId="4" borderId="0" xfId="4" applyFont="1" applyFill="1">
      <alignment vertical="center"/>
    </xf>
    <xf numFmtId="0" fontId="7" fillId="0" borderId="0" xfId="0" applyFont="1" applyAlignment="1">
      <alignment horizontal="left" vertical="top" wrapText="1"/>
    </xf>
    <xf numFmtId="181" fontId="36" fillId="0" borderId="0" xfId="4" applyNumberFormat="1" applyFont="1" applyAlignment="1">
      <alignment horizontal="left" vertical="center"/>
    </xf>
    <xf numFmtId="182" fontId="29" fillId="0" borderId="1" xfId="4" applyNumberFormat="1" applyFont="1" applyBorder="1" applyAlignment="1">
      <alignment horizontal="center" vertical="center"/>
    </xf>
    <xf numFmtId="181" fontId="29" fillId="0" borderId="62" xfId="4" applyNumberFormat="1" applyFont="1" applyBorder="1" applyAlignment="1">
      <alignment horizontal="center" vertical="center"/>
    </xf>
    <xf numFmtId="181" fontId="29" fillId="0" borderId="1" xfId="4" applyNumberFormat="1" applyFont="1" applyBorder="1" applyAlignment="1">
      <alignment horizontal="center" vertical="center"/>
    </xf>
    <xf numFmtId="183" fontId="29" fillId="2" borderId="62" xfId="4" applyNumberFormat="1" applyFont="1" applyFill="1" applyBorder="1" applyAlignment="1">
      <alignment horizontal="center" vertical="center" shrinkToFit="1"/>
    </xf>
    <xf numFmtId="183" fontId="29" fillId="2" borderId="1" xfId="4" applyNumberFormat="1" applyFont="1" applyFill="1" applyBorder="1" applyAlignment="1">
      <alignment horizontal="center" vertical="center" shrinkToFit="1"/>
    </xf>
    <xf numFmtId="183" fontId="29" fillId="2" borderId="124" xfId="4" applyNumberFormat="1" applyFont="1" applyFill="1" applyBorder="1" applyAlignment="1">
      <alignment horizontal="center" vertical="center" shrinkToFit="1"/>
    </xf>
    <xf numFmtId="0" fontId="40" fillId="0" borderId="0" xfId="4" applyFont="1" applyAlignment="1">
      <alignment horizontal="center" vertical="center"/>
    </xf>
    <xf numFmtId="0" fontId="41" fillId="0" borderId="0" xfId="4" applyFont="1" applyAlignment="1">
      <alignment horizontal="left" vertical="center"/>
    </xf>
    <xf numFmtId="0" fontId="41" fillId="0" borderId="0" xfId="4" applyFont="1" applyAlignment="1">
      <alignment horizontal="center" vertical="center"/>
    </xf>
    <xf numFmtId="0" fontId="41" fillId="0" borderId="14" xfId="4" applyFont="1" applyBorder="1" applyAlignment="1">
      <alignment horizontal="left" vertical="center"/>
    </xf>
    <xf numFmtId="0" fontId="41" fillId="3" borderId="25" xfId="4" applyFont="1" applyFill="1" applyBorder="1" applyAlignment="1">
      <alignment horizontal="center" vertical="center" shrinkToFit="1"/>
    </xf>
    <xf numFmtId="0" fontId="41" fillId="5" borderId="25" xfId="4" applyFont="1" applyFill="1" applyBorder="1" applyAlignment="1">
      <alignment horizontal="center" vertical="center" shrinkToFit="1"/>
    </xf>
    <xf numFmtId="0" fontId="41" fillId="6" borderId="93" xfId="4" applyFont="1" applyFill="1" applyBorder="1" applyAlignment="1">
      <alignment horizontal="center" vertical="center" shrinkToFit="1"/>
    </xf>
    <xf numFmtId="185" fontId="41" fillId="3" borderId="1" xfId="4" applyNumberFormat="1" applyFont="1" applyFill="1" applyBorder="1" applyAlignment="1">
      <alignment horizontal="center" vertical="center" shrinkToFit="1"/>
    </xf>
    <xf numFmtId="185" fontId="41" fillId="5" borderId="1" xfId="4" applyNumberFormat="1" applyFont="1" applyFill="1" applyBorder="1" applyAlignment="1">
      <alignment horizontal="center" vertical="center" shrinkToFit="1"/>
    </xf>
    <xf numFmtId="0" fontId="41" fillId="6" borderId="1" xfId="4" applyFont="1" applyFill="1" applyBorder="1" applyAlignment="1">
      <alignment horizontal="center" vertical="center" shrinkToFit="1"/>
    </xf>
    <xf numFmtId="0" fontId="41" fillId="6" borderId="33" xfId="4" applyFont="1" applyFill="1" applyBorder="1" applyAlignment="1">
      <alignment horizontal="center" vertical="center" shrinkToFit="1"/>
    </xf>
    <xf numFmtId="0" fontId="42" fillId="7" borderId="42" xfId="4" applyFont="1" applyFill="1" applyBorder="1" applyAlignment="1">
      <alignment horizontal="center" vertical="center" shrinkToFit="1"/>
    </xf>
    <xf numFmtId="0" fontId="42" fillId="8" borderId="5" xfId="4" applyFont="1" applyFill="1" applyBorder="1" applyAlignment="1">
      <alignment horizontal="center" vertical="center" shrinkToFit="1"/>
    </xf>
    <xf numFmtId="0" fontId="41" fillId="5" borderId="5" xfId="4" applyFont="1" applyFill="1" applyBorder="1" applyAlignment="1">
      <alignment horizontal="center" vertical="center" shrinkToFit="1"/>
    </xf>
    <xf numFmtId="0" fontId="42" fillId="0" borderId="5" xfId="4" applyFont="1" applyBorder="1" applyAlignment="1">
      <alignment horizontal="center" vertical="center" shrinkToFit="1"/>
    </xf>
    <xf numFmtId="0" fontId="42" fillId="9" borderId="5" xfId="4" applyFont="1" applyFill="1" applyBorder="1" applyAlignment="1">
      <alignment horizontal="center" vertical="center" shrinkToFit="1"/>
    </xf>
    <xf numFmtId="0" fontId="41" fillId="0" borderId="5" xfId="4" applyFont="1" applyBorder="1" applyAlignment="1">
      <alignment horizontal="center" vertical="center" shrinkToFit="1"/>
    </xf>
    <xf numFmtId="0" fontId="41" fillId="3" borderId="5" xfId="4" applyFont="1" applyFill="1" applyBorder="1" applyAlignment="1">
      <alignment horizontal="center" vertical="center" shrinkToFit="1"/>
    </xf>
    <xf numFmtId="0" fontId="42" fillId="10" borderId="42" xfId="4" applyFont="1" applyFill="1" applyBorder="1" applyAlignment="1">
      <alignment horizontal="center" vertical="center" shrinkToFit="1"/>
    </xf>
    <xf numFmtId="0" fontId="41" fillId="6" borderId="5" xfId="4" applyFont="1" applyFill="1" applyBorder="1" applyAlignment="1">
      <alignment horizontal="center" vertical="center" shrinkToFit="1"/>
    </xf>
    <xf numFmtId="0" fontId="41" fillId="6" borderId="27" xfId="4" applyFont="1" applyFill="1" applyBorder="1" applyAlignment="1">
      <alignment horizontal="center" vertical="center" shrinkToFit="1"/>
    </xf>
    <xf numFmtId="0" fontId="41" fillId="3" borderId="93" xfId="4" applyFont="1" applyFill="1" applyBorder="1" applyAlignment="1">
      <alignment horizontal="center" vertical="center" shrinkToFit="1"/>
    </xf>
    <xf numFmtId="185" fontId="41" fillId="3" borderId="33" xfId="4" applyNumberFormat="1" applyFont="1" applyFill="1" applyBorder="1" applyAlignment="1">
      <alignment horizontal="center" vertical="center" shrinkToFit="1"/>
    </xf>
    <xf numFmtId="0" fontId="42" fillId="8" borderId="42" xfId="4" applyFont="1" applyFill="1" applyBorder="1" applyAlignment="1">
      <alignment horizontal="center" vertical="center" shrinkToFit="1"/>
    </xf>
    <xf numFmtId="0" fontId="42" fillId="5" borderId="42" xfId="4" applyFont="1" applyFill="1" applyBorder="1" applyAlignment="1">
      <alignment horizontal="center" vertical="center" shrinkToFit="1"/>
    </xf>
    <xf numFmtId="0" fontId="41" fillId="0" borderId="42" xfId="4" applyFont="1" applyBorder="1" applyAlignment="1">
      <alignment horizontal="center" vertical="center" shrinkToFit="1"/>
    </xf>
    <xf numFmtId="0" fontId="42" fillId="3" borderId="5" xfId="4" applyFont="1" applyFill="1" applyBorder="1" applyAlignment="1">
      <alignment horizontal="center" vertical="center" shrinkToFit="1"/>
    </xf>
    <xf numFmtId="0" fontId="42" fillId="9" borderId="42" xfId="4" applyFont="1" applyFill="1" applyBorder="1" applyAlignment="1">
      <alignment horizontal="center" vertical="center" shrinkToFit="1"/>
    </xf>
    <xf numFmtId="0" fontId="42" fillId="10" borderId="76" xfId="4" applyFont="1" applyFill="1" applyBorder="1" applyAlignment="1">
      <alignment horizontal="center" vertical="center" shrinkToFit="1"/>
    </xf>
    <xf numFmtId="0" fontId="41" fillId="3" borderId="42" xfId="4" applyFont="1" applyFill="1" applyBorder="1" applyAlignment="1">
      <alignment horizontal="center" vertical="center" shrinkToFit="1"/>
    </xf>
    <xf numFmtId="0" fontId="41" fillId="5" borderId="42" xfId="4" applyFont="1" applyFill="1" applyBorder="1" applyAlignment="1">
      <alignment horizontal="center" vertical="center" shrinkToFit="1"/>
    </xf>
    <xf numFmtId="0" fontId="42" fillId="3" borderId="42" xfId="4" applyFont="1" applyFill="1" applyBorder="1" applyAlignment="1">
      <alignment horizontal="center" vertical="center" shrinkToFit="1"/>
    </xf>
    <xf numFmtId="0" fontId="41" fillId="12" borderId="25" xfId="4" applyFont="1" applyFill="1" applyBorder="1" applyAlignment="1">
      <alignment horizontal="center" vertical="center" shrinkToFit="1"/>
    </xf>
    <xf numFmtId="0" fontId="41" fillId="13" borderId="25" xfId="4" applyFont="1" applyFill="1" applyBorder="1" applyAlignment="1">
      <alignment horizontal="center" vertical="center" shrinkToFit="1"/>
    </xf>
    <xf numFmtId="185" fontId="41" fillId="12" borderId="1" xfId="4" applyNumberFormat="1" applyFont="1" applyFill="1" applyBorder="1" applyAlignment="1">
      <alignment horizontal="center" vertical="center" shrinkToFit="1"/>
    </xf>
    <xf numFmtId="185" fontId="41" fillId="13" borderId="1" xfId="4" applyNumberFormat="1" applyFont="1" applyFill="1" applyBorder="1" applyAlignment="1">
      <alignment horizontal="center" vertical="center" shrinkToFit="1"/>
    </xf>
    <xf numFmtId="0" fontId="41" fillId="12" borderId="42" xfId="4" applyFont="1" applyFill="1" applyBorder="1" applyAlignment="1">
      <alignment horizontal="center" vertical="center" shrinkToFit="1"/>
    </xf>
    <xf numFmtId="0" fontId="41" fillId="13" borderId="42" xfId="4" applyFont="1" applyFill="1" applyBorder="1" applyAlignment="1">
      <alignment horizontal="center" vertical="center" shrinkToFit="1"/>
    </xf>
    <xf numFmtId="0" fontId="42" fillId="0" borderId="42" xfId="4" applyFont="1" applyBorder="1" applyAlignment="1">
      <alignment horizontal="center" vertical="center" shrinkToFit="1"/>
    </xf>
    <xf numFmtId="0" fontId="42" fillId="12" borderId="42" xfId="4" applyFont="1" applyFill="1" applyBorder="1" applyAlignment="1">
      <alignment horizontal="center" vertical="center" shrinkToFit="1"/>
    </xf>
    <xf numFmtId="0" fontId="41" fillId="6" borderId="76" xfId="4" applyFont="1" applyFill="1" applyBorder="1" applyAlignment="1">
      <alignment horizontal="center" vertical="center" shrinkToFit="1"/>
    </xf>
    <xf numFmtId="0" fontId="41" fillId="5" borderId="60" xfId="4" applyFont="1" applyFill="1" applyBorder="1" applyAlignment="1">
      <alignment horizontal="center" vertical="center" shrinkToFit="1"/>
    </xf>
    <xf numFmtId="0" fontId="41" fillId="3" borderId="60" xfId="4" applyFont="1" applyFill="1" applyBorder="1" applyAlignment="1">
      <alignment horizontal="center" vertical="center" shrinkToFit="1"/>
    </xf>
    <xf numFmtId="0" fontId="41" fillId="0" borderId="60" xfId="4" applyFont="1" applyBorder="1" applyAlignment="1">
      <alignment horizontal="center" vertical="center" shrinkToFit="1"/>
    </xf>
    <xf numFmtId="0" fontId="41" fillId="0" borderId="61" xfId="4" applyFont="1" applyBorder="1" applyAlignment="1">
      <alignment horizontal="center" vertical="center" shrinkToFit="1"/>
    </xf>
    <xf numFmtId="185" fontId="41" fillId="0" borderId="1" xfId="4" applyNumberFormat="1" applyFont="1" applyBorder="1" applyAlignment="1">
      <alignment horizontal="center" vertical="center" shrinkToFit="1"/>
    </xf>
    <xf numFmtId="185" fontId="41" fillId="0" borderId="33" xfId="4" applyNumberFormat="1" applyFont="1" applyBorder="1" applyAlignment="1">
      <alignment horizontal="center" vertical="center" shrinkToFit="1"/>
    </xf>
    <xf numFmtId="0" fontId="42" fillId="3" borderId="42" xfId="4" applyFont="1" applyFill="1" applyBorder="1" applyAlignment="1">
      <alignment horizontal="center" vertical="center"/>
    </xf>
    <xf numFmtId="0" fontId="42" fillId="9" borderId="42" xfId="4" applyFont="1" applyFill="1" applyBorder="1" applyAlignment="1">
      <alignment horizontal="center" vertical="center"/>
    </xf>
    <xf numFmtId="0" fontId="41" fillId="3" borderId="0" xfId="4" applyFont="1" applyFill="1" applyAlignment="1">
      <alignment horizontal="center" vertical="center"/>
    </xf>
    <xf numFmtId="0" fontId="41" fillId="0" borderId="25" xfId="4" applyFont="1" applyBorder="1" applyAlignment="1">
      <alignment horizontal="center" vertical="center" shrinkToFit="1"/>
    </xf>
    <xf numFmtId="0" fontId="41" fillId="3" borderId="61" xfId="4" applyFont="1" applyFill="1" applyBorder="1" applyAlignment="1">
      <alignment horizontal="center" vertical="center" shrinkToFit="1"/>
    </xf>
    <xf numFmtId="0" fontId="42" fillId="10" borderId="76" xfId="4" applyFont="1" applyFill="1" applyBorder="1" applyAlignment="1">
      <alignment horizontal="center" vertical="center"/>
    </xf>
    <xf numFmtId="0" fontId="41" fillId="5" borderId="61" xfId="4" applyFont="1" applyFill="1" applyBorder="1" applyAlignment="1">
      <alignment horizontal="center" vertical="center" shrinkToFit="1"/>
    </xf>
    <xf numFmtId="185" fontId="41" fillId="5" borderId="33" xfId="4" applyNumberFormat="1" applyFont="1" applyFill="1" applyBorder="1" applyAlignment="1">
      <alignment horizontal="center" vertical="center" shrinkToFit="1"/>
    </xf>
    <xf numFmtId="0" fontId="42" fillId="5" borderId="76" xfId="4" applyFont="1" applyFill="1" applyBorder="1" applyAlignment="1">
      <alignment horizontal="center" vertical="center" shrinkToFit="1"/>
    </xf>
    <xf numFmtId="0" fontId="41" fillId="6" borderId="60" xfId="4" applyFont="1" applyFill="1" applyBorder="1" applyAlignment="1">
      <alignment horizontal="center" vertical="center" shrinkToFit="1"/>
    </xf>
    <xf numFmtId="0" fontId="41" fillId="6" borderId="61" xfId="4" applyFont="1" applyFill="1" applyBorder="1" applyAlignment="1">
      <alignment horizontal="center" vertical="center" shrinkToFit="1"/>
    </xf>
    <xf numFmtId="0" fontId="41" fillId="5" borderId="93" xfId="4" applyFont="1" applyFill="1" applyBorder="1" applyAlignment="1">
      <alignment horizontal="center" vertical="center" shrinkToFit="1"/>
    </xf>
    <xf numFmtId="183" fontId="29" fillId="0" borderId="6" xfId="4" applyNumberFormat="1" applyFont="1" applyBorder="1" applyAlignment="1">
      <alignment horizontal="center" vertical="center"/>
    </xf>
    <xf numFmtId="183" fontId="29" fillId="2" borderId="5" xfId="4" applyNumberFormat="1" applyFont="1" applyFill="1" applyBorder="1" applyAlignment="1">
      <alignment horizontal="left" vertical="center" indent="1"/>
    </xf>
    <xf numFmtId="183" fontId="29" fillId="0" borderId="5" xfId="4" applyNumberFormat="1" applyFont="1" applyBorder="1" applyAlignment="1">
      <alignment horizontal="center" vertical="center"/>
    </xf>
    <xf numFmtId="0" fontId="41" fillId="0" borderId="75" xfId="4" applyFont="1" applyBorder="1" applyAlignment="1">
      <alignment horizontal="center" vertical="center"/>
    </xf>
    <xf numFmtId="0" fontId="41" fillId="5" borderId="76" xfId="4" applyFont="1" applyFill="1" applyBorder="1" applyAlignment="1">
      <alignment horizontal="center" vertical="center"/>
    </xf>
    <xf numFmtId="0" fontId="41" fillId="0" borderId="32" xfId="4" applyFont="1" applyBorder="1" applyAlignment="1">
      <alignment horizontal="center" vertical="center"/>
    </xf>
    <xf numFmtId="0" fontId="42" fillId="11" borderId="42" xfId="4" applyFont="1" applyFill="1" applyBorder="1" applyAlignment="1">
      <alignment horizontal="center" vertical="center" shrinkToFit="1"/>
    </xf>
    <xf numFmtId="0" fontId="41" fillId="5" borderId="32" xfId="4" applyFont="1" applyFill="1" applyBorder="1" applyAlignment="1">
      <alignment horizontal="center" vertical="center"/>
    </xf>
    <xf numFmtId="0" fontId="42" fillId="10" borderId="5" xfId="4" applyFont="1" applyFill="1" applyBorder="1" applyAlignment="1">
      <alignment horizontal="center" vertical="center" shrinkToFit="1"/>
    </xf>
    <xf numFmtId="0" fontId="42" fillId="9" borderId="75" xfId="4" applyFont="1" applyFill="1" applyBorder="1" applyAlignment="1">
      <alignment horizontal="center" vertical="center"/>
    </xf>
    <xf numFmtId="0" fontId="20" fillId="0" borderId="87" xfId="2" applyFont="1" applyBorder="1">
      <alignment vertical="center"/>
    </xf>
    <xf numFmtId="0" fontId="20" fillId="0" borderId="89" xfId="2" applyFont="1" applyBorder="1">
      <alignment vertical="center"/>
    </xf>
    <xf numFmtId="0" fontId="20" fillId="15" borderId="62" xfId="2" applyFont="1" applyFill="1" applyBorder="1">
      <alignment vertical="center"/>
    </xf>
    <xf numFmtId="0" fontId="20" fillId="15" borderId="35" xfId="2" applyFont="1" applyFill="1" applyBorder="1" applyAlignment="1">
      <alignment horizontal="left" vertical="center"/>
    </xf>
    <xf numFmtId="0" fontId="19" fillId="15" borderId="77" xfId="2" applyFont="1" applyFill="1" applyBorder="1">
      <alignment vertical="center"/>
    </xf>
    <xf numFmtId="0" fontId="19" fillId="15" borderId="14" xfId="2" applyFont="1" applyFill="1" applyBorder="1" applyAlignment="1">
      <alignment horizontal="left" vertical="center" wrapText="1"/>
    </xf>
    <xf numFmtId="0" fontId="20" fillId="15" borderId="83" xfId="2" applyFont="1" applyFill="1" applyBorder="1" applyAlignment="1">
      <alignment horizontal="left" vertical="center"/>
    </xf>
    <xf numFmtId="0" fontId="20" fillId="15" borderId="35" xfId="2" applyFont="1" applyFill="1" applyBorder="1">
      <alignment vertical="center"/>
    </xf>
    <xf numFmtId="0" fontId="20" fillId="15" borderId="55" xfId="2" applyFont="1" applyFill="1" applyBorder="1">
      <alignment vertical="center"/>
    </xf>
    <xf numFmtId="0" fontId="19" fillId="15" borderId="35" xfId="2" applyFont="1" applyFill="1" applyBorder="1">
      <alignment vertical="center"/>
    </xf>
    <xf numFmtId="0" fontId="19" fillId="15" borderId="36" xfId="2" applyFont="1" applyFill="1" applyBorder="1">
      <alignment vertical="center"/>
    </xf>
    <xf numFmtId="0" fontId="20" fillId="15" borderId="35" xfId="3" applyFont="1" applyFill="1" applyBorder="1" applyAlignment="1">
      <alignment horizontal="left" vertical="center"/>
    </xf>
    <xf numFmtId="0" fontId="29" fillId="15" borderId="36" xfId="3" applyFont="1" applyFill="1" applyBorder="1" applyAlignment="1">
      <alignment horizontal="left" vertical="center" wrapText="1" shrinkToFit="1"/>
    </xf>
    <xf numFmtId="0" fontId="20" fillId="15" borderId="85" xfId="2" applyFont="1" applyFill="1" applyBorder="1">
      <alignment vertical="center"/>
    </xf>
    <xf numFmtId="0" fontId="20" fillId="15" borderId="44" xfId="2" applyFont="1" applyFill="1" applyBorder="1" applyAlignment="1">
      <alignment horizontal="left" vertical="center"/>
    </xf>
    <xf numFmtId="0" fontId="20" fillId="15" borderId="44" xfId="2" applyFont="1" applyFill="1" applyBorder="1" applyAlignment="1">
      <alignment horizontal="left" vertical="center" wrapText="1"/>
    </xf>
    <xf numFmtId="0" fontId="20" fillId="15" borderId="78" xfId="2" applyFont="1" applyFill="1" applyBorder="1" applyAlignment="1">
      <alignment horizontal="left" vertical="center" wrapText="1"/>
    </xf>
    <xf numFmtId="0" fontId="6" fillId="0" borderId="1" xfId="2" applyFont="1" applyBorder="1" applyAlignment="1">
      <alignment horizontal="left" vertical="center" shrinkToFit="1"/>
    </xf>
    <xf numFmtId="0" fontId="6" fillId="0" borderId="1" xfId="2" applyFont="1" applyBorder="1" applyAlignment="1">
      <alignment vertical="center" wrapText="1"/>
    </xf>
    <xf numFmtId="0" fontId="6" fillId="0" borderId="1" xfId="2" applyFont="1" applyBorder="1" applyAlignment="1">
      <alignment horizontal="left" vertical="center" wrapText="1"/>
    </xf>
    <xf numFmtId="0" fontId="20" fillId="1" borderId="38" xfId="2" applyFont="1" applyFill="1" applyBorder="1" applyAlignment="1">
      <alignment vertical="center" wrapText="1"/>
    </xf>
    <xf numFmtId="0" fontId="20" fillId="1" borderId="69" xfId="2" applyFont="1" applyFill="1" applyBorder="1" applyAlignment="1">
      <alignment vertical="center" wrapText="1"/>
    </xf>
    <xf numFmtId="0" fontId="20" fillId="1" borderId="29" xfId="2" applyFont="1" applyFill="1" applyBorder="1">
      <alignment vertical="center"/>
    </xf>
    <xf numFmtId="0" fontId="20" fillId="3" borderId="70" xfId="2" applyFont="1" applyFill="1" applyBorder="1" applyAlignment="1">
      <alignment horizontal="left" vertical="center" wrapText="1"/>
    </xf>
    <xf numFmtId="0" fontId="20" fillId="3" borderId="65" xfId="2" applyFont="1" applyFill="1" applyBorder="1" applyAlignment="1">
      <alignment horizontal="left" vertical="center" wrapText="1"/>
    </xf>
    <xf numFmtId="179" fontId="19" fillId="0" borderId="5" xfId="2" applyNumberFormat="1" applyFont="1" applyBorder="1" applyAlignment="1">
      <alignment horizontal="center" vertical="center" shrinkToFit="1"/>
    </xf>
    <xf numFmtId="0" fontId="19" fillId="0" borderId="6" xfId="2" applyFont="1" applyBorder="1" applyAlignment="1">
      <alignment horizontal="center" vertical="center"/>
    </xf>
    <xf numFmtId="0" fontId="20" fillId="1" borderId="38" xfId="2" applyFont="1" applyFill="1" applyBorder="1">
      <alignment vertical="center"/>
    </xf>
    <xf numFmtId="0" fontId="20" fillId="0" borderId="116" xfId="2" applyFont="1" applyBorder="1" applyAlignment="1">
      <alignment horizontal="left" vertical="center"/>
    </xf>
    <xf numFmtId="0" fontId="20" fillId="1" borderId="29" xfId="2" applyFont="1" applyFill="1" applyBorder="1" applyAlignment="1">
      <alignment horizontal="center" vertical="center"/>
    </xf>
    <xf numFmtId="0" fontId="20" fillId="1" borderId="47" xfId="2" applyFont="1" applyFill="1" applyBorder="1" applyAlignment="1">
      <alignment horizontal="center" vertical="center"/>
    </xf>
    <xf numFmtId="0" fontId="20" fillId="3" borderId="93" xfId="2" applyFont="1" applyFill="1" applyBorder="1">
      <alignment vertical="center"/>
    </xf>
    <xf numFmtId="178" fontId="19" fillId="0" borderId="75" xfId="2" applyNumberFormat="1" applyFont="1" applyBorder="1" applyAlignment="1">
      <alignment horizontal="center" vertical="center"/>
    </xf>
    <xf numFmtId="179" fontId="19" fillId="3" borderId="60" xfId="2" applyNumberFormat="1" applyFont="1" applyFill="1" applyBorder="1" applyAlignment="1">
      <alignment horizontal="center" vertical="center" shrinkToFit="1"/>
    </xf>
    <xf numFmtId="178" fontId="19" fillId="3" borderId="60" xfId="2" applyNumberFormat="1" applyFont="1" applyFill="1" applyBorder="1" applyAlignment="1">
      <alignment horizontal="center" vertical="center"/>
    </xf>
    <xf numFmtId="0" fontId="20" fillId="15" borderId="70" xfId="2" applyFont="1" applyFill="1" applyBorder="1">
      <alignment vertical="center"/>
    </xf>
    <xf numFmtId="0" fontId="20" fillId="15" borderId="83" xfId="2" applyFont="1" applyFill="1" applyBorder="1" applyAlignment="1">
      <alignment horizontal="left" vertical="center" wrapText="1"/>
    </xf>
    <xf numFmtId="0" fontId="20" fillId="15" borderId="84" xfId="2" applyFont="1" applyFill="1" applyBorder="1" applyAlignment="1">
      <alignment horizontal="left" vertical="center" wrapText="1"/>
    </xf>
    <xf numFmtId="0" fontId="19" fillId="3" borderId="67" xfId="2" applyFont="1" applyFill="1" applyBorder="1" applyAlignment="1">
      <alignment horizontal="center" vertical="center" wrapText="1"/>
    </xf>
    <xf numFmtId="0" fontId="0" fillId="0" borderId="20" xfId="0" applyBorder="1" applyAlignment="1">
      <alignment vertical="center" wrapText="1"/>
    </xf>
    <xf numFmtId="0" fontId="19" fillId="3" borderId="19" xfId="2" applyFont="1" applyFill="1" applyBorder="1" applyAlignment="1">
      <alignment horizontal="center" vertical="center"/>
    </xf>
    <xf numFmtId="0" fontId="19" fillId="3" borderId="16" xfId="2" applyFont="1" applyFill="1" applyBorder="1" applyAlignment="1">
      <alignment horizontal="left" vertical="center"/>
    </xf>
    <xf numFmtId="0" fontId="19" fillId="3" borderId="114" xfId="2" applyFont="1" applyFill="1" applyBorder="1" applyAlignment="1">
      <alignment horizontal="left" vertical="center"/>
    </xf>
    <xf numFmtId="0" fontId="20" fillId="3" borderId="112" xfId="3" applyFont="1" applyFill="1" applyBorder="1" applyAlignment="1">
      <alignment horizontal="left" vertical="center"/>
    </xf>
    <xf numFmtId="0" fontId="20" fillId="3" borderId="16" xfId="3" applyFont="1" applyFill="1" applyBorder="1" applyAlignment="1">
      <alignment horizontal="left" vertical="center"/>
    </xf>
    <xf numFmtId="0" fontId="4" fillId="0" borderId="0" xfId="1" applyNumberFormat="1" applyFont="1" applyFill="1" applyBorder="1" applyAlignment="1">
      <alignment vertical="center"/>
    </xf>
    <xf numFmtId="0" fontId="0" fillId="16" borderId="7" xfId="0" applyFill="1" applyBorder="1" applyAlignment="1">
      <alignment horizontal="center" vertical="center"/>
    </xf>
    <xf numFmtId="0" fontId="0" fillId="16" borderId="8" xfId="0" applyFill="1" applyBorder="1" applyAlignment="1">
      <alignment horizontal="center" vertical="center"/>
    </xf>
    <xf numFmtId="0" fontId="0" fillId="17" borderId="8" xfId="0" applyFill="1" applyBorder="1" applyAlignment="1">
      <alignment horizontal="center" vertical="center"/>
    </xf>
    <xf numFmtId="0" fontId="0" fillId="17" borderId="9" xfId="0" applyFill="1" applyBorder="1" applyAlignment="1">
      <alignment horizontal="center" vertical="center"/>
    </xf>
    <xf numFmtId="0" fontId="0" fillId="4" borderId="8" xfId="0" applyFill="1" applyBorder="1" applyAlignment="1">
      <alignment horizontal="center" vertical="center"/>
    </xf>
    <xf numFmtId="0" fontId="0" fillId="14" borderId="8" xfId="0" applyFill="1" applyBorder="1" applyAlignment="1">
      <alignment horizontal="center" vertical="center"/>
    </xf>
    <xf numFmtId="0" fontId="0" fillId="14" borderId="7" xfId="0" applyFill="1" applyBorder="1" applyAlignment="1">
      <alignment horizontal="center" vertical="center"/>
    </xf>
    <xf numFmtId="0" fontId="0" fillId="14" borderId="8" xfId="0" applyFill="1" applyBorder="1" applyAlignment="1">
      <alignment horizontal="center" vertical="center" wrapText="1"/>
    </xf>
    <xf numFmtId="0" fontId="0" fillId="14" borderId="9" xfId="0" applyFill="1" applyBorder="1" applyAlignment="1">
      <alignment horizontal="center" vertical="center"/>
    </xf>
    <xf numFmtId="0" fontId="0" fillId="4" borderId="7" xfId="0" applyFill="1" applyBorder="1" applyAlignment="1">
      <alignment horizontal="center" vertical="center"/>
    </xf>
    <xf numFmtId="0" fontId="0" fillId="17" borderId="11" xfId="0" applyFill="1" applyBorder="1" applyAlignment="1">
      <alignment horizontal="center" vertical="center"/>
    </xf>
    <xf numFmtId="0" fontId="41" fillId="0" borderId="25" xfId="4" applyFont="1" applyFill="1" applyBorder="1" applyAlignment="1">
      <alignment horizontal="center" vertical="center" shrinkToFit="1"/>
    </xf>
    <xf numFmtId="185" fontId="41" fillId="0" borderId="1" xfId="4" applyNumberFormat="1" applyFont="1" applyFill="1" applyBorder="1" applyAlignment="1">
      <alignment horizontal="center" vertical="center" shrinkToFit="1"/>
    </xf>
    <xf numFmtId="0" fontId="41" fillId="0" borderId="42" xfId="4" applyFont="1" applyFill="1" applyBorder="1" applyAlignment="1">
      <alignment horizontal="center" vertical="center" shrinkToFit="1"/>
    </xf>
    <xf numFmtId="0" fontId="41" fillId="0" borderId="60" xfId="4" applyFont="1" applyFill="1" applyBorder="1" applyAlignment="1">
      <alignment horizontal="center" vertical="center" shrinkToFit="1"/>
    </xf>
    <xf numFmtId="0" fontId="42" fillId="0" borderId="42" xfId="4" applyFont="1" applyFill="1" applyBorder="1" applyAlignment="1">
      <alignment horizontal="center" vertical="center" shrinkToFit="1"/>
    </xf>
    <xf numFmtId="0" fontId="42" fillId="0" borderId="5" xfId="4" applyFont="1" applyFill="1" applyBorder="1" applyAlignment="1">
      <alignment horizontal="center" vertical="center" shrinkToFit="1"/>
    </xf>
    <xf numFmtId="0" fontId="42" fillId="5" borderId="45" xfId="4" applyFont="1" applyFill="1" applyBorder="1" applyAlignment="1">
      <alignment horizontal="center" vertical="center" shrinkToFit="1"/>
    </xf>
    <xf numFmtId="0" fontId="41" fillId="0" borderId="5" xfId="4" applyFont="1" applyFill="1" applyBorder="1" applyAlignment="1">
      <alignment horizontal="center" vertical="center" shrinkToFit="1"/>
    </xf>
    <xf numFmtId="0" fontId="19" fillId="3" borderId="77" xfId="2" applyFont="1" applyFill="1" applyBorder="1" applyAlignment="1">
      <alignment horizontal="center" vertical="center"/>
    </xf>
    <xf numFmtId="0" fontId="20" fillId="1" borderId="44" xfId="2" applyFont="1" applyFill="1" applyBorder="1" applyAlignment="1">
      <alignment horizontal="left" vertical="center"/>
    </xf>
    <xf numFmtId="0" fontId="20" fillId="1" borderId="83" xfId="2" applyFont="1" applyFill="1" applyBorder="1">
      <alignment vertical="center"/>
    </xf>
    <xf numFmtId="0" fontId="20" fillId="1" borderId="35" xfId="2" applyFont="1" applyFill="1" applyBorder="1" applyAlignment="1">
      <alignment horizontal="left" vertical="center"/>
    </xf>
    <xf numFmtId="0" fontId="20" fillId="1" borderId="35" xfId="2" applyFont="1" applyFill="1" applyBorder="1">
      <alignment vertical="center"/>
    </xf>
    <xf numFmtId="0" fontId="20" fillId="1" borderId="44" xfId="2" applyFont="1" applyFill="1" applyBorder="1" applyAlignment="1">
      <alignment horizontal="left" vertical="center" wrapText="1"/>
    </xf>
    <xf numFmtId="0" fontId="20" fillId="1" borderId="78" xfId="2" applyFont="1" applyFill="1" applyBorder="1" applyAlignment="1">
      <alignment horizontal="left" vertical="center" wrapText="1"/>
    </xf>
    <xf numFmtId="0" fontId="19" fillId="3" borderId="25" xfId="2" applyFont="1" applyFill="1" applyBorder="1" applyAlignment="1">
      <alignment horizontal="center" vertical="center"/>
    </xf>
    <xf numFmtId="0" fontId="44" fillId="16" borderId="8" xfId="0" applyFont="1" applyFill="1" applyBorder="1" applyAlignment="1">
      <alignment horizontal="center" vertical="center"/>
    </xf>
    <xf numFmtId="179" fontId="19" fillId="3" borderId="32" xfId="2" applyNumberFormat="1" applyFont="1" applyFill="1" applyBorder="1" applyAlignment="1">
      <alignment horizontal="center" vertical="center" shrinkToFit="1"/>
    </xf>
    <xf numFmtId="178" fontId="19" fillId="3" borderId="32" xfId="2" applyNumberFormat="1" applyFont="1" applyFill="1" applyBorder="1" applyAlignment="1">
      <alignment horizontal="center" vertical="center"/>
    </xf>
    <xf numFmtId="0" fontId="19" fillId="3" borderId="32" xfId="2" applyFont="1" applyFill="1" applyBorder="1" applyAlignment="1">
      <alignment horizontal="center" vertical="center"/>
    </xf>
    <xf numFmtId="0" fontId="19" fillId="3" borderId="92" xfId="2" applyFont="1" applyFill="1" applyBorder="1" applyAlignment="1">
      <alignment horizontal="center" vertical="center"/>
    </xf>
    <xf numFmtId="0" fontId="19" fillId="3" borderId="40" xfId="2" applyFont="1" applyFill="1" applyBorder="1" applyAlignment="1">
      <alignment horizontal="left" vertical="center"/>
    </xf>
    <xf numFmtId="0" fontId="19" fillId="3" borderId="88" xfId="2" applyFont="1" applyFill="1" applyBorder="1" applyAlignment="1">
      <alignment horizontal="left" vertical="center"/>
    </xf>
    <xf numFmtId="0" fontId="19" fillId="3" borderId="40" xfId="2" applyFont="1" applyFill="1" applyBorder="1" applyAlignment="1">
      <alignment horizontal="center" vertical="center" wrapText="1"/>
    </xf>
    <xf numFmtId="179" fontId="19" fillId="3" borderId="1" xfId="2" applyNumberFormat="1" applyFont="1" applyFill="1" applyBorder="1" applyAlignment="1">
      <alignment horizontal="center" vertical="center" shrinkToFit="1"/>
    </xf>
    <xf numFmtId="178" fontId="19" fillId="3" borderId="1" xfId="2" applyNumberFormat="1" applyFont="1" applyFill="1" applyBorder="1" applyAlignment="1">
      <alignment horizontal="center" vertical="center"/>
    </xf>
    <xf numFmtId="0" fontId="19" fillId="3" borderId="34" xfId="2" applyFont="1" applyFill="1" applyBorder="1" applyAlignment="1">
      <alignment horizontal="left" vertical="center"/>
    </xf>
    <xf numFmtId="0" fontId="19" fillId="3" borderId="57" xfId="2" applyFont="1" applyFill="1" applyBorder="1" applyAlignment="1">
      <alignment horizontal="left" vertical="center"/>
    </xf>
    <xf numFmtId="0" fontId="19" fillId="3" borderId="34" xfId="2" applyFont="1" applyFill="1" applyBorder="1" applyAlignment="1">
      <alignment horizontal="center" vertical="center" wrapText="1"/>
    </xf>
    <xf numFmtId="0" fontId="19" fillId="3" borderId="102" xfId="2" applyFont="1" applyFill="1" applyBorder="1" applyAlignment="1">
      <alignment horizontal="left" vertical="center"/>
    </xf>
    <xf numFmtId="0" fontId="20" fillId="3" borderId="101" xfId="2" applyFont="1" applyFill="1" applyBorder="1" applyAlignment="1">
      <alignment horizontal="left" vertical="center" shrinkToFit="1"/>
    </xf>
    <xf numFmtId="0" fontId="19" fillId="3" borderId="116" xfId="2" applyFont="1" applyFill="1" applyBorder="1" applyAlignment="1">
      <alignment horizontal="left" vertical="center"/>
    </xf>
    <xf numFmtId="179" fontId="19" fillId="0" borderId="25" xfId="2" applyNumberFormat="1" applyFont="1" applyFill="1" applyBorder="1" applyAlignment="1">
      <alignment horizontal="center" vertical="center" shrinkToFit="1"/>
    </xf>
    <xf numFmtId="179" fontId="19" fillId="0" borderId="75" xfId="2" applyNumberFormat="1" applyFont="1" applyFill="1" applyBorder="1" applyAlignment="1">
      <alignment horizontal="center" vertical="center" shrinkToFit="1"/>
    </xf>
    <xf numFmtId="0" fontId="20" fillId="3" borderId="61" xfId="2" applyFont="1" applyFill="1" applyBorder="1">
      <alignment vertical="center"/>
    </xf>
    <xf numFmtId="0" fontId="19" fillId="0" borderId="108" xfId="2" applyFont="1" applyBorder="1" applyAlignment="1">
      <alignment horizontal="center" vertical="center"/>
    </xf>
    <xf numFmtId="0" fontId="19" fillId="3" borderId="77" xfId="2" applyFont="1" applyFill="1" applyBorder="1" applyAlignment="1">
      <alignment horizontal="left" vertical="center"/>
    </xf>
    <xf numFmtId="0" fontId="19" fillId="3" borderId="106" xfId="2" applyFont="1" applyFill="1" applyBorder="1" applyAlignment="1">
      <alignment horizontal="left" vertical="center"/>
    </xf>
    <xf numFmtId="0" fontId="20" fillId="0" borderId="107" xfId="2" applyFont="1" applyBorder="1" applyAlignment="1">
      <alignment horizontal="left" vertical="center"/>
    </xf>
    <xf numFmtId="0" fontId="20" fillId="0" borderId="106" xfId="2" applyFont="1" applyBorder="1" applyAlignment="1">
      <alignment horizontal="left" vertical="center"/>
    </xf>
    <xf numFmtId="0" fontId="20" fillId="3" borderId="108" xfId="2" applyFont="1" applyFill="1" applyBorder="1" applyAlignment="1">
      <alignment horizontal="left" vertical="center"/>
    </xf>
    <xf numFmtId="0" fontId="20" fillId="1" borderId="109" xfId="2" applyFont="1" applyFill="1" applyBorder="1" applyAlignment="1">
      <alignment vertical="center" wrapText="1"/>
    </xf>
    <xf numFmtId="179" fontId="19" fillId="0" borderId="1" xfId="2" applyNumberFormat="1" applyFont="1" applyBorder="1" applyAlignment="1">
      <alignment horizontal="center" vertical="center" shrinkToFit="1"/>
    </xf>
    <xf numFmtId="0" fontId="19" fillId="0" borderId="62" xfId="2" applyFont="1" applyBorder="1" applyAlignment="1">
      <alignment horizontal="center" vertical="center"/>
    </xf>
    <xf numFmtId="0" fontId="20" fillId="1" borderId="83" xfId="2" applyFont="1" applyFill="1" applyBorder="1" applyAlignment="1">
      <alignment horizontal="center" vertical="center"/>
    </xf>
    <xf numFmtId="0" fontId="20" fillId="1" borderId="84" xfId="2" applyFont="1" applyFill="1" applyBorder="1" applyAlignment="1">
      <alignment horizontal="center" vertical="center"/>
    </xf>
    <xf numFmtId="0" fontId="20" fillId="0" borderId="84" xfId="2" applyFont="1" applyBorder="1" applyAlignment="1">
      <alignment horizontal="left" vertical="center"/>
    </xf>
    <xf numFmtId="0" fontId="19" fillId="3" borderId="14" xfId="2" applyFont="1" applyFill="1" applyBorder="1" applyAlignment="1">
      <alignment horizontal="left" vertical="center"/>
    </xf>
    <xf numFmtId="179" fontId="19" fillId="3" borderId="75" xfId="2" applyNumberFormat="1" applyFont="1" applyFill="1" applyBorder="1" applyAlignment="1">
      <alignment horizontal="center" vertical="center" shrinkToFit="1"/>
    </xf>
    <xf numFmtId="178" fontId="19" fillId="3" borderId="75" xfId="2" applyNumberFormat="1" applyFont="1" applyFill="1" applyBorder="1" applyAlignment="1">
      <alignment horizontal="center" vertical="center"/>
    </xf>
    <xf numFmtId="0" fontId="19" fillId="3" borderId="75" xfId="2" applyFont="1" applyFill="1" applyBorder="1" applyAlignment="1">
      <alignment horizontal="center" vertical="center"/>
    </xf>
    <xf numFmtId="0" fontId="19" fillId="3" borderId="108" xfId="2" applyFont="1" applyFill="1" applyBorder="1" applyAlignment="1">
      <alignment horizontal="center" vertical="center"/>
    </xf>
    <xf numFmtId="179" fontId="19" fillId="3" borderId="25" xfId="2" applyNumberFormat="1" applyFont="1" applyFill="1" applyBorder="1" applyAlignment="1">
      <alignment horizontal="center" vertical="center" shrinkToFit="1"/>
    </xf>
    <xf numFmtId="178" fontId="19" fillId="3" borderId="25" xfId="2" applyNumberFormat="1" applyFont="1" applyFill="1" applyBorder="1" applyAlignment="1">
      <alignment horizontal="center" vertical="center"/>
    </xf>
    <xf numFmtId="0" fontId="19" fillId="3" borderId="26" xfId="2" applyFont="1" applyFill="1" applyBorder="1" applyAlignment="1">
      <alignment horizontal="center" vertical="center"/>
    </xf>
    <xf numFmtId="0" fontId="19" fillId="3" borderId="96" xfId="2" applyFont="1" applyFill="1" applyBorder="1" applyAlignment="1">
      <alignment horizontal="left" vertical="center"/>
    </xf>
    <xf numFmtId="0" fontId="20" fillId="3" borderId="29" xfId="3" applyFont="1" applyFill="1" applyBorder="1" applyAlignment="1">
      <alignment horizontal="left" vertical="center"/>
    </xf>
    <xf numFmtId="0" fontId="20" fillId="1" borderId="14" xfId="2" applyFont="1" applyFill="1" applyBorder="1" applyAlignment="1">
      <alignment vertical="center"/>
    </xf>
    <xf numFmtId="0" fontId="20" fillId="1" borderId="29" xfId="2" applyFont="1" applyFill="1" applyBorder="1" applyAlignment="1">
      <alignment vertical="center"/>
    </xf>
    <xf numFmtId="176" fontId="7" fillId="0" borderId="0" xfId="0" applyNumberFormat="1" applyFont="1" applyAlignment="1">
      <alignment horizontal="center" vertical="center"/>
    </xf>
    <xf numFmtId="177" fontId="7" fillId="0" borderId="0" xfId="0" applyNumberFormat="1" applyFont="1">
      <alignment vertical="center"/>
    </xf>
    <xf numFmtId="0" fontId="20" fillId="1" borderId="101" xfId="2" applyFont="1" applyFill="1" applyBorder="1" applyAlignment="1">
      <alignment horizontal="left" vertical="center" shrinkToFit="1"/>
    </xf>
    <xf numFmtId="183" fontId="45" fillId="0" borderId="33" xfId="4" applyNumberFormat="1" applyFont="1" applyBorder="1" applyAlignment="1">
      <alignment horizontal="center" vertical="center" shrinkToFit="1"/>
    </xf>
    <xf numFmtId="183" fontId="45" fillId="4" borderId="33" xfId="4" applyNumberFormat="1" applyFont="1" applyFill="1" applyBorder="1" applyAlignment="1">
      <alignment horizontal="center" vertical="center" shrinkToFit="1"/>
    </xf>
    <xf numFmtId="183" fontId="45" fillId="0" borderId="1" xfId="4" applyNumberFormat="1" applyFont="1" applyBorder="1" applyAlignment="1">
      <alignment horizontal="center" vertical="center" shrinkToFit="1"/>
    </xf>
    <xf numFmtId="183" fontId="45" fillId="0" borderId="62" xfId="4" applyNumberFormat="1" applyFont="1" applyBorder="1" applyAlignment="1">
      <alignment horizontal="center" vertical="center"/>
    </xf>
    <xf numFmtId="183" fontId="45" fillId="4" borderId="62" xfId="4" applyNumberFormat="1" applyFont="1" applyFill="1" applyBorder="1" applyAlignment="1">
      <alignment horizontal="center" vertical="center"/>
    </xf>
    <xf numFmtId="183" fontId="45" fillId="2" borderId="1" xfId="4" applyNumberFormat="1" applyFont="1" applyFill="1" applyBorder="1" applyAlignment="1">
      <alignment horizontal="center" vertical="center" shrinkToFit="1"/>
    </xf>
    <xf numFmtId="0" fontId="20" fillId="1" borderId="16" xfId="2" applyFont="1" applyFill="1" applyBorder="1" applyAlignment="1">
      <alignment horizontal="left" vertical="center"/>
    </xf>
    <xf numFmtId="183" fontId="45" fillId="0" borderId="1" xfId="4" applyNumberFormat="1" applyFont="1" applyBorder="1" applyAlignment="1">
      <alignment horizontal="center" vertical="center"/>
    </xf>
    <xf numFmtId="0" fontId="46" fillId="9" borderId="42" xfId="4" applyFont="1" applyFill="1" applyBorder="1" applyAlignment="1">
      <alignment horizontal="center" vertical="center" shrinkToFit="1"/>
    </xf>
    <xf numFmtId="0" fontId="47" fillId="1" borderId="62" xfId="2" applyFont="1" applyFill="1" applyBorder="1">
      <alignment vertical="center"/>
    </xf>
    <xf numFmtId="0" fontId="47" fillId="1" borderId="35" xfId="3" applyFont="1" applyFill="1" applyBorder="1" applyAlignment="1">
      <alignment horizontal="left" vertical="center"/>
    </xf>
    <xf numFmtId="178" fontId="48" fillId="0" borderId="1" xfId="2" applyNumberFormat="1" applyFont="1" applyBorder="1" applyAlignment="1">
      <alignment horizontal="center" vertical="center"/>
    </xf>
    <xf numFmtId="0" fontId="48" fillId="0" borderId="1" xfId="2" applyFont="1" applyBorder="1" applyAlignment="1">
      <alignment horizontal="center" vertical="center" wrapText="1"/>
    </xf>
    <xf numFmtId="0" fontId="48" fillId="0" borderId="1" xfId="2" applyFont="1" applyBorder="1" applyAlignment="1">
      <alignment horizontal="center" vertical="center"/>
    </xf>
    <xf numFmtId="0" fontId="48" fillId="0" borderId="61" xfId="2" applyFont="1" applyBorder="1" applyAlignment="1">
      <alignment horizontal="center" vertical="center" wrapText="1"/>
    </xf>
    <xf numFmtId="0" fontId="49" fillId="0" borderId="5" xfId="2" applyFont="1" applyBorder="1" applyAlignment="1">
      <alignment horizontal="center" vertical="center" wrapText="1"/>
    </xf>
    <xf numFmtId="0" fontId="49" fillId="0" borderId="5" xfId="2" applyFont="1" applyBorder="1" applyAlignment="1">
      <alignment horizontal="center" vertical="center"/>
    </xf>
    <xf numFmtId="0" fontId="49" fillId="0" borderId="61" xfId="2" applyFont="1" applyBorder="1" applyAlignment="1">
      <alignment horizontal="center" vertical="center" wrapText="1"/>
    </xf>
    <xf numFmtId="0" fontId="49" fillId="3" borderId="74" xfId="2" applyFont="1" applyFill="1" applyBorder="1" applyAlignment="1">
      <alignment horizontal="left" vertical="center"/>
    </xf>
    <xf numFmtId="0" fontId="49" fillId="3" borderId="73" xfId="2" applyFont="1" applyFill="1" applyBorder="1" applyAlignment="1">
      <alignment horizontal="left" vertical="center"/>
    </xf>
    <xf numFmtId="0" fontId="49" fillId="1" borderId="6" xfId="2" applyFont="1" applyFill="1" applyBorder="1">
      <alignment vertical="center"/>
    </xf>
    <xf numFmtId="0" fontId="49" fillId="1" borderId="38" xfId="2" applyFont="1" applyFill="1" applyBorder="1" applyAlignment="1">
      <alignment horizontal="left" vertical="center"/>
    </xf>
    <xf numFmtId="178" fontId="49" fillId="0" borderId="1" xfId="2" applyNumberFormat="1" applyFont="1" applyBorder="1" applyAlignment="1">
      <alignment horizontal="center" vertical="center"/>
    </xf>
    <xf numFmtId="0" fontId="49" fillId="0" borderId="1" xfId="2" applyFont="1" applyBorder="1" applyAlignment="1">
      <alignment horizontal="center" vertical="center" wrapText="1"/>
    </xf>
    <xf numFmtId="0" fontId="49" fillId="0" borderId="33" xfId="2" applyFont="1" applyBorder="1" applyAlignment="1">
      <alignment horizontal="center" vertical="center" wrapText="1"/>
    </xf>
    <xf numFmtId="0" fontId="49" fillId="3" borderId="38" xfId="2" applyFont="1" applyFill="1" applyBorder="1" applyAlignment="1">
      <alignment horizontal="left" vertical="center"/>
    </xf>
    <xf numFmtId="0" fontId="49" fillId="3" borderId="72" xfId="2" applyFont="1" applyFill="1" applyBorder="1" applyAlignment="1">
      <alignment horizontal="left" vertical="center"/>
    </xf>
    <xf numFmtId="0" fontId="49" fillId="1" borderId="62" xfId="2" applyFont="1" applyFill="1" applyBorder="1">
      <alignment vertical="center"/>
    </xf>
    <xf numFmtId="0" fontId="49" fillId="1" borderId="35" xfId="2" applyFont="1" applyFill="1" applyBorder="1" applyAlignment="1">
      <alignment horizontal="left" vertical="center"/>
    </xf>
    <xf numFmtId="0" fontId="49" fillId="0" borderId="1" xfId="2" applyFont="1" applyBorder="1" applyAlignment="1">
      <alignment horizontal="center" vertical="center"/>
    </xf>
    <xf numFmtId="0" fontId="49" fillId="3" borderId="35" xfId="2" applyFont="1" applyFill="1" applyBorder="1" applyAlignment="1">
      <alignment horizontal="left" vertical="center"/>
    </xf>
    <xf numFmtId="0" fontId="49" fillId="3" borderId="58" xfId="2" applyFont="1" applyFill="1" applyBorder="1" applyAlignment="1">
      <alignment horizontal="left" vertical="center"/>
    </xf>
    <xf numFmtId="0" fontId="49" fillId="3" borderId="59" xfId="2" applyFont="1" applyFill="1" applyBorder="1" applyAlignment="1">
      <alignment horizontal="left" vertical="center"/>
    </xf>
    <xf numFmtId="0" fontId="49" fillId="3" borderId="57" xfId="2" applyFont="1" applyFill="1" applyBorder="1" applyAlignment="1">
      <alignment horizontal="left" vertical="center"/>
    </xf>
    <xf numFmtId="0" fontId="49" fillId="3" borderId="56" xfId="2" applyFont="1" applyFill="1" applyBorder="1">
      <alignment vertical="center"/>
    </xf>
    <xf numFmtId="0" fontId="49" fillId="3" borderId="58" xfId="2" applyFont="1" applyFill="1" applyBorder="1">
      <alignment vertical="center"/>
    </xf>
    <xf numFmtId="0" fontId="49" fillId="15" borderId="62" xfId="2" applyFont="1" applyFill="1" applyBorder="1">
      <alignment vertical="center"/>
    </xf>
    <xf numFmtId="0" fontId="49" fillId="15" borderId="35" xfId="2" applyFont="1" applyFill="1" applyBorder="1" applyAlignment="1">
      <alignment horizontal="left" vertical="center"/>
    </xf>
    <xf numFmtId="178" fontId="49" fillId="0" borderId="60" xfId="2" applyNumberFormat="1" applyFont="1" applyBorder="1" applyAlignment="1">
      <alignment horizontal="center" vertical="center"/>
    </xf>
    <xf numFmtId="0" fontId="49" fillId="0" borderId="60" xfId="2" applyFont="1" applyBorder="1" applyAlignment="1">
      <alignment horizontal="center" vertical="center"/>
    </xf>
    <xf numFmtId="0" fontId="49" fillId="0" borderId="70" xfId="2" applyFont="1" applyBorder="1" applyAlignment="1">
      <alignment horizontal="center" vertical="center"/>
    </xf>
    <xf numFmtId="0" fontId="49" fillId="3" borderId="127" xfId="2" applyFont="1" applyFill="1" applyBorder="1" applyAlignment="1">
      <alignment horizontal="left" vertical="center"/>
    </xf>
    <xf numFmtId="0" fontId="49" fillId="3" borderId="65" xfId="2" applyFont="1" applyFill="1" applyBorder="1" applyAlignment="1">
      <alignment horizontal="left" vertical="center"/>
    </xf>
    <xf numFmtId="0" fontId="49" fillId="3" borderId="63" xfId="2" applyFont="1" applyFill="1" applyBorder="1" applyAlignment="1">
      <alignment horizontal="left" vertical="center"/>
    </xf>
    <xf numFmtId="0" fontId="49" fillId="1" borderId="70" xfId="2" applyFont="1" applyFill="1" applyBorder="1" applyAlignment="1">
      <alignment vertical="center" wrapText="1"/>
    </xf>
    <xf numFmtId="0" fontId="49" fillId="1" borderId="83" xfId="3" applyFont="1" applyFill="1" applyBorder="1" applyAlignment="1">
      <alignment horizontal="left" vertical="center" wrapText="1"/>
    </xf>
    <xf numFmtId="0" fontId="49" fillId="1" borderId="83" xfId="2" applyFont="1" applyFill="1" applyBorder="1">
      <alignment vertical="center"/>
    </xf>
    <xf numFmtId="0" fontId="49" fillId="1" borderId="83" xfId="2" applyFont="1" applyFill="1" applyBorder="1" applyAlignment="1">
      <alignment vertical="center" wrapText="1"/>
    </xf>
    <xf numFmtId="0" fontId="49" fillId="1" borderId="84" xfId="2" applyFont="1" applyFill="1" applyBorder="1" applyAlignment="1">
      <alignment vertical="center" wrapText="1"/>
    </xf>
    <xf numFmtId="0" fontId="47" fillId="1" borderId="19" xfId="2" applyFont="1" applyFill="1" applyBorder="1">
      <alignment vertical="center"/>
    </xf>
    <xf numFmtId="0" fontId="47" fillId="1" borderId="16" xfId="2" applyFont="1" applyFill="1" applyBorder="1" applyAlignment="1">
      <alignment horizontal="left" vertical="center"/>
    </xf>
    <xf numFmtId="179" fontId="22" fillId="3" borderId="18" xfId="2" applyNumberFormat="1" applyFont="1" applyFill="1" applyBorder="1" applyAlignment="1">
      <alignment horizontal="center" vertical="center" shrinkToFit="1"/>
    </xf>
    <xf numFmtId="0" fontId="49" fillId="0" borderId="27" xfId="2" applyFont="1" applyBorder="1" applyAlignment="1">
      <alignment horizontal="center" vertical="center" wrapText="1"/>
    </xf>
    <xf numFmtId="0" fontId="49" fillId="3" borderId="83" xfId="2" applyFont="1" applyFill="1" applyBorder="1" applyAlignment="1">
      <alignment horizontal="left" vertical="center"/>
    </xf>
    <xf numFmtId="0" fontId="49" fillId="3" borderId="66" xfId="2" applyFont="1" applyFill="1" applyBorder="1" applyAlignment="1">
      <alignment horizontal="left" vertical="center"/>
    </xf>
    <xf numFmtId="0" fontId="49" fillId="3" borderId="64" xfId="2" applyFont="1" applyFill="1" applyBorder="1" applyAlignment="1">
      <alignment horizontal="left" vertical="center"/>
    </xf>
    <xf numFmtId="0" fontId="2" fillId="0" borderId="0" xfId="0" applyFont="1" applyAlignment="1">
      <alignment horizontal="center" vertical="center"/>
    </xf>
    <xf numFmtId="0" fontId="11" fillId="0" borderId="0" xfId="0" applyFont="1" applyAlignment="1">
      <alignment horizontal="center" vertical="center"/>
    </xf>
    <xf numFmtId="0" fontId="20" fillId="1" borderId="29" xfId="2" applyFont="1" applyFill="1" applyBorder="1" applyAlignment="1">
      <alignment vertical="center" wrapText="1"/>
    </xf>
    <xf numFmtId="0" fontId="20" fillId="1" borderId="47" xfId="2" applyFont="1" applyFill="1" applyBorder="1" applyAlignment="1">
      <alignment vertical="center" wrapText="1"/>
    </xf>
    <xf numFmtId="0" fontId="19" fillId="3" borderId="17" xfId="2" applyFont="1" applyFill="1" applyBorder="1" applyAlignment="1">
      <alignment horizontal="center" vertical="center" shrinkToFit="1"/>
    </xf>
    <xf numFmtId="0" fontId="19" fillId="3" borderId="19" xfId="2" applyFont="1" applyFill="1" applyBorder="1" applyAlignment="1">
      <alignment horizontal="center" vertical="center" shrinkToFit="1"/>
    </xf>
    <xf numFmtId="0" fontId="19" fillId="3" borderId="18" xfId="2" applyFont="1" applyFill="1" applyBorder="1" applyAlignment="1">
      <alignment horizontal="center" vertical="center" shrinkToFit="1"/>
    </xf>
    <xf numFmtId="0" fontId="19" fillId="0" borderId="18" xfId="2" applyFont="1" applyBorder="1" applyAlignment="1">
      <alignment horizontal="center" vertical="center" shrinkToFit="1"/>
    </xf>
    <xf numFmtId="0" fontId="19" fillId="0" borderId="19" xfId="2" applyFont="1" applyBorder="1" applyAlignment="1">
      <alignment horizontal="center" vertical="center" shrinkToFit="1"/>
    </xf>
    <xf numFmtId="0" fontId="19" fillId="3" borderId="15" xfId="2" applyFont="1" applyFill="1" applyBorder="1" applyAlignment="1">
      <alignment horizontal="center" vertical="center" shrinkToFit="1"/>
    </xf>
    <xf numFmtId="0" fontId="19" fillId="3" borderId="22" xfId="2" applyFont="1" applyFill="1" applyBorder="1" applyAlignment="1">
      <alignment horizontal="center" vertical="center" shrinkToFit="1"/>
    </xf>
    <xf numFmtId="0" fontId="25" fillId="0" borderId="23" xfId="2" applyFont="1" applyBorder="1" applyAlignment="1">
      <alignment horizontal="left" vertical="center" wrapText="1"/>
    </xf>
    <xf numFmtId="0" fontId="0" fillId="0" borderId="31" xfId="0" applyBorder="1" applyAlignment="1">
      <alignment horizontal="left" vertical="center" wrapText="1"/>
    </xf>
    <xf numFmtId="0" fontId="19" fillId="1" borderId="29" xfId="2" applyFont="1" applyFill="1" applyBorder="1">
      <alignment vertical="center"/>
    </xf>
    <xf numFmtId="0" fontId="19" fillId="3" borderId="16" xfId="2" applyFont="1" applyFill="1" applyBorder="1" applyAlignment="1">
      <alignment horizontal="center" vertical="center" shrinkToFit="1"/>
    </xf>
    <xf numFmtId="0" fontId="19" fillId="3" borderId="20" xfId="2" applyFont="1" applyFill="1" applyBorder="1" applyAlignment="1">
      <alignment horizontal="center" vertical="center" shrinkToFit="1"/>
    </xf>
    <xf numFmtId="0" fontId="20" fillId="1" borderId="83" xfId="2" applyFont="1" applyFill="1" applyBorder="1" applyAlignment="1">
      <alignment horizontal="left" vertical="center" wrapText="1"/>
    </xf>
    <xf numFmtId="0" fontId="20" fillId="1" borderId="84" xfId="2" applyFont="1" applyFill="1" applyBorder="1" applyAlignment="1">
      <alignment horizontal="left" vertical="center" wrapText="1"/>
    </xf>
    <xf numFmtId="0" fontId="20" fillId="1" borderId="35" xfId="2" applyFont="1" applyFill="1" applyBorder="1" applyAlignment="1">
      <alignment vertical="center" wrapText="1"/>
    </xf>
    <xf numFmtId="0" fontId="20" fillId="1" borderId="55" xfId="2" applyFont="1" applyFill="1" applyBorder="1" applyAlignment="1">
      <alignment vertical="center" wrapText="1"/>
    </xf>
    <xf numFmtId="0" fontId="47" fillId="1" borderId="35" xfId="2" applyFont="1" applyFill="1" applyBorder="1" applyAlignment="1">
      <alignment horizontal="left" vertical="center" wrapText="1"/>
    </xf>
    <xf numFmtId="0" fontId="47" fillId="1" borderId="55" xfId="2" applyFont="1" applyFill="1" applyBorder="1" applyAlignment="1">
      <alignment horizontal="left" vertical="center" wrapText="1"/>
    </xf>
    <xf numFmtId="0" fontId="20" fillId="1" borderId="83" xfId="2" applyFont="1" applyFill="1" applyBorder="1" applyAlignment="1">
      <alignment horizontal="left" vertical="center"/>
    </xf>
    <xf numFmtId="0" fontId="20" fillId="1" borderId="84" xfId="2" applyFont="1" applyFill="1" applyBorder="1" applyAlignment="1">
      <alignment horizontal="left" vertical="center"/>
    </xf>
    <xf numFmtId="0" fontId="20" fillId="1" borderId="38" xfId="2" applyFont="1" applyFill="1" applyBorder="1" applyAlignment="1">
      <alignment vertical="center" wrapText="1"/>
    </xf>
    <xf numFmtId="0" fontId="20" fillId="1" borderId="69" xfId="2" applyFont="1" applyFill="1" applyBorder="1" applyAlignment="1">
      <alignment vertical="center" wrapText="1"/>
    </xf>
    <xf numFmtId="0" fontId="20" fillId="1" borderId="35" xfId="2" applyFont="1" applyFill="1" applyBorder="1" applyAlignment="1">
      <alignment horizontal="left" vertical="center" wrapText="1"/>
    </xf>
    <xf numFmtId="0" fontId="20" fillId="1" borderId="55" xfId="2" applyFont="1" applyFill="1" applyBorder="1" applyAlignment="1">
      <alignment horizontal="left" vertical="center" wrapText="1"/>
    </xf>
    <xf numFmtId="0" fontId="27" fillId="0" borderId="38" xfId="0" applyFont="1" applyBorder="1">
      <alignment vertical="center"/>
    </xf>
    <xf numFmtId="0" fontId="27" fillId="0" borderId="69" xfId="0" applyFont="1" applyBorder="1">
      <alignment vertical="center"/>
    </xf>
    <xf numFmtId="0" fontId="49" fillId="1" borderId="35" xfId="2" applyFont="1" applyFill="1" applyBorder="1" applyAlignment="1">
      <alignment horizontal="left" vertical="center" wrapText="1"/>
    </xf>
    <xf numFmtId="0" fontId="49" fillId="1" borderId="55" xfId="2" applyFont="1" applyFill="1" applyBorder="1" applyAlignment="1">
      <alignment horizontal="left" vertical="center" wrapText="1"/>
    </xf>
    <xf numFmtId="0" fontId="20" fillId="1" borderId="38" xfId="2" applyFont="1" applyFill="1" applyBorder="1" applyAlignment="1">
      <alignment horizontal="left" vertical="center" wrapText="1"/>
    </xf>
    <xf numFmtId="0" fontId="20" fillId="1" borderId="69" xfId="2" applyFont="1" applyFill="1" applyBorder="1" applyAlignment="1">
      <alignment horizontal="left" vertical="center" wrapText="1"/>
    </xf>
    <xf numFmtId="0" fontId="49" fillId="15" borderId="35" xfId="2" applyFont="1" applyFill="1" applyBorder="1" applyAlignment="1">
      <alignment vertical="center" wrapText="1"/>
    </xf>
    <xf numFmtId="0" fontId="49" fillId="15" borderId="35" xfId="2" applyFont="1" applyFill="1" applyBorder="1">
      <alignment vertical="center"/>
    </xf>
    <xf numFmtId="0" fontId="49" fillId="15" borderId="55" xfId="2" applyFont="1" applyFill="1" applyBorder="1">
      <alignment vertical="center"/>
    </xf>
    <xf numFmtId="0" fontId="20" fillId="1" borderId="44" xfId="2" applyFont="1" applyFill="1" applyBorder="1" applyAlignment="1">
      <alignment horizontal="left" vertical="center" wrapText="1"/>
    </xf>
    <xf numFmtId="0" fontId="20" fillId="1" borderId="78" xfId="2" applyFont="1" applyFill="1" applyBorder="1" applyAlignment="1">
      <alignment horizontal="left" vertical="center" wrapText="1"/>
    </xf>
    <xf numFmtId="0" fontId="20" fillId="1" borderId="35" xfId="2" applyFont="1" applyFill="1" applyBorder="1">
      <alignment vertical="center"/>
    </xf>
    <xf numFmtId="0" fontId="20" fillId="1" borderId="55" xfId="2" applyFont="1" applyFill="1" applyBorder="1">
      <alignment vertical="center"/>
    </xf>
    <xf numFmtId="0" fontId="20" fillId="1" borderId="29" xfId="2" applyFont="1" applyFill="1" applyBorder="1">
      <alignment vertical="center"/>
    </xf>
    <xf numFmtId="0" fontId="20" fillId="1" borderId="47" xfId="2" applyFont="1" applyFill="1" applyBorder="1">
      <alignment vertical="center"/>
    </xf>
    <xf numFmtId="0" fontId="49" fillId="1" borderId="35" xfId="2" applyFont="1" applyFill="1" applyBorder="1" applyAlignment="1">
      <alignment vertical="center" wrapText="1"/>
    </xf>
    <xf numFmtId="0" fontId="49" fillId="1" borderId="35" xfId="2" applyFont="1" applyFill="1" applyBorder="1">
      <alignment vertical="center"/>
    </xf>
    <xf numFmtId="0" fontId="49" fillId="1" borderId="55" xfId="2" applyFont="1" applyFill="1" applyBorder="1">
      <alignment vertical="center"/>
    </xf>
    <xf numFmtId="0" fontId="20" fillId="15" borderId="35" xfId="2" applyFont="1" applyFill="1" applyBorder="1" applyAlignment="1">
      <alignment vertical="center" wrapText="1"/>
    </xf>
    <xf numFmtId="0" fontId="20" fillId="15" borderId="35" xfId="2" applyFont="1" applyFill="1" applyBorder="1">
      <alignment vertical="center"/>
    </xf>
    <xf numFmtId="0" fontId="20" fillId="15" borderId="55" xfId="2" applyFont="1" applyFill="1" applyBorder="1">
      <alignment vertical="center"/>
    </xf>
    <xf numFmtId="0" fontId="20" fillId="15" borderId="35" xfId="2" applyFont="1" applyFill="1" applyBorder="1" applyAlignment="1">
      <alignment horizontal="left" vertical="center" wrapText="1"/>
    </xf>
    <xf numFmtId="0" fontId="20" fillId="15" borderId="55" xfId="2" applyFont="1" applyFill="1" applyBorder="1" applyAlignment="1">
      <alignment horizontal="left" vertical="center" wrapText="1"/>
    </xf>
    <xf numFmtId="0" fontId="20" fillId="1" borderId="83" xfId="2" applyFont="1" applyFill="1" applyBorder="1" applyAlignment="1">
      <alignment vertical="center" wrapText="1"/>
    </xf>
    <xf numFmtId="0" fontId="20" fillId="1" borderId="83" xfId="2" applyFont="1" applyFill="1" applyBorder="1">
      <alignment vertical="center"/>
    </xf>
    <xf numFmtId="0" fontId="20" fillId="1" borderId="84" xfId="2" applyFont="1" applyFill="1" applyBorder="1">
      <alignment vertical="center"/>
    </xf>
    <xf numFmtId="0" fontId="20" fillId="1" borderId="29" xfId="2" applyFont="1" applyFill="1" applyBorder="1" applyAlignment="1">
      <alignment horizontal="left" vertical="center" wrapText="1"/>
    </xf>
    <xf numFmtId="0" fontId="27" fillId="0" borderId="29" xfId="0" applyFont="1" applyBorder="1" applyAlignment="1">
      <alignment horizontal="left" vertical="center" wrapText="1"/>
    </xf>
    <xf numFmtId="0" fontId="27" fillId="0" borderId="47" xfId="0" applyFont="1" applyBorder="1" applyAlignment="1">
      <alignment horizontal="left" vertical="center" wrapText="1"/>
    </xf>
    <xf numFmtId="0" fontId="20" fillId="1" borderId="44" xfId="2" applyFont="1" applyFill="1" applyBorder="1" applyAlignment="1">
      <alignment horizontal="left" vertical="center"/>
    </xf>
    <xf numFmtId="0" fontId="20" fillId="1" borderId="78" xfId="2" applyFont="1" applyFill="1" applyBorder="1" applyAlignment="1">
      <alignment horizontal="left" vertical="center"/>
    </xf>
    <xf numFmtId="0" fontId="25" fillId="0" borderId="31" xfId="2" applyFont="1" applyBorder="1" applyAlignment="1">
      <alignment horizontal="left" vertical="center" wrapText="1"/>
    </xf>
    <xf numFmtId="0" fontId="20" fillId="1" borderId="0" xfId="2" applyFont="1" applyFill="1" applyAlignment="1">
      <alignment horizontal="left" vertical="center" wrapText="1"/>
    </xf>
    <xf numFmtId="0" fontId="20" fillId="1" borderId="99" xfId="2" applyFont="1" applyFill="1" applyBorder="1" applyAlignment="1">
      <alignment horizontal="left" vertical="center" wrapText="1"/>
    </xf>
    <xf numFmtId="0" fontId="27" fillId="0" borderId="35" xfId="0" applyFont="1" applyBorder="1" applyAlignment="1">
      <alignment vertical="center" wrapText="1"/>
    </xf>
    <xf numFmtId="0" fontId="27" fillId="0" borderId="55" xfId="0" applyFont="1" applyBorder="1" applyAlignment="1">
      <alignment vertical="center" wrapText="1"/>
    </xf>
    <xf numFmtId="0" fontId="0" fillId="0" borderId="44" xfId="0" applyBorder="1" applyAlignment="1">
      <alignment horizontal="left" vertical="center"/>
    </xf>
    <xf numFmtId="0" fontId="0" fillId="0" borderId="45" xfId="0" applyBorder="1" applyAlignment="1">
      <alignment horizontal="left" vertical="center"/>
    </xf>
    <xf numFmtId="0" fontId="19" fillId="3" borderId="40" xfId="2" applyFont="1" applyFill="1" applyBorder="1" applyAlignment="1">
      <alignment horizontal="center" vertical="center"/>
    </xf>
    <xf numFmtId="0" fontId="19" fillId="3" borderId="0" xfId="2" applyFont="1" applyFill="1" applyAlignment="1">
      <alignment horizontal="center" vertical="center"/>
    </xf>
    <xf numFmtId="0" fontId="19" fillId="3" borderId="99" xfId="2" applyFont="1" applyFill="1" applyBorder="1" applyAlignment="1">
      <alignment horizontal="center" vertical="center"/>
    </xf>
    <xf numFmtId="0" fontId="19" fillId="3" borderId="77" xfId="2" applyFont="1" applyFill="1" applyBorder="1" applyAlignment="1">
      <alignment horizontal="center" vertical="center"/>
    </xf>
    <xf numFmtId="0" fontId="19" fillId="3" borderId="14" xfId="2" applyFont="1" applyFill="1" applyBorder="1" applyAlignment="1">
      <alignment horizontal="center" vertical="center"/>
    </xf>
    <xf numFmtId="0" fontId="19" fillId="3" borderId="119" xfId="2" applyFont="1" applyFill="1" applyBorder="1" applyAlignment="1">
      <alignment horizontal="center" vertical="center"/>
    </xf>
    <xf numFmtId="0" fontId="20" fillId="3" borderId="118" xfId="2" applyFont="1" applyFill="1" applyBorder="1" applyAlignment="1">
      <alignment horizontal="center" vertical="center" shrinkToFit="1"/>
    </xf>
    <xf numFmtId="0" fontId="20" fillId="3" borderId="120" xfId="2" applyFont="1" applyFill="1" applyBorder="1" applyAlignment="1">
      <alignment horizontal="center" vertical="center" shrinkToFit="1"/>
    </xf>
    <xf numFmtId="0" fontId="20" fillId="1" borderId="41" xfId="2" applyFont="1" applyFill="1" applyBorder="1" applyAlignment="1">
      <alignment horizontal="left" vertical="center" wrapText="1"/>
    </xf>
    <xf numFmtId="0" fontId="27" fillId="0" borderId="29" xfId="0" applyFont="1" applyBorder="1">
      <alignment vertical="center"/>
    </xf>
    <xf numFmtId="0" fontId="1" fillId="0" borderId="35" xfId="0" applyFont="1" applyBorder="1" applyAlignment="1">
      <alignment vertical="center" wrapText="1"/>
    </xf>
    <xf numFmtId="0" fontId="20" fillId="1" borderId="14" xfId="2" applyFont="1" applyFill="1" applyBorder="1" applyAlignment="1">
      <alignment vertical="center" wrapText="1"/>
    </xf>
    <xf numFmtId="0" fontId="1" fillId="0" borderId="14" xfId="0" applyFont="1" applyBorder="1" applyAlignment="1">
      <alignment vertical="center" wrapText="1"/>
    </xf>
    <xf numFmtId="0" fontId="32" fillId="0" borderId="23" xfId="2" applyFont="1" applyBorder="1" applyAlignment="1">
      <alignment horizontal="center" vertical="center" wrapText="1"/>
    </xf>
    <xf numFmtId="0" fontId="32" fillId="0" borderId="31" xfId="2" applyFont="1" applyBorder="1" applyAlignment="1">
      <alignment horizontal="center" vertical="center" wrapText="1"/>
    </xf>
    <xf numFmtId="0" fontId="32" fillId="0" borderId="115" xfId="2" applyFont="1" applyBorder="1" applyAlignment="1">
      <alignment horizontal="center" vertical="center" wrapText="1"/>
    </xf>
    <xf numFmtId="0" fontId="25" fillId="0" borderId="31" xfId="2" applyFont="1" applyBorder="1" applyAlignment="1">
      <alignment horizontal="center" vertical="center" wrapText="1"/>
    </xf>
    <xf numFmtId="0" fontId="25" fillId="0" borderId="115" xfId="2" applyFont="1" applyBorder="1" applyAlignment="1">
      <alignment horizontal="center" vertical="center" wrapText="1"/>
    </xf>
    <xf numFmtId="0" fontId="30" fillId="0" borderId="31" xfId="2" applyFont="1" applyBorder="1" applyAlignment="1">
      <alignment horizontal="center" vertical="center" wrapText="1"/>
    </xf>
    <xf numFmtId="0" fontId="30" fillId="0" borderId="23" xfId="2" applyFont="1" applyBorder="1" applyAlignment="1">
      <alignment horizontal="center" vertical="center" wrapText="1"/>
    </xf>
    <xf numFmtId="0" fontId="30" fillId="0" borderId="115" xfId="2" applyFont="1" applyBorder="1" applyAlignment="1">
      <alignment horizontal="center" vertical="center" wrapText="1"/>
    </xf>
    <xf numFmtId="0" fontId="20" fillId="1" borderId="47" xfId="2" applyFont="1" applyFill="1" applyBorder="1" applyAlignment="1">
      <alignment horizontal="left" vertical="center" wrapText="1"/>
    </xf>
    <xf numFmtId="0" fontId="20" fillId="1" borderId="16" xfId="2" applyFont="1" applyFill="1" applyBorder="1" applyAlignment="1">
      <alignment horizontal="left" vertical="center"/>
    </xf>
    <xf numFmtId="0" fontId="20" fillId="1" borderId="22" xfId="2" applyFont="1" applyFill="1" applyBorder="1" applyAlignment="1">
      <alignment horizontal="left" vertical="center"/>
    </xf>
    <xf numFmtId="0" fontId="0" fillId="0" borderId="23" xfId="0" applyBorder="1" applyAlignment="1">
      <alignment horizontal="center" vertical="center" wrapText="1"/>
    </xf>
    <xf numFmtId="0" fontId="0" fillId="0" borderId="115" xfId="0" applyBorder="1" applyAlignment="1">
      <alignment horizontal="center" vertical="center" wrapText="1"/>
    </xf>
    <xf numFmtId="0" fontId="20" fillId="1" borderId="36" xfId="2" applyFont="1" applyFill="1" applyBorder="1" applyAlignment="1">
      <alignment horizontal="left" vertical="center" wrapText="1"/>
    </xf>
    <xf numFmtId="0" fontId="20" fillId="15" borderId="44" xfId="2" applyFont="1" applyFill="1" applyBorder="1" applyAlignment="1">
      <alignment horizontal="left" vertical="center" wrapText="1"/>
    </xf>
    <xf numFmtId="0" fontId="20" fillId="15" borderId="45" xfId="2" applyFont="1" applyFill="1" applyBorder="1" applyAlignment="1">
      <alignment horizontal="left" vertical="center" wrapText="1"/>
    </xf>
    <xf numFmtId="0" fontId="47" fillId="1" borderId="16" xfId="2" applyFont="1" applyFill="1" applyBorder="1" applyAlignment="1">
      <alignment horizontal="left" vertical="center"/>
    </xf>
    <xf numFmtId="0" fontId="47" fillId="1" borderId="17" xfId="2" applyFont="1" applyFill="1" applyBorder="1" applyAlignment="1">
      <alignment horizontal="left" vertical="center"/>
    </xf>
    <xf numFmtId="0" fontId="20" fillId="1" borderId="100" xfId="2" applyFont="1" applyFill="1" applyBorder="1" applyAlignment="1">
      <alignment vertical="center" wrapText="1"/>
    </xf>
    <xf numFmtId="0" fontId="1" fillId="0" borderId="100" xfId="0" applyFont="1" applyBorder="1">
      <alignment vertical="center"/>
    </xf>
    <xf numFmtId="0" fontId="1" fillId="0" borderId="105" xfId="0" applyFont="1" applyBorder="1">
      <alignment vertical="center"/>
    </xf>
    <xf numFmtId="182" fontId="29" fillId="0" borderId="121" xfId="4" applyNumberFormat="1" applyFont="1" applyBorder="1" applyAlignment="1">
      <alignment horizontal="center" vertical="center"/>
    </xf>
    <xf numFmtId="182" fontId="29" fillId="0" borderId="122" xfId="4" applyNumberFormat="1" applyFont="1" applyBorder="1" applyAlignment="1">
      <alignment horizontal="center" vertical="center"/>
    </xf>
    <xf numFmtId="181" fontId="29" fillId="0" borderId="25" xfId="4" applyNumberFormat="1" applyFont="1" applyBorder="1" applyAlignment="1">
      <alignment horizontal="center" vertical="center"/>
    </xf>
    <xf numFmtId="181" fontId="29" fillId="0" borderId="1" xfId="4" applyNumberFormat="1" applyFont="1" applyBorder="1" applyAlignment="1">
      <alignment horizontal="center" vertical="center"/>
    </xf>
    <xf numFmtId="182" fontId="31" fillId="0" borderId="38" xfId="4" applyNumberFormat="1" applyFont="1" applyBorder="1" applyAlignment="1">
      <alignment horizontal="left" vertical="top" wrapText="1"/>
    </xf>
    <xf numFmtId="182" fontId="31" fillId="0" borderId="0" xfId="4" applyNumberFormat="1" applyFont="1" applyBorder="1" applyAlignment="1">
      <alignment horizontal="left" vertical="top" wrapText="1"/>
    </xf>
    <xf numFmtId="0" fontId="41" fillId="2" borderId="121" xfId="4" applyFont="1" applyFill="1" applyBorder="1" applyAlignment="1">
      <alignment horizontal="center" vertical="center" wrapText="1"/>
    </xf>
    <xf numFmtId="0" fontId="41" fillId="2" borderId="122" xfId="4" applyFont="1" applyFill="1" applyBorder="1" applyAlignment="1">
      <alignment horizontal="center" vertical="center"/>
    </xf>
    <xf numFmtId="0" fontId="41" fillId="2" borderId="123" xfId="4" applyFont="1" applyFill="1" applyBorder="1" applyAlignment="1">
      <alignment horizontal="center" vertical="center"/>
    </xf>
    <xf numFmtId="0" fontId="41" fillId="2" borderId="126" xfId="4" applyFont="1" applyFill="1" applyBorder="1" applyAlignment="1">
      <alignment horizontal="center" vertical="center" wrapText="1"/>
    </xf>
    <xf numFmtId="0" fontId="41" fillId="2" borderId="125" xfId="4" applyFont="1" applyFill="1" applyBorder="1" applyAlignment="1">
      <alignment horizontal="center" vertical="center"/>
    </xf>
    <xf numFmtId="0" fontId="41" fillId="2" borderId="121" xfId="4" applyFont="1" applyFill="1" applyBorder="1" applyAlignment="1">
      <alignment horizontal="center" vertical="center"/>
    </xf>
    <xf numFmtId="0" fontId="41" fillId="2" borderId="126" xfId="4" applyFont="1" applyFill="1" applyBorder="1" applyAlignment="1">
      <alignment horizontal="center" vertical="center"/>
    </xf>
  </cellXfs>
  <cellStyles count="5">
    <cellStyle name="桁区切り" xfId="1" builtinId="6"/>
    <cellStyle name="標準" xfId="0" builtinId="0"/>
    <cellStyle name="標準 2 2" xfId="4" xr:uid="{00000000-0005-0000-0000-000002000000}"/>
    <cellStyle name="標準_（案）H21年度　委託訓練事業　説明会案内予定業者090119" xfId="2" xr:uid="{00000000-0005-0000-0000-000003000000}"/>
    <cellStyle name="標準_０２　★☆H22企画提案事前説明会 資料　★☆" xfId="3" xr:uid="{00000000-0005-0000-0000-000004000000}"/>
  </cellStyles>
  <dxfs count="389">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colors>
    <mruColors>
      <color rgb="FFFFCC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14</xdr:col>
      <xdr:colOff>371475</xdr:colOff>
      <xdr:row>0</xdr:row>
      <xdr:rowOff>38099</xdr:rowOff>
    </xdr:from>
    <xdr:to>
      <xdr:col>38</xdr:col>
      <xdr:colOff>200026</xdr:colOff>
      <xdr:row>0</xdr:row>
      <xdr:rowOff>900544</xdr:rowOff>
    </xdr:to>
    <xdr:sp macro="" textlink="">
      <xdr:nvSpPr>
        <xdr:cNvPr id="2" name="テキスト ボックス 1">
          <a:extLst>
            <a:ext uri="{FF2B5EF4-FFF2-40B4-BE49-F238E27FC236}">
              <a16:creationId xmlns:a16="http://schemas.microsoft.com/office/drawing/2014/main" id="{137A4501-CBE9-460C-B4DA-5DAD5C300C2B}"/>
            </a:ext>
          </a:extLst>
        </xdr:cNvPr>
        <xdr:cNvSpPr txBox="1">
          <a:spLocks noChangeArrowheads="1"/>
        </xdr:cNvSpPr>
      </xdr:nvSpPr>
      <xdr:spPr bwMode="auto">
        <a:xfrm>
          <a:off x="6588125" y="38099"/>
          <a:ext cx="15005051" cy="862445"/>
        </a:xfrm>
        <a:prstGeom prst="rect">
          <a:avLst/>
        </a:prstGeom>
        <a:solidFill>
          <a:srgbClr val="FFFFFF"/>
        </a:solidFill>
        <a:ln w="9525">
          <a:solidFill>
            <a:srgbClr val="BCBCBC"/>
          </a:solidFill>
          <a:miter lim="800000"/>
          <a:headEnd/>
          <a:tailEnd/>
        </a:ln>
      </xdr:spPr>
      <xdr:txBody>
        <a:bodyPr vertOverflow="clip" wrap="square" lIns="72000" tIns="108000" rIns="144000" bIns="108000" anchor="t" upright="1"/>
        <a:lstStyle/>
        <a:p>
          <a:pPr algn="l" rtl="0">
            <a:lnSpc>
              <a:spcPts val="1600"/>
            </a:lnSpc>
            <a:defRPr sz="1000"/>
          </a:pPr>
          <a:r>
            <a:rPr lang="en-US" altLang="ja-JP" sz="1800" b="0" i="0" u="none" strike="noStrike" baseline="0">
              <a:solidFill>
                <a:srgbClr val="000000"/>
              </a:solidFill>
              <a:latin typeface="ＭＳ Ｐゴシック"/>
              <a:ea typeface="ＭＳ Ｐゴシック"/>
            </a:rPr>
            <a:t>※</a:t>
          </a:r>
          <a:r>
            <a:rPr lang="ja-JP" altLang="en-US" sz="1800" b="0" i="0" u="none" strike="noStrike" baseline="0">
              <a:solidFill>
                <a:srgbClr val="000000"/>
              </a:solidFill>
              <a:latin typeface="ＭＳ Ｐゴシック"/>
              <a:ea typeface="ＭＳ Ｐゴシック"/>
            </a:rPr>
            <a:t>１　</a:t>
          </a:r>
          <a:r>
            <a:rPr lang="en-US" altLang="ja-JP" sz="1800" b="0" i="0" u="none" strike="noStrike" baseline="0">
              <a:solidFill>
                <a:srgbClr val="000000"/>
              </a:solidFill>
              <a:latin typeface="ＭＳ Ｐゴシック"/>
              <a:ea typeface="ＭＳ Ｐゴシック"/>
            </a:rPr>
            <a:t>※PF</a:t>
          </a:r>
          <a:r>
            <a:rPr lang="ja-JP" altLang="en-US" sz="1800" b="0" i="0" u="none" strike="noStrike" baseline="0">
              <a:solidFill>
                <a:srgbClr val="000000"/>
              </a:solidFill>
              <a:latin typeface="ＭＳ Ｐゴシック"/>
              <a:ea typeface="ＭＳ Ｐゴシック"/>
            </a:rPr>
            <a:t>有は、優先枠を設定しているコース</a:t>
          </a:r>
          <a:endParaRPr lang="en-US" altLang="ja-JP" sz="1800" b="0" i="0" u="none" strike="noStrike" baseline="0">
            <a:solidFill>
              <a:srgbClr val="000000"/>
            </a:solidFill>
            <a:latin typeface="ＭＳ Ｐゴシック"/>
            <a:ea typeface="ＭＳ Ｐゴシック"/>
          </a:endParaRPr>
        </a:p>
        <a:p>
          <a:pPr algn="l" rtl="0">
            <a:lnSpc>
              <a:spcPts val="1600"/>
            </a:lnSpc>
            <a:defRPr sz="1000"/>
          </a:pPr>
          <a:r>
            <a:rPr lang="en-US" altLang="ja-JP" sz="1800" b="0" i="0" u="none" strike="noStrike" baseline="0">
              <a:solidFill>
                <a:srgbClr val="000000"/>
              </a:solidFill>
              <a:latin typeface="ＭＳ Ｐゴシック"/>
              <a:ea typeface="ＭＳ Ｐゴシック"/>
            </a:rPr>
            <a:t>※</a:t>
          </a:r>
          <a:r>
            <a:rPr lang="ja-JP" altLang="en-US" sz="1800" b="0" i="0" u="none" strike="noStrike" baseline="0">
              <a:solidFill>
                <a:srgbClr val="000000"/>
              </a:solidFill>
              <a:latin typeface="ＭＳ Ｐゴシック"/>
              <a:ea typeface="ＭＳ Ｐゴシック"/>
            </a:rPr>
            <a:t>２</a:t>
          </a:r>
          <a:r>
            <a:rPr lang="ja-JP" altLang="en-US" sz="1800" b="0" i="0" u="none" strike="noStrike" baseline="0">
              <a:solidFill>
                <a:schemeClr val="tx1"/>
              </a:solidFill>
              <a:latin typeface="ＭＳ Ｐゴシック"/>
              <a:ea typeface="ＭＳ Ｐゴシック"/>
            </a:rPr>
            <a:t>　ＯＡ事務基礎科</a:t>
          </a:r>
          <a:r>
            <a:rPr lang="ja-JP" altLang="en-US" sz="1800" b="0" i="0" u="none" strike="noStrike" baseline="0">
              <a:solidFill>
                <a:srgbClr val="000000"/>
              </a:solidFill>
              <a:latin typeface="ＭＳ Ｐゴシック"/>
              <a:ea typeface="ＭＳ Ｐゴシック"/>
            </a:rPr>
            <a:t>、ＯＡ事務応用科、</a:t>
          </a:r>
          <a:r>
            <a:rPr lang="en-US" altLang="ja-JP" sz="1800" b="0" i="0" u="none" strike="noStrike" baseline="0">
              <a:solidFill>
                <a:srgbClr val="000000"/>
              </a:solidFill>
              <a:latin typeface="ＭＳ Ｐゴシック"/>
              <a:ea typeface="ＭＳ Ｐゴシック"/>
            </a:rPr>
            <a:t>OA</a:t>
          </a:r>
          <a:r>
            <a:rPr lang="ja-JP" altLang="en-US" sz="1800" b="0" i="0" u="none" strike="noStrike" baseline="0">
              <a:solidFill>
                <a:srgbClr val="000000"/>
              </a:solidFill>
              <a:latin typeface="ＭＳ Ｐゴシック"/>
              <a:ea typeface="ＭＳ Ｐゴシック"/>
            </a:rPr>
            <a:t>総務事務科、ＯＡ事務簿記科、介護職員初任者養成科、介護職員実務者養成科、就職力スキルアップ科については、当該訓練科名で応募すること。</a:t>
          </a:r>
        </a:p>
      </xdr:txBody>
    </xdr:sp>
    <xdr:clientData/>
  </xdr:twoCellAnchor>
  <xdr:twoCellAnchor>
    <xdr:from>
      <xdr:col>19</xdr:col>
      <xdr:colOff>441779</xdr:colOff>
      <xdr:row>3</xdr:row>
      <xdr:rowOff>148937</xdr:rowOff>
    </xdr:from>
    <xdr:to>
      <xdr:col>24</xdr:col>
      <xdr:colOff>139577</xdr:colOff>
      <xdr:row>3</xdr:row>
      <xdr:rowOff>503012</xdr:rowOff>
    </xdr:to>
    <xdr:sp macro="" textlink="">
      <xdr:nvSpPr>
        <xdr:cNvPr id="3" name="Rectangle 10">
          <a:extLst>
            <a:ext uri="{FF2B5EF4-FFF2-40B4-BE49-F238E27FC236}">
              <a16:creationId xmlns:a16="http://schemas.microsoft.com/office/drawing/2014/main" id="{37BF67E9-834E-4D84-8980-84CB9BB7F239}"/>
            </a:ext>
          </a:extLst>
        </xdr:cNvPr>
        <xdr:cNvSpPr>
          <a:spLocks noChangeArrowheads="1"/>
        </xdr:cNvSpPr>
      </xdr:nvSpPr>
      <xdr:spPr bwMode="auto">
        <a:xfrm>
          <a:off x="9612993" y="2199080"/>
          <a:ext cx="2646013" cy="3540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1" i="0" u="sng" strike="noStrike" baseline="0">
              <a:solidFill>
                <a:srgbClr val="FF0000"/>
              </a:solidFill>
              <a:latin typeface="ＭＳ Ｐゴシック"/>
              <a:ea typeface="ＭＳ Ｐゴシック"/>
            </a:rPr>
            <a:t>プロポーザル対象外</a:t>
          </a:r>
        </a:p>
      </xdr:txBody>
    </xdr:sp>
    <xdr:clientData/>
  </xdr:twoCellAnchor>
  <xdr:twoCellAnchor>
    <xdr:from>
      <xdr:col>18</xdr:col>
      <xdr:colOff>173183</xdr:colOff>
      <xdr:row>2</xdr:row>
      <xdr:rowOff>103909</xdr:rowOff>
    </xdr:from>
    <xdr:to>
      <xdr:col>19</xdr:col>
      <xdr:colOff>207819</xdr:colOff>
      <xdr:row>5</xdr:row>
      <xdr:rowOff>408214</xdr:rowOff>
    </xdr:to>
    <xdr:sp macro="" textlink="">
      <xdr:nvSpPr>
        <xdr:cNvPr id="4" name="右中かっこ 3">
          <a:extLst>
            <a:ext uri="{FF2B5EF4-FFF2-40B4-BE49-F238E27FC236}">
              <a16:creationId xmlns:a16="http://schemas.microsoft.com/office/drawing/2014/main" id="{CE501D93-EF3D-49E7-989E-74FBABE40415}"/>
            </a:ext>
          </a:extLst>
        </xdr:cNvPr>
        <xdr:cNvSpPr/>
      </xdr:nvSpPr>
      <xdr:spPr>
        <a:xfrm>
          <a:off x="8754754" y="1609766"/>
          <a:ext cx="624279" cy="1392877"/>
        </a:xfrm>
        <a:prstGeom prst="rightBrace">
          <a:avLst>
            <a:gd name="adj1" fmla="val 0"/>
            <a:gd name="adj2" fmla="val 5419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14</xdr:col>
      <xdr:colOff>489857</xdr:colOff>
      <xdr:row>11</xdr:row>
      <xdr:rowOff>163285</xdr:rowOff>
    </xdr:from>
    <xdr:ext cx="12341679" cy="4299858"/>
    <xdr:sp macro="" textlink="">
      <xdr:nvSpPr>
        <xdr:cNvPr id="5" name="テキスト ボックス 4">
          <a:extLst>
            <a:ext uri="{FF2B5EF4-FFF2-40B4-BE49-F238E27FC236}">
              <a16:creationId xmlns:a16="http://schemas.microsoft.com/office/drawing/2014/main" id="{E85D4594-9282-4708-B68D-00F2248464B3}"/>
            </a:ext>
          </a:extLst>
        </xdr:cNvPr>
        <xdr:cNvSpPr txBox="1"/>
      </xdr:nvSpPr>
      <xdr:spPr>
        <a:xfrm>
          <a:off x="6694714" y="6572249"/>
          <a:ext cx="12341679" cy="42998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8000">
              <a:solidFill>
                <a:srgbClr val="FF0000"/>
              </a:solidFill>
            </a:rPr>
            <a:t>４月開講～９月開講分の</a:t>
          </a:r>
          <a:endParaRPr kumimoji="1" lang="en-US" altLang="ja-JP" sz="8000">
            <a:solidFill>
              <a:srgbClr val="FF0000"/>
            </a:solidFill>
          </a:endParaRPr>
        </a:p>
        <a:p>
          <a:r>
            <a:rPr kumimoji="1" lang="ja-JP" altLang="en-US" sz="8000">
              <a:solidFill>
                <a:srgbClr val="FF0000"/>
              </a:solidFill>
            </a:rPr>
            <a:t>プロポーザルは終了</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6</xdr:col>
      <xdr:colOff>215900</xdr:colOff>
      <xdr:row>14</xdr:row>
      <xdr:rowOff>44450</xdr:rowOff>
    </xdr:from>
    <xdr:to>
      <xdr:col>9</xdr:col>
      <xdr:colOff>158750</xdr:colOff>
      <xdr:row>15</xdr:row>
      <xdr:rowOff>228600</xdr:rowOff>
    </xdr:to>
    <xdr:sp macro="" textlink="">
      <xdr:nvSpPr>
        <xdr:cNvPr id="2" name="正方形/長方形 1">
          <a:extLst>
            <a:ext uri="{FF2B5EF4-FFF2-40B4-BE49-F238E27FC236}">
              <a16:creationId xmlns:a16="http://schemas.microsoft.com/office/drawing/2014/main" id="{B70AC25C-8E17-4130-8464-E7FA29720B89}"/>
            </a:ext>
          </a:extLst>
        </xdr:cNvPr>
        <xdr:cNvSpPr/>
      </xdr:nvSpPr>
      <xdr:spPr>
        <a:xfrm>
          <a:off x="11410950" y="4400550"/>
          <a:ext cx="3575050" cy="4953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3200"/>
            <a:t>未定</a:t>
          </a:r>
        </a:p>
      </xdr:txBody>
    </xdr:sp>
    <xdr:clientData/>
  </xdr:twoCellAnchor>
  <xdr:twoCellAnchor>
    <xdr:from>
      <xdr:col>2</xdr:col>
      <xdr:colOff>285750</xdr:colOff>
      <xdr:row>21</xdr:row>
      <xdr:rowOff>82550</xdr:rowOff>
    </xdr:from>
    <xdr:to>
      <xdr:col>3</xdr:col>
      <xdr:colOff>1816100</xdr:colOff>
      <xdr:row>32</xdr:row>
      <xdr:rowOff>215900</xdr:rowOff>
    </xdr:to>
    <xdr:sp macro="" textlink="">
      <xdr:nvSpPr>
        <xdr:cNvPr id="4" name="正方形/長方形 3">
          <a:extLst>
            <a:ext uri="{FF2B5EF4-FFF2-40B4-BE49-F238E27FC236}">
              <a16:creationId xmlns:a16="http://schemas.microsoft.com/office/drawing/2014/main" id="{BD495945-0C68-423C-9784-B0179A3A50AE}"/>
            </a:ext>
          </a:extLst>
        </xdr:cNvPr>
        <xdr:cNvSpPr/>
      </xdr:nvSpPr>
      <xdr:spPr>
        <a:xfrm>
          <a:off x="3302000" y="7016750"/>
          <a:ext cx="3575050" cy="35560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3200"/>
            <a:t>未定</a:t>
          </a:r>
        </a:p>
      </xdr:txBody>
    </xdr:sp>
    <xdr:clientData/>
  </xdr:twoCellAnchor>
  <xdr:twoCellAnchor>
    <xdr:from>
      <xdr:col>5</xdr:col>
      <xdr:colOff>120650</xdr:colOff>
      <xdr:row>21</xdr:row>
      <xdr:rowOff>25400</xdr:rowOff>
    </xdr:from>
    <xdr:to>
      <xdr:col>5</xdr:col>
      <xdr:colOff>1955800</xdr:colOff>
      <xdr:row>32</xdr:row>
      <xdr:rowOff>158750</xdr:rowOff>
    </xdr:to>
    <xdr:sp macro="" textlink="">
      <xdr:nvSpPr>
        <xdr:cNvPr id="5" name="正方形/長方形 4">
          <a:extLst>
            <a:ext uri="{FF2B5EF4-FFF2-40B4-BE49-F238E27FC236}">
              <a16:creationId xmlns:a16="http://schemas.microsoft.com/office/drawing/2014/main" id="{40DC19DD-1807-466C-932C-55E1F9C2B32C}"/>
            </a:ext>
          </a:extLst>
        </xdr:cNvPr>
        <xdr:cNvSpPr/>
      </xdr:nvSpPr>
      <xdr:spPr>
        <a:xfrm>
          <a:off x="9271000" y="6959600"/>
          <a:ext cx="1835150" cy="35560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3200"/>
            <a:t>未定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pageSetUpPr fitToPage="1"/>
  </sheetPr>
  <dimension ref="A1:V21"/>
  <sheetViews>
    <sheetView view="pageBreakPreview" topLeftCell="B1" zoomScale="70" zoomScaleNormal="70" zoomScaleSheetLayoutView="70" workbookViewId="0">
      <pane ySplit="3" topLeftCell="A10" activePane="bottomLeft" state="frozen"/>
      <selection activeCell="D18" sqref="D18"/>
      <selection pane="bottomLeft" activeCell="D18" sqref="D18"/>
    </sheetView>
  </sheetViews>
  <sheetFormatPr defaultColWidth="9.33203125" defaultRowHeight="11" x14ac:dyDescent="0.2"/>
  <cols>
    <col min="1" max="1" width="8.77734375" style="2" customWidth="1"/>
    <col min="2" max="2" width="25" style="30" bestFit="1" customWidth="1"/>
    <col min="3" max="3" width="30.33203125" customWidth="1"/>
    <col min="4" max="4" width="46.77734375" customWidth="1"/>
    <col min="5" max="5" width="16.109375" customWidth="1"/>
    <col min="6" max="6" width="12.77734375" style="2" customWidth="1"/>
    <col min="7" max="7" width="13.33203125" style="2" customWidth="1"/>
    <col min="8" max="8" width="13.44140625" style="2" bestFit="1" customWidth="1"/>
    <col min="9" max="9" width="13.109375" style="2" bestFit="1" customWidth="1"/>
    <col min="10" max="10" width="5.109375" bestFit="1" customWidth="1"/>
    <col min="11" max="22" width="4.77734375" style="2" customWidth="1"/>
  </cols>
  <sheetData>
    <row r="1" spans="1:22" ht="41.25" customHeight="1" x14ac:dyDescent="0.2">
      <c r="A1" s="753" t="s">
        <v>0</v>
      </c>
      <c r="B1" s="753"/>
      <c r="C1" s="753"/>
      <c r="D1" s="753"/>
      <c r="E1" s="753"/>
      <c r="F1" s="753"/>
      <c r="G1" s="753"/>
      <c r="H1" s="753"/>
      <c r="I1" s="753"/>
      <c r="K1" s="1"/>
    </row>
    <row r="3" spans="1:22" s="2" customFormat="1" ht="42" customHeight="1" x14ac:dyDescent="0.2">
      <c r="A3" s="3"/>
      <c r="B3" s="4" t="s">
        <v>1</v>
      </c>
      <c r="C3" s="4" t="s">
        <v>2</v>
      </c>
      <c r="D3" s="4" t="s">
        <v>3</v>
      </c>
      <c r="E3" s="5" t="s">
        <v>4</v>
      </c>
      <c r="F3" s="4" t="s">
        <v>5</v>
      </c>
      <c r="G3" s="5" t="s">
        <v>6</v>
      </c>
      <c r="H3" s="4" t="s">
        <v>7</v>
      </c>
      <c r="I3" s="4" t="s">
        <v>8</v>
      </c>
      <c r="K3" s="6">
        <v>4</v>
      </c>
      <c r="L3" s="7">
        <v>5</v>
      </c>
      <c r="M3" s="7">
        <v>6</v>
      </c>
      <c r="N3" s="7">
        <v>7</v>
      </c>
      <c r="O3" s="7">
        <v>8</v>
      </c>
      <c r="P3" s="7">
        <v>9</v>
      </c>
      <c r="Q3" s="7">
        <v>10</v>
      </c>
      <c r="R3" s="7">
        <v>11</v>
      </c>
      <c r="S3" s="7">
        <v>12</v>
      </c>
      <c r="T3" s="7">
        <v>1</v>
      </c>
      <c r="U3" s="7">
        <v>2</v>
      </c>
      <c r="V3" s="8">
        <v>3</v>
      </c>
    </row>
    <row r="4" spans="1:22" s="2" customFormat="1" ht="120" customHeight="1" x14ac:dyDescent="0.2">
      <c r="A4" s="9">
        <v>1</v>
      </c>
      <c r="B4" s="10" t="s">
        <v>9</v>
      </c>
      <c r="C4" s="10" t="s">
        <v>10</v>
      </c>
      <c r="D4" s="11" t="s">
        <v>11</v>
      </c>
      <c r="E4" s="12" t="s">
        <v>268</v>
      </c>
      <c r="F4" s="13">
        <v>15</v>
      </c>
      <c r="G4" s="12" t="s">
        <v>285</v>
      </c>
      <c r="H4" s="22">
        <v>12</v>
      </c>
      <c r="I4" s="23">
        <f t="shared" ref="I4:I11" si="0">F4*H4</f>
        <v>180</v>
      </c>
      <c r="J4" s="623">
        <f>COUNTA(K4:V4)</f>
        <v>12</v>
      </c>
      <c r="K4" s="624" t="s">
        <v>12</v>
      </c>
      <c r="L4" s="626" t="s">
        <v>12</v>
      </c>
      <c r="M4" s="628" t="s">
        <v>12</v>
      </c>
      <c r="N4" s="629" t="s">
        <v>12</v>
      </c>
      <c r="O4" s="625" t="s">
        <v>12</v>
      </c>
      <c r="P4" s="628" t="s">
        <v>12</v>
      </c>
      <c r="Q4" s="625" t="s">
        <v>12</v>
      </c>
      <c r="R4" s="628" t="s">
        <v>12</v>
      </c>
      <c r="S4" s="629" t="s">
        <v>12</v>
      </c>
      <c r="T4" s="625" t="s">
        <v>12</v>
      </c>
      <c r="U4" s="628" t="s">
        <v>12</v>
      </c>
      <c r="V4" s="627" t="s">
        <v>12</v>
      </c>
    </row>
    <row r="5" spans="1:22" ht="120" customHeight="1" x14ac:dyDescent="0.2">
      <c r="A5" s="9">
        <v>2</v>
      </c>
      <c r="B5" s="10" t="s">
        <v>13</v>
      </c>
      <c r="C5" s="18" t="s">
        <v>14</v>
      </c>
      <c r="D5" s="10" t="s">
        <v>230</v>
      </c>
      <c r="E5" s="12" t="s">
        <v>268</v>
      </c>
      <c r="F5" s="13">
        <v>15</v>
      </c>
      <c r="G5" s="12" t="s">
        <v>286</v>
      </c>
      <c r="H5" s="22">
        <v>11</v>
      </c>
      <c r="I5" s="23">
        <f t="shared" si="0"/>
        <v>165</v>
      </c>
      <c r="J5">
        <f t="shared" ref="J5:J19" si="1">COUNTA(K5:V5)</f>
        <v>12</v>
      </c>
      <c r="K5" s="629" t="s">
        <v>236</v>
      </c>
      <c r="L5" s="629" t="s">
        <v>236</v>
      </c>
      <c r="M5" s="629" t="s">
        <v>236</v>
      </c>
      <c r="N5" s="625" t="s">
        <v>236</v>
      </c>
      <c r="O5" s="628" t="s">
        <v>12</v>
      </c>
      <c r="P5" s="629" t="s">
        <v>236</v>
      </c>
      <c r="Q5" s="629" t="s">
        <v>236</v>
      </c>
      <c r="R5" s="628" t="s">
        <v>12</v>
      </c>
      <c r="S5" s="629" t="s">
        <v>236</v>
      </c>
      <c r="T5" s="629" t="s">
        <v>236</v>
      </c>
      <c r="U5" s="651" t="s">
        <v>12</v>
      </c>
      <c r="V5" s="632" t="s">
        <v>236</v>
      </c>
    </row>
    <row r="6" spans="1:22" ht="142.5" customHeight="1" x14ac:dyDescent="0.2">
      <c r="A6" s="9">
        <v>3</v>
      </c>
      <c r="B6" s="10" t="s">
        <v>17</v>
      </c>
      <c r="C6" s="10" t="s">
        <v>18</v>
      </c>
      <c r="D6" s="24" t="s">
        <v>19</v>
      </c>
      <c r="E6" s="12" t="s">
        <v>268</v>
      </c>
      <c r="F6" s="21">
        <v>15</v>
      </c>
      <c r="G6" s="21" t="s">
        <v>257</v>
      </c>
      <c r="H6" s="22">
        <v>10</v>
      </c>
      <c r="I6" s="23">
        <f t="shared" si="0"/>
        <v>150</v>
      </c>
      <c r="J6">
        <f t="shared" si="1"/>
        <v>10</v>
      </c>
      <c r="K6" s="633" t="s">
        <v>236</v>
      </c>
      <c r="L6" s="628" t="s">
        <v>236</v>
      </c>
      <c r="M6" s="626" t="s">
        <v>236</v>
      </c>
      <c r="N6" s="16"/>
      <c r="O6" s="16"/>
      <c r="P6" s="629" t="s">
        <v>236</v>
      </c>
      <c r="Q6" s="628" t="s">
        <v>236</v>
      </c>
      <c r="R6" s="651" t="s">
        <v>12</v>
      </c>
      <c r="S6" s="628" t="s">
        <v>236</v>
      </c>
      <c r="T6" s="629" t="s">
        <v>236</v>
      </c>
      <c r="U6" s="628" t="s">
        <v>236</v>
      </c>
      <c r="V6" s="629" t="s">
        <v>236</v>
      </c>
    </row>
    <row r="7" spans="1:22" s="2" customFormat="1" ht="120" customHeight="1" x14ac:dyDescent="0.2">
      <c r="A7" s="9">
        <v>4</v>
      </c>
      <c r="B7" s="10" t="s">
        <v>224</v>
      </c>
      <c r="C7" s="10" t="s">
        <v>10</v>
      </c>
      <c r="D7" s="11" t="s">
        <v>226</v>
      </c>
      <c r="E7" s="12" t="s">
        <v>268</v>
      </c>
      <c r="F7" s="13">
        <v>15</v>
      </c>
      <c r="G7" s="12" t="s">
        <v>284</v>
      </c>
      <c r="H7" s="22">
        <v>8</v>
      </c>
      <c r="I7" s="23">
        <f t="shared" si="0"/>
        <v>120</v>
      </c>
      <c r="J7" s="623">
        <f>COUNTA(K7:V7)</f>
        <v>7</v>
      </c>
      <c r="K7" s="633" t="s">
        <v>236</v>
      </c>
      <c r="L7" s="16"/>
      <c r="M7" s="629" t="s">
        <v>12</v>
      </c>
      <c r="N7" s="16"/>
      <c r="O7" s="626" t="s">
        <v>12</v>
      </c>
      <c r="P7" s="16"/>
      <c r="Q7" s="16"/>
      <c r="R7" s="625" t="s">
        <v>12</v>
      </c>
      <c r="S7" s="631" t="s">
        <v>12</v>
      </c>
      <c r="T7" s="16"/>
      <c r="U7" s="625" t="s">
        <v>12</v>
      </c>
      <c r="V7" s="628" t="s">
        <v>12</v>
      </c>
    </row>
    <row r="8" spans="1:22" ht="141.65" customHeight="1" x14ac:dyDescent="0.2">
      <c r="A8" s="9">
        <v>5</v>
      </c>
      <c r="B8" s="19" t="s">
        <v>15</v>
      </c>
      <c r="C8" s="20" t="s">
        <v>10</v>
      </c>
      <c r="D8" s="20" t="s">
        <v>16</v>
      </c>
      <c r="E8" s="12" t="s">
        <v>269</v>
      </c>
      <c r="F8" s="21">
        <v>15</v>
      </c>
      <c r="G8" s="12" t="s">
        <v>240</v>
      </c>
      <c r="H8" s="22">
        <v>2</v>
      </c>
      <c r="I8" s="23">
        <f t="shared" si="0"/>
        <v>30</v>
      </c>
      <c r="J8">
        <f>COUNTA(K8:V8)</f>
        <v>2</v>
      </c>
      <c r="K8" s="15"/>
      <c r="L8" s="16"/>
      <c r="M8" s="16"/>
      <c r="N8" s="16"/>
      <c r="O8" s="629" t="s">
        <v>236</v>
      </c>
      <c r="P8" s="16"/>
      <c r="Q8" s="16"/>
      <c r="R8" s="16"/>
      <c r="S8" s="629" t="s">
        <v>236</v>
      </c>
      <c r="T8" s="16"/>
      <c r="U8" s="16"/>
      <c r="V8" s="17"/>
    </row>
    <row r="9" spans="1:22" ht="140.15" customHeight="1" x14ac:dyDescent="0.2">
      <c r="A9" s="9">
        <v>6</v>
      </c>
      <c r="B9" s="24" t="s">
        <v>29</v>
      </c>
      <c r="C9" s="20" t="s">
        <v>30</v>
      </c>
      <c r="D9" s="24" t="s">
        <v>31</v>
      </c>
      <c r="E9" s="12" t="s">
        <v>28</v>
      </c>
      <c r="F9" s="23">
        <v>15</v>
      </c>
      <c r="G9" s="12" t="s">
        <v>265</v>
      </c>
      <c r="H9" s="22">
        <v>2</v>
      </c>
      <c r="I9" s="23">
        <f t="shared" si="0"/>
        <v>30</v>
      </c>
      <c r="J9">
        <f>COUNTA(K9:V9)</f>
        <v>2</v>
      </c>
      <c r="K9" s="15"/>
      <c r="L9" s="16"/>
      <c r="M9" s="16"/>
      <c r="N9" s="626" t="s">
        <v>236</v>
      </c>
      <c r="O9" s="16"/>
      <c r="P9" s="16"/>
      <c r="Q9" s="16"/>
      <c r="R9" s="16"/>
      <c r="S9" s="16"/>
      <c r="T9" s="626" t="s">
        <v>236</v>
      </c>
      <c r="U9" s="16"/>
      <c r="V9" s="17"/>
    </row>
    <row r="10" spans="1:22" ht="142.5" customHeight="1" x14ac:dyDescent="0.2">
      <c r="A10" s="9">
        <v>7</v>
      </c>
      <c r="B10" s="24" t="s">
        <v>32</v>
      </c>
      <c r="C10" s="20" t="s">
        <v>30</v>
      </c>
      <c r="D10" s="20" t="s">
        <v>33</v>
      </c>
      <c r="E10" s="12" t="s">
        <v>267</v>
      </c>
      <c r="F10" s="23">
        <v>15</v>
      </c>
      <c r="G10" s="21" t="s">
        <v>264</v>
      </c>
      <c r="H10" s="22">
        <v>1</v>
      </c>
      <c r="I10" s="23">
        <f t="shared" si="0"/>
        <v>15</v>
      </c>
      <c r="J10">
        <f>COUNTA(K10:V10)</f>
        <v>1</v>
      </c>
      <c r="K10" s="26"/>
      <c r="L10" s="27"/>
      <c r="M10" s="27"/>
      <c r="N10" s="27"/>
      <c r="O10" s="27"/>
      <c r="P10" s="634" t="s">
        <v>236</v>
      </c>
      <c r="Q10" s="27"/>
      <c r="R10" s="27"/>
      <c r="S10" s="27"/>
      <c r="T10" s="27"/>
      <c r="U10" s="27"/>
      <c r="V10" s="28"/>
    </row>
    <row r="11" spans="1:22" ht="143.15" customHeight="1" x14ac:dyDescent="0.2">
      <c r="A11" s="9">
        <v>8</v>
      </c>
      <c r="B11" s="24" t="s">
        <v>23</v>
      </c>
      <c r="C11" s="20" t="s">
        <v>24</v>
      </c>
      <c r="D11" s="24" t="s">
        <v>25</v>
      </c>
      <c r="E11" s="12" t="s">
        <v>268</v>
      </c>
      <c r="F11" s="23">
        <v>15</v>
      </c>
      <c r="G11" s="21" t="s">
        <v>258</v>
      </c>
      <c r="H11" s="22">
        <v>4</v>
      </c>
      <c r="I11" s="23">
        <f t="shared" si="0"/>
        <v>60</v>
      </c>
      <c r="J11" s="25">
        <f>COUNTA(K11:V11)</f>
        <v>4</v>
      </c>
      <c r="K11" s="15"/>
      <c r="L11" s="629" t="s">
        <v>236</v>
      </c>
      <c r="M11" s="16"/>
      <c r="N11" s="16"/>
      <c r="O11" s="629" t="s">
        <v>236</v>
      </c>
      <c r="P11" s="16"/>
      <c r="Q11" s="16"/>
      <c r="R11" s="629" t="s">
        <v>236</v>
      </c>
      <c r="S11" s="16"/>
      <c r="T11" s="16"/>
      <c r="U11" s="629" t="s">
        <v>236</v>
      </c>
      <c r="V11" s="17"/>
    </row>
    <row r="12" spans="1:22" ht="135" customHeight="1" x14ac:dyDescent="0.2">
      <c r="A12" s="9">
        <v>9</v>
      </c>
      <c r="B12" s="24" t="s">
        <v>20</v>
      </c>
      <c r="C12" s="20" t="s">
        <v>21</v>
      </c>
      <c r="D12" s="20" t="s">
        <v>22</v>
      </c>
      <c r="E12" s="12" t="s">
        <v>268</v>
      </c>
      <c r="F12" s="23">
        <v>15</v>
      </c>
      <c r="G12" s="21" t="s">
        <v>287</v>
      </c>
      <c r="H12" s="22">
        <v>7</v>
      </c>
      <c r="I12" s="23">
        <f t="shared" ref="I12:I19" si="2">F12*H12</f>
        <v>105</v>
      </c>
      <c r="J12" s="25">
        <f t="shared" si="1"/>
        <v>7</v>
      </c>
      <c r="K12" s="15"/>
      <c r="L12" s="628" t="s">
        <v>236</v>
      </c>
      <c r="M12" s="16"/>
      <c r="N12" s="629" t="s">
        <v>236</v>
      </c>
      <c r="O12" s="16"/>
      <c r="P12" s="16"/>
      <c r="Q12" s="629" t="s">
        <v>236</v>
      </c>
      <c r="R12" s="16"/>
      <c r="S12" s="629" t="s">
        <v>236</v>
      </c>
      <c r="T12" s="629" t="s">
        <v>236</v>
      </c>
      <c r="U12" s="628" t="s">
        <v>236</v>
      </c>
      <c r="V12" s="651" t="s">
        <v>12</v>
      </c>
    </row>
    <row r="13" spans="1:22" ht="146.5" customHeight="1" x14ac:dyDescent="0.2">
      <c r="A13" s="9">
        <v>10</v>
      </c>
      <c r="B13" s="24" t="s">
        <v>34</v>
      </c>
      <c r="C13" s="20" t="s">
        <v>21</v>
      </c>
      <c r="D13" s="20" t="s">
        <v>35</v>
      </c>
      <c r="E13" s="12" t="s">
        <v>267</v>
      </c>
      <c r="F13" s="23">
        <v>15</v>
      </c>
      <c r="G13" s="12" t="s">
        <v>266</v>
      </c>
      <c r="H13" s="22">
        <v>3</v>
      </c>
      <c r="I13" s="23">
        <f>F13*H13</f>
        <v>45</v>
      </c>
      <c r="J13">
        <f>COUNTA(K13:V13)</f>
        <v>3</v>
      </c>
      <c r="K13" s="629" t="s">
        <v>236</v>
      </c>
      <c r="L13" s="16"/>
      <c r="M13" s="16"/>
      <c r="N13" s="16"/>
      <c r="O13" s="628" t="s">
        <v>12</v>
      </c>
      <c r="P13" s="16"/>
      <c r="Q13" s="29"/>
      <c r="R13" s="629" t="s">
        <v>236</v>
      </c>
      <c r="S13" s="16"/>
      <c r="T13" s="16"/>
      <c r="U13" s="16"/>
      <c r="V13" s="17"/>
    </row>
    <row r="14" spans="1:22" ht="154.5" customHeight="1" x14ac:dyDescent="0.2">
      <c r="A14" s="9">
        <v>11</v>
      </c>
      <c r="B14" s="24" t="s">
        <v>223</v>
      </c>
      <c r="C14" s="20" t="s">
        <v>140</v>
      </c>
      <c r="D14" s="20" t="s">
        <v>141</v>
      </c>
      <c r="E14" s="12" t="s">
        <v>268</v>
      </c>
      <c r="F14" s="23">
        <v>15</v>
      </c>
      <c r="G14" s="21" t="s">
        <v>259</v>
      </c>
      <c r="H14" s="22">
        <v>4</v>
      </c>
      <c r="I14" s="23">
        <f t="shared" si="2"/>
        <v>60</v>
      </c>
      <c r="J14" s="25">
        <f t="shared" si="1"/>
        <v>4</v>
      </c>
      <c r="K14" s="15"/>
      <c r="L14" s="16"/>
      <c r="M14" s="626" t="s">
        <v>236</v>
      </c>
      <c r="N14" s="16"/>
      <c r="O14" s="16"/>
      <c r="P14" s="629" t="s">
        <v>236</v>
      </c>
      <c r="Q14" s="16"/>
      <c r="R14" s="16"/>
      <c r="S14" s="626" t="s">
        <v>236</v>
      </c>
      <c r="T14" s="16"/>
      <c r="U14" s="16"/>
      <c r="V14" s="627" t="s">
        <v>236</v>
      </c>
    </row>
    <row r="15" spans="1:22" ht="168.75" customHeight="1" x14ac:dyDescent="0.2">
      <c r="A15" s="9">
        <v>12</v>
      </c>
      <c r="B15" s="24" t="s">
        <v>26</v>
      </c>
      <c r="C15" s="20" t="s">
        <v>27</v>
      </c>
      <c r="D15" s="20" t="s">
        <v>229</v>
      </c>
      <c r="E15" s="12" t="s">
        <v>270</v>
      </c>
      <c r="F15" s="23">
        <v>15</v>
      </c>
      <c r="G15" s="21" t="s">
        <v>260</v>
      </c>
      <c r="H15" s="22">
        <v>6</v>
      </c>
      <c r="I15" s="23">
        <f t="shared" si="2"/>
        <v>90</v>
      </c>
      <c r="J15">
        <f t="shared" si="1"/>
        <v>6</v>
      </c>
      <c r="K15" s="630" t="s">
        <v>236</v>
      </c>
      <c r="L15" s="625" t="s">
        <v>236</v>
      </c>
      <c r="M15" s="16"/>
      <c r="N15" s="16"/>
      <c r="O15" s="629" t="s">
        <v>236</v>
      </c>
      <c r="P15" s="16"/>
      <c r="Q15" s="629" t="s">
        <v>236</v>
      </c>
      <c r="R15" s="16"/>
      <c r="S15" s="629" t="s">
        <v>236</v>
      </c>
      <c r="T15" s="16"/>
      <c r="U15" s="16"/>
      <c r="V15" s="629" t="s">
        <v>236</v>
      </c>
    </row>
    <row r="16" spans="1:22" ht="184" customHeight="1" x14ac:dyDescent="0.2">
      <c r="A16" s="9">
        <v>13</v>
      </c>
      <c r="B16" s="24" t="s">
        <v>136</v>
      </c>
      <c r="C16" s="20" t="s">
        <v>137</v>
      </c>
      <c r="D16" s="20" t="s">
        <v>138</v>
      </c>
      <c r="E16" s="12" t="s">
        <v>270</v>
      </c>
      <c r="F16" s="23">
        <v>15</v>
      </c>
      <c r="G16" s="12" t="s">
        <v>261</v>
      </c>
      <c r="H16" s="22">
        <v>2</v>
      </c>
      <c r="I16" s="23">
        <f t="shared" si="2"/>
        <v>30</v>
      </c>
      <c r="J16">
        <f t="shared" si="1"/>
        <v>2</v>
      </c>
      <c r="K16" s="15"/>
      <c r="L16" s="16"/>
      <c r="M16" s="629" t="s">
        <v>236</v>
      </c>
      <c r="N16" s="16"/>
      <c r="O16" s="16"/>
      <c r="P16" s="16"/>
      <c r="Q16" s="16"/>
      <c r="R16" s="16"/>
      <c r="S16" s="16"/>
      <c r="T16" s="16"/>
      <c r="U16" s="629" t="s">
        <v>236</v>
      </c>
      <c r="V16" s="17"/>
    </row>
    <row r="17" spans="1:22" ht="140.15" customHeight="1" x14ac:dyDescent="0.2">
      <c r="A17" s="9">
        <v>14</v>
      </c>
      <c r="B17" s="24" t="s">
        <v>262</v>
      </c>
      <c r="C17" s="20" t="s">
        <v>283</v>
      </c>
      <c r="D17" s="20" t="s">
        <v>288</v>
      </c>
      <c r="E17" s="12" t="s">
        <v>267</v>
      </c>
      <c r="F17" s="23">
        <v>15</v>
      </c>
      <c r="G17" s="22" t="s">
        <v>263</v>
      </c>
      <c r="H17" s="22">
        <v>2</v>
      </c>
      <c r="I17" s="23">
        <f t="shared" si="2"/>
        <v>30</v>
      </c>
      <c r="J17">
        <f t="shared" si="1"/>
        <v>2</v>
      </c>
      <c r="K17" s="15"/>
      <c r="L17" s="629" t="s">
        <v>236</v>
      </c>
      <c r="M17" s="16"/>
      <c r="N17" s="16"/>
      <c r="O17" s="16"/>
      <c r="P17" s="16"/>
      <c r="Q17" s="16"/>
      <c r="R17" s="629" t="s">
        <v>236</v>
      </c>
      <c r="S17" s="16"/>
      <c r="T17" s="16"/>
      <c r="U17" s="16"/>
      <c r="V17" s="17"/>
    </row>
    <row r="18" spans="1:22" ht="146.5" customHeight="1" x14ac:dyDescent="0.2">
      <c r="A18" s="9">
        <v>15</v>
      </c>
      <c r="B18" s="24" t="s">
        <v>233</v>
      </c>
      <c r="C18" s="20" t="s">
        <v>291</v>
      </c>
      <c r="D18" s="24" t="s">
        <v>234</v>
      </c>
      <c r="E18" s="12" t="s">
        <v>269</v>
      </c>
      <c r="F18" s="23">
        <v>12</v>
      </c>
      <c r="G18" s="21" t="s">
        <v>235</v>
      </c>
      <c r="H18" s="22">
        <v>2</v>
      </c>
      <c r="I18" s="23">
        <f t="shared" si="2"/>
        <v>24</v>
      </c>
      <c r="J18">
        <f t="shared" si="1"/>
        <v>2</v>
      </c>
      <c r="K18" s="15"/>
      <c r="L18" s="16"/>
      <c r="M18" s="16"/>
      <c r="N18" s="651" t="s">
        <v>12</v>
      </c>
      <c r="O18" s="16"/>
      <c r="P18" s="16"/>
      <c r="Q18" s="16"/>
      <c r="R18" s="16"/>
      <c r="S18" s="16"/>
      <c r="T18" s="651" t="s">
        <v>12</v>
      </c>
      <c r="U18" s="16"/>
      <c r="V18" s="17"/>
    </row>
    <row r="19" spans="1:22" ht="146.5" customHeight="1" x14ac:dyDescent="0.2">
      <c r="A19" s="9">
        <v>16</v>
      </c>
      <c r="B19" s="24" t="s">
        <v>36</v>
      </c>
      <c r="C19" s="20" t="s">
        <v>37</v>
      </c>
      <c r="D19" s="24" t="s">
        <v>38</v>
      </c>
      <c r="E19" s="12" t="s">
        <v>268</v>
      </c>
      <c r="F19" s="23"/>
      <c r="G19" s="22"/>
      <c r="H19" s="22"/>
      <c r="I19" s="23">
        <f t="shared" si="2"/>
        <v>0</v>
      </c>
      <c r="J19">
        <f t="shared" si="1"/>
        <v>0</v>
      </c>
      <c r="K19" s="15"/>
      <c r="L19" s="16"/>
      <c r="M19" s="16"/>
      <c r="N19" s="16"/>
      <c r="O19" s="16"/>
      <c r="P19" s="16"/>
      <c r="Q19" s="16"/>
      <c r="R19" s="16"/>
      <c r="S19" s="16"/>
      <c r="T19" s="16"/>
      <c r="U19" s="16"/>
      <c r="V19" s="17"/>
    </row>
    <row r="20" spans="1:22" ht="14" x14ac:dyDescent="0.2">
      <c r="A20" s="30"/>
      <c r="H20" s="695">
        <f>SUM(H4:H19)</f>
        <v>76</v>
      </c>
      <c r="I20" s="694">
        <f>SUM(I4:I19)</f>
        <v>1134</v>
      </c>
    </row>
    <row r="21" spans="1:22" ht="26.15" customHeight="1" x14ac:dyDescent="0.2"/>
  </sheetData>
  <mergeCells count="1">
    <mergeCell ref="A1:I1"/>
  </mergeCells>
  <phoneticPr fontId="3"/>
  <pageMargins left="0.39370078740157483" right="0.39370078740157483" top="0.59055118110236227" bottom="0.59055118110236227" header="0.51181102362204722" footer="0.51181102362204722"/>
  <pageSetup paperSize="9" scale="65" fitToHeight="0" orientation="portrait" r:id="rId1"/>
  <headerFooter alignWithMargins="0">
    <oddHeader>&amp;C&amp;A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pageSetUpPr fitToPage="1"/>
  </sheetPr>
  <dimension ref="A1:H30"/>
  <sheetViews>
    <sheetView view="pageBreakPreview" topLeftCell="B22" zoomScale="85" zoomScaleNormal="100" zoomScaleSheetLayoutView="85" workbookViewId="0">
      <selection activeCell="D18" sqref="D18"/>
    </sheetView>
  </sheetViews>
  <sheetFormatPr defaultColWidth="9.33203125" defaultRowHeight="21" x14ac:dyDescent="0.2"/>
  <cols>
    <col min="1" max="1" width="5.33203125" style="32" customWidth="1"/>
    <col min="2" max="2" width="25" bestFit="1" customWidth="1"/>
    <col min="3" max="3" width="20.33203125" customWidth="1"/>
    <col min="4" max="4" width="36.44140625" customWidth="1"/>
    <col min="5" max="5" width="17.44140625" bestFit="1" customWidth="1"/>
    <col min="6" max="6" width="11.109375" customWidth="1"/>
    <col min="8" max="8" width="9.33203125" style="2"/>
  </cols>
  <sheetData>
    <row r="1" spans="1:8" ht="19" x14ac:dyDescent="0.2">
      <c r="A1" s="754" t="s">
        <v>39</v>
      </c>
      <c r="B1" s="754"/>
      <c r="C1" s="754"/>
      <c r="D1" s="754"/>
      <c r="E1" s="754"/>
      <c r="F1" s="754"/>
      <c r="G1" s="754"/>
      <c r="H1" s="754"/>
    </row>
    <row r="2" spans="1:8" ht="29.25" customHeight="1" x14ac:dyDescent="0.2">
      <c r="A2" s="9"/>
      <c r="B2" s="3" t="s">
        <v>1</v>
      </c>
      <c r="C2" s="3" t="s">
        <v>2</v>
      </c>
      <c r="D2" s="3" t="s">
        <v>3</v>
      </c>
      <c r="E2" s="33" t="s">
        <v>4</v>
      </c>
      <c r="F2" s="3" t="s">
        <v>5</v>
      </c>
      <c r="G2" s="3" t="s">
        <v>7</v>
      </c>
      <c r="H2" s="3" t="s">
        <v>8</v>
      </c>
    </row>
    <row r="3" spans="1:8" ht="61.5" customHeight="1" x14ac:dyDescent="0.2">
      <c r="A3" s="9">
        <v>1</v>
      </c>
      <c r="B3" s="34" t="s">
        <v>9</v>
      </c>
      <c r="C3" s="35" t="s">
        <v>40</v>
      </c>
      <c r="D3" s="35" t="s">
        <v>41</v>
      </c>
      <c r="E3" s="12" t="s">
        <v>268</v>
      </c>
      <c r="F3" s="23">
        <v>12</v>
      </c>
      <c r="G3" s="22">
        <v>2</v>
      </c>
      <c r="H3" s="36">
        <f>F3*G3</f>
        <v>24</v>
      </c>
    </row>
    <row r="4" spans="1:8" x14ac:dyDescent="0.2">
      <c r="G4" s="37">
        <f>SUM(G3:G3)</f>
        <v>2</v>
      </c>
      <c r="H4" s="31">
        <f>SUM(H3:H3)</f>
        <v>24</v>
      </c>
    </row>
    <row r="5" spans="1:8" ht="9" customHeight="1" x14ac:dyDescent="0.2">
      <c r="H5"/>
    </row>
    <row r="6" spans="1:8" ht="19" x14ac:dyDescent="0.2">
      <c r="A6" s="754" t="s">
        <v>42</v>
      </c>
      <c r="B6" s="754"/>
      <c r="C6" s="754"/>
      <c r="D6" s="754"/>
      <c r="E6" s="754"/>
      <c r="F6" s="754"/>
      <c r="G6" s="754"/>
      <c r="H6" s="754"/>
    </row>
    <row r="7" spans="1:8" ht="29.25" customHeight="1" x14ac:dyDescent="0.2">
      <c r="A7" s="9"/>
      <c r="B7" s="3" t="s">
        <v>1</v>
      </c>
      <c r="C7" s="3" t="s">
        <v>2</v>
      </c>
      <c r="D7" s="3" t="s">
        <v>3</v>
      </c>
      <c r="E7" s="33" t="s">
        <v>4</v>
      </c>
      <c r="F7" s="3" t="s">
        <v>5</v>
      </c>
      <c r="G7" s="3" t="s">
        <v>7</v>
      </c>
      <c r="H7" s="3" t="s">
        <v>8</v>
      </c>
    </row>
    <row r="8" spans="1:8" ht="88.5" customHeight="1" x14ac:dyDescent="0.2">
      <c r="A8" s="9">
        <v>1</v>
      </c>
      <c r="B8" s="34" t="s">
        <v>43</v>
      </c>
      <c r="C8" s="35" t="s">
        <v>44</v>
      </c>
      <c r="D8" s="34" t="s">
        <v>45</v>
      </c>
      <c r="E8" s="14" t="s">
        <v>46</v>
      </c>
      <c r="F8" s="23">
        <v>12</v>
      </c>
      <c r="G8" s="22">
        <v>2</v>
      </c>
      <c r="H8" s="36">
        <f>F8*G8</f>
        <v>24</v>
      </c>
    </row>
    <row r="9" spans="1:8" x14ac:dyDescent="0.2">
      <c r="G9" s="37">
        <f>SUM(G8:G8)</f>
        <v>2</v>
      </c>
      <c r="H9" s="31">
        <f>SUM(H8:H8)</f>
        <v>24</v>
      </c>
    </row>
    <row r="10" spans="1:8" ht="26.25" customHeight="1" x14ac:dyDescent="0.2">
      <c r="A10" s="754" t="s">
        <v>47</v>
      </c>
      <c r="B10" s="754"/>
      <c r="C10" s="754"/>
      <c r="D10" s="754"/>
      <c r="E10" s="754"/>
      <c r="F10" s="754"/>
      <c r="G10" s="754"/>
      <c r="H10" s="754"/>
    </row>
    <row r="11" spans="1:8" ht="29.25" customHeight="1" x14ac:dyDescent="0.2">
      <c r="A11" s="9"/>
      <c r="B11" s="3" t="s">
        <v>1</v>
      </c>
      <c r="C11" s="3" t="s">
        <v>2</v>
      </c>
      <c r="D11" s="3" t="s">
        <v>3</v>
      </c>
      <c r="E11" s="33" t="s">
        <v>4</v>
      </c>
      <c r="F11" s="3" t="s">
        <v>5</v>
      </c>
      <c r="G11" s="3" t="s">
        <v>7</v>
      </c>
      <c r="H11" s="3" t="s">
        <v>8</v>
      </c>
    </row>
    <row r="12" spans="1:8" ht="108" customHeight="1" x14ac:dyDescent="0.2">
      <c r="A12" s="9">
        <v>1</v>
      </c>
      <c r="B12" s="38" t="s">
        <v>36</v>
      </c>
      <c r="C12" s="39" t="s">
        <v>48</v>
      </c>
      <c r="D12" s="39" t="s">
        <v>49</v>
      </c>
      <c r="E12" s="40" t="s">
        <v>271</v>
      </c>
      <c r="F12" s="41">
        <v>15</v>
      </c>
      <c r="G12" s="42">
        <v>1</v>
      </c>
      <c r="H12" s="41">
        <f>F12*G12</f>
        <v>15</v>
      </c>
    </row>
    <row r="13" spans="1:8" x14ac:dyDescent="0.2">
      <c r="G13" s="37">
        <f>SUM(G12)</f>
        <v>1</v>
      </c>
      <c r="H13" s="31">
        <f>SUM(H12)</f>
        <v>15</v>
      </c>
    </row>
    <row r="14" spans="1:8" ht="9" customHeight="1" x14ac:dyDescent="0.2"/>
    <row r="15" spans="1:8" ht="26.25" customHeight="1" x14ac:dyDescent="0.2">
      <c r="A15" s="754" t="s">
        <v>50</v>
      </c>
      <c r="B15" s="754"/>
      <c r="C15" s="754"/>
      <c r="D15" s="754"/>
      <c r="E15" s="754"/>
      <c r="F15" s="754"/>
      <c r="G15" s="754"/>
      <c r="H15" s="754"/>
    </row>
    <row r="16" spans="1:8" ht="29.25" customHeight="1" x14ac:dyDescent="0.2">
      <c r="A16" s="9"/>
      <c r="B16" s="3" t="s">
        <v>1</v>
      </c>
      <c r="C16" s="3" t="s">
        <v>2</v>
      </c>
      <c r="D16" s="3" t="s">
        <v>3</v>
      </c>
      <c r="E16" s="33" t="s">
        <v>4</v>
      </c>
      <c r="F16" s="3" t="s">
        <v>5</v>
      </c>
      <c r="G16" s="3" t="s">
        <v>7</v>
      </c>
      <c r="H16" s="3" t="s">
        <v>8</v>
      </c>
    </row>
    <row r="17" spans="1:8" ht="90" customHeight="1" x14ac:dyDescent="0.2">
      <c r="A17" s="9">
        <v>1</v>
      </c>
      <c r="B17" s="43" t="s">
        <v>51</v>
      </c>
      <c r="C17" s="35" t="s">
        <v>52</v>
      </c>
      <c r="D17" s="34" t="s">
        <v>53</v>
      </c>
      <c r="E17" s="12" t="s">
        <v>270</v>
      </c>
      <c r="F17" s="23">
        <v>15</v>
      </c>
      <c r="G17" s="22">
        <v>3</v>
      </c>
      <c r="H17" s="36">
        <f>F17*G17</f>
        <v>45</v>
      </c>
    </row>
    <row r="18" spans="1:8" x14ac:dyDescent="0.2">
      <c r="G18" s="37">
        <f>SUM(G17)</f>
        <v>3</v>
      </c>
      <c r="H18" s="31">
        <f>SUM(H17)</f>
        <v>45</v>
      </c>
    </row>
    <row r="19" spans="1:8" ht="9" customHeight="1" x14ac:dyDescent="0.2"/>
    <row r="20" spans="1:8" ht="26.25" customHeight="1" x14ac:dyDescent="0.2">
      <c r="A20" s="754" t="s">
        <v>54</v>
      </c>
      <c r="B20" s="754"/>
      <c r="C20" s="754"/>
      <c r="D20" s="754"/>
      <c r="E20" s="754"/>
      <c r="F20" s="754"/>
      <c r="G20" s="754"/>
      <c r="H20" s="754"/>
    </row>
    <row r="21" spans="1:8" ht="29.25" customHeight="1" x14ac:dyDescent="0.2">
      <c r="A21" s="9"/>
      <c r="B21" s="3" t="s">
        <v>1</v>
      </c>
      <c r="C21" s="3" t="s">
        <v>2</v>
      </c>
      <c r="D21" s="3" t="s">
        <v>3</v>
      </c>
      <c r="E21" s="33" t="s">
        <v>4</v>
      </c>
      <c r="F21" s="3" t="s">
        <v>5</v>
      </c>
      <c r="G21" s="3" t="s">
        <v>7</v>
      </c>
      <c r="H21" s="3" t="s">
        <v>8</v>
      </c>
    </row>
    <row r="22" spans="1:8" ht="287.14999999999998" customHeight="1" x14ac:dyDescent="0.2">
      <c r="A22" s="9">
        <v>1</v>
      </c>
      <c r="B22" s="595" t="s">
        <v>227</v>
      </c>
      <c r="C22" s="596" t="s">
        <v>55</v>
      </c>
      <c r="D22" s="597" t="s">
        <v>225</v>
      </c>
      <c r="E22" s="12" t="s">
        <v>139</v>
      </c>
      <c r="F22" s="23">
        <v>15</v>
      </c>
      <c r="G22" s="22">
        <v>4</v>
      </c>
      <c r="H22" s="36">
        <f>F22*G22</f>
        <v>60</v>
      </c>
    </row>
    <row r="23" spans="1:8" x14ac:dyDescent="0.2">
      <c r="G23" s="37">
        <f>SUM(G22)</f>
        <v>4</v>
      </c>
      <c r="H23" s="31">
        <f>SUM(H22)</f>
        <v>60</v>
      </c>
    </row>
    <row r="24" spans="1:8" ht="9" customHeight="1" x14ac:dyDescent="0.2"/>
    <row r="25" spans="1:8" ht="26.25" customHeight="1" x14ac:dyDescent="0.2">
      <c r="A25" s="754" t="s">
        <v>232</v>
      </c>
      <c r="B25" s="754"/>
      <c r="C25" s="754"/>
      <c r="D25" s="754"/>
      <c r="E25" s="754"/>
      <c r="F25" s="754"/>
      <c r="G25" s="754"/>
      <c r="H25" s="754"/>
    </row>
    <row r="26" spans="1:8" ht="29.25" customHeight="1" x14ac:dyDescent="0.2">
      <c r="A26" s="9"/>
      <c r="B26" s="3" t="s">
        <v>1</v>
      </c>
      <c r="C26" s="3" t="s">
        <v>2</v>
      </c>
      <c r="D26" s="3" t="s">
        <v>3</v>
      </c>
      <c r="E26" s="33" t="s">
        <v>4</v>
      </c>
      <c r="F26" s="3" t="s">
        <v>5</v>
      </c>
      <c r="G26" s="3" t="s">
        <v>7</v>
      </c>
      <c r="H26" s="3" t="s">
        <v>8</v>
      </c>
    </row>
    <row r="27" spans="1:8" ht="71.25" customHeight="1" x14ac:dyDescent="0.2">
      <c r="A27" s="9">
        <v>1</v>
      </c>
      <c r="B27" s="595" t="s">
        <v>237</v>
      </c>
      <c r="C27" s="596"/>
      <c r="D27" s="597" t="s">
        <v>238</v>
      </c>
      <c r="E27" s="12" t="s">
        <v>239</v>
      </c>
      <c r="F27" s="23">
        <v>15</v>
      </c>
      <c r="G27" s="22">
        <v>2</v>
      </c>
      <c r="H27" s="36">
        <f>F27*G27</f>
        <v>30</v>
      </c>
    </row>
    <row r="28" spans="1:8" x14ac:dyDescent="0.2">
      <c r="G28" s="37">
        <f>SUM(G27)</f>
        <v>2</v>
      </c>
      <c r="H28" s="31">
        <f>SUM(H27)</f>
        <v>30</v>
      </c>
    </row>
    <row r="29" spans="1:8" ht="15" customHeight="1" x14ac:dyDescent="0.2">
      <c r="A29" s="44"/>
      <c r="B29" s="45"/>
      <c r="C29" s="46"/>
      <c r="D29" s="46"/>
      <c r="E29" s="47"/>
      <c r="F29" s="48"/>
      <c r="G29" s="49"/>
      <c r="H29" s="50"/>
    </row>
    <row r="30" spans="1:8" x14ac:dyDescent="0.2">
      <c r="G30" s="37">
        <f>SUM('1_練計画（知識）'!H20,G4,G9,G13,G18,G23,G28)</f>
        <v>90</v>
      </c>
      <c r="H30" s="31">
        <f>SUM('1_練計画（知識）'!I20,H4,H9,H13,H18,H23,H28)</f>
        <v>1332</v>
      </c>
    </row>
  </sheetData>
  <mergeCells count="6">
    <mergeCell ref="A25:H25"/>
    <mergeCell ref="A1:H1"/>
    <mergeCell ref="A6:H6"/>
    <mergeCell ref="A10:H10"/>
    <mergeCell ref="A15:H15"/>
    <mergeCell ref="A20:H20"/>
  </mergeCells>
  <phoneticPr fontId="3"/>
  <pageMargins left="0.78740157480314965" right="0.78740157480314965" top="0.98425196850393704" bottom="0.98425196850393704" header="0.51181102362204722" footer="0.51181102362204722"/>
  <pageSetup paperSize="9" scale="63" orientation="portrait" r:id="rId1"/>
  <headerFooter alignWithMargins="0">
    <oddHeader>&amp;C&amp;A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5"/>
    <pageSetUpPr fitToPage="1"/>
  </sheetPr>
  <dimension ref="A1:AU111"/>
  <sheetViews>
    <sheetView tabSelected="1" view="pageBreakPreview" zoomScale="70" zoomScaleNormal="50" zoomScaleSheetLayoutView="70" workbookViewId="0">
      <pane xSplit="12" ySplit="2" topLeftCell="M93" activePane="bottomRight" state="frozen"/>
      <selection activeCell="V98" sqref="V98"/>
      <selection pane="topRight" activeCell="V98" sqref="V98"/>
      <selection pane="bottomLeft" activeCell="V98" sqref="V98"/>
      <selection pane="bottomRight" activeCell="A98" sqref="A98:D105"/>
    </sheetView>
  </sheetViews>
  <sheetFormatPr defaultColWidth="10.6640625" defaultRowHeight="19" x14ac:dyDescent="0.2"/>
  <cols>
    <col min="1" max="1" width="16" style="64" customWidth="1"/>
    <col min="2" max="2" width="9.6640625" style="60" bestFit="1" customWidth="1"/>
    <col min="3" max="3" width="12.6640625" style="457" customWidth="1"/>
    <col min="4" max="4" width="13.33203125" style="60" customWidth="1"/>
    <col min="5" max="5" width="15.33203125" style="64" customWidth="1"/>
    <col min="6" max="11" width="15.33203125" style="64" hidden="1" customWidth="1"/>
    <col min="12" max="12" width="21.109375" style="458" customWidth="1"/>
    <col min="13" max="36" width="10.33203125" style="64" customWidth="1"/>
    <col min="37" max="37" width="24.77734375" style="459" customWidth="1"/>
    <col min="38" max="38" width="13.44140625" style="60" bestFit="1" customWidth="1"/>
    <col min="39" max="39" width="11.77734375" style="60" bestFit="1" customWidth="1"/>
    <col min="40" max="40" width="17.6640625" style="60" customWidth="1"/>
    <col min="41" max="41" width="32.77734375" style="86" customWidth="1"/>
    <col min="42" max="42" width="45.33203125" style="463" bestFit="1" customWidth="1"/>
    <col min="43" max="43" width="19.44140625" style="64" customWidth="1"/>
    <col min="44" max="44" width="10.6640625" style="64"/>
    <col min="45" max="45" width="14.33203125" style="64" customWidth="1"/>
    <col min="46" max="46" width="19.44140625" style="64" customWidth="1"/>
    <col min="47" max="47" width="19.109375" style="64" customWidth="1"/>
    <col min="48" max="48" width="17.33203125" style="64" customWidth="1"/>
    <col min="49" max="49" width="13.109375" style="64" customWidth="1"/>
    <col min="50" max="16384" width="10.6640625" style="64"/>
  </cols>
  <sheetData>
    <row r="1" spans="1:47" ht="75" customHeight="1" thickBot="1" x14ac:dyDescent="0.25">
      <c r="A1" s="51" t="s">
        <v>293</v>
      </c>
      <c r="B1" s="52"/>
      <c r="C1" s="53"/>
      <c r="D1" s="54"/>
      <c r="E1" s="54"/>
      <c r="F1" s="54"/>
      <c r="G1" s="54"/>
      <c r="H1" s="54"/>
      <c r="I1" s="54"/>
      <c r="J1" s="54"/>
      <c r="K1" s="54"/>
      <c r="L1" s="55"/>
      <c r="M1" s="54"/>
      <c r="N1" s="54"/>
      <c r="O1" s="56"/>
      <c r="P1" s="57"/>
      <c r="Q1" s="57"/>
      <c r="R1" s="57"/>
      <c r="S1" s="57"/>
      <c r="T1" s="57"/>
      <c r="U1" s="57"/>
      <c r="V1" s="57"/>
      <c r="W1" s="57"/>
      <c r="X1" s="57"/>
      <c r="Y1" s="57"/>
      <c r="Z1" s="57"/>
      <c r="AA1" s="57"/>
      <c r="AB1" s="57"/>
      <c r="AC1" s="57"/>
      <c r="AD1" s="57"/>
      <c r="AE1" s="57"/>
      <c r="AF1" s="57"/>
      <c r="AG1" s="57"/>
      <c r="AH1" s="57"/>
      <c r="AI1" s="57"/>
      <c r="AJ1" s="57"/>
      <c r="AK1" s="58"/>
      <c r="AL1" s="59"/>
      <c r="AO1" s="61" t="s">
        <v>56</v>
      </c>
      <c r="AP1" s="62"/>
      <c r="AQ1" s="63"/>
    </row>
    <row r="2" spans="1:47" ht="43.5" customHeight="1" thickBot="1" x14ac:dyDescent="0.25">
      <c r="A2" s="762" t="s">
        <v>57</v>
      </c>
      <c r="B2" s="767"/>
      <c r="C2" s="757"/>
      <c r="D2" s="65" t="s">
        <v>58</v>
      </c>
      <c r="E2" s="66" t="s">
        <v>59</v>
      </c>
      <c r="F2" s="67" t="s">
        <v>60</v>
      </c>
      <c r="G2" s="67" t="s">
        <v>61</v>
      </c>
      <c r="H2" s="67" t="s">
        <v>62</v>
      </c>
      <c r="I2" s="67" t="s">
        <v>63</v>
      </c>
      <c r="J2" s="67" t="s">
        <v>64</v>
      </c>
      <c r="K2" s="67" t="s">
        <v>65</v>
      </c>
      <c r="L2" s="68" t="s">
        <v>66</v>
      </c>
      <c r="M2" s="768" t="s">
        <v>67</v>
      </c>
      <c r="N2" s="758"/>
      <c r="O2" s="760" t="s">
        <v>68</v>
      </c>
      <c r="P2" s="760"/>
      <c r="Q2" s="760" t="s">
        <v>69</v>
      </c>
      <c r="R2" s="761"/>
      <c r="S2" s="759" t="s">
        <v>70</v>
      </c>
      <c r="T2" s="759"/>
      <c r="U2" s="759" t="s">
        <v>71</v>
      </c>
      <c r="V2" s="759"/>
      <c r="W2" s="757" t="s">
        <v>72</v>
      </c>
      <c r="X2" s="758"/>
      <c r="Y2" s="759" t="s">
        <v>73</v>
      </c>
      <c r="Z2" s="759"/>
      <c r="AA2" s="757" t="s">
        <v>74</v>
      </c>
      <c r="AB2" s="758"/>
      <c r="AC2" s="759" t="s">
        <v>75</v>
      </c>
      <c r="AD2" s="759"/>
      <c r="AE2" s="757" t="s">
        <v>76</v>
      </c>
      <c r="AF2" s="758"/>
      <c r="AG2" s="760" t="s">
        <v>77</v>
      </c>
      <c r="AH2" s="760"/>
      <c r="AI2" s="760" t="s">
        <v>78</v>
      </c>
      <c r="AJ2" s="760"/>
      <c r="AK2" s="69" t="s">
        <v>79</v>
      </c>
      <c r="AL2" s="762" t="s">
        <v>80</v>
      </c>
      <c r="AM2" s="763"/>
      <c r="AN2" s="59"/>
      <c r="AO2" s="70" t="s">
        <v>81</v>
      </c>
      <c r="AP2" s="71" t="s">
        <v>82</v>
      </c>
      <c r="AQ2" s="72" t="s">
        <v>59</v>
      </c>
      <c r="AS2" s="64" t="s">
        <v>83</v>
      </c>
      <c r="AT2" s="64" t="s">
        <v>84</v>
      </c>
      <c r="AU2" s="64" t="s">
        <v>228</v>
      </c>
    </row>
    <row r="3" spans="1:47" ht="42.75" customHeight="1" x14ac:dyDescent="0.2">
      <c r="A3" s="764" t="s">
        <v>85</v>
      </c>
      <c r="B3" s="73">
        <v>4</v>
      </c>
      <c r="C3" s="74">
        <v>1</v>
      </c>
      <c r="D3" s="75">
        <v>24</v>
      </c>
      <c r="E3" s="76">
        <v>7</v>
      </c>
      <c r="F3" s="77" t="s">
        <v>86</v>
      </c>
      <c r="G3" s="77" t="s">
        <v>86</v>
      </c>
      <c r="H3" s="77"/>
      <c r="I3" s="77"/>
      <c r="J3" s="77"/>
      <c r="K3" s="77"/>
      <c r="L3" s="78" t="s">
        <v>36</v>
      </c>
      <c r="M3" s="79" t="str">
        <f t="shared" ref="M3:M12" si="0">IF($L3="湖北","NA",IF($L3="湖東","HI",IF($L3="東近江","HO",IF($L3="南部・甲賀","KK",IF($L3="大津・高島","OT",IF($L3="湖北、湖東、東近江","N",IF($L3="南部・甲賀、大津・高島","S",IF($L3="湖北、湖東","N/H","FA"))))))))</f>
        <v>FA</v>
      </c>
      <c r="N3" s="80">
        <f>E3</f>
        <v>7</v>
      </c>
      <c r="O3" s="766" t="s">
        <v>87</v>
      </c>
      <c r="P3" s="766"/>
      <c r="Q3" s="766"/>
      <c r="R3" s="766"/>
      <c r="S3" s="81"/>
      <c r="T3" s="81"/>
      <c r="U3" s="81"/>
      <c r="V3" s="81"/>
      <c r="W3" s="81"/>
      <c r="X3" s="81"/>
      <c r="Y3" s="81"/>
      <c r="Z3" s="81"/>
      <c r="AA3" s="81"/>
      <c r="AB3" s="81"/>
      <c r="AC3" s="81"/>
      <c r="AD3" s="81"/>
      <c r="AE3" s="81"/>
      <c r="AF3" s="81"/>
      <c r="AG3" s="81"/>
      <c r="AH3" s="81"/>
      <c r="AI3" s="81"/>
      <c r="AJ3" s="81"/>
      <c r="AK3" s="82"/>
      <c r="AL3" s="83" t="s">
        <v>88</v>
      </c>
      <c r="AM3" s="84">
        <f t="shared" ref="AM3:AM34" si="1">C3</f>
        <v>1</v>
      </c>
      <c r="AN3" s="85"/>
      <c r="AO3" s="86" t="str">
        <f t="shared" ref="AO3:AO59" si="2">L3</f>
        <v>指定なし</v>
      </c>
      <c r="AP3" s="87" t="str">
        <f t="shared" ref="AP3:AP12" si="3">O3</f>
        <v>介護福祉士養成科</v>
      </c>
      <c r="AQ3" s="64">
        <v>10</v>
      </c>
      <c r="AR3" s="64">
        <v>4</v>
      </c>
      <c r="AT3" s="64">
        <v>12</v>
      </c>
      <c r="AU3" s="64">
        <f>D3-AT3</f>
        <v>12</v>
      </c>
    </row>
    <row r="4" spans="1:47" ht="42.75" customHeight="1" x14ac:dyDescent="0.2">
      <c r="A4" s="765"/>
      <c r="B4" s="88">
        <v>4</v>
      </c>
      <c r="C4" s="89">
        <v>2</v>
      </c>
      <c r="D4" s="90">
        <v>24</v>
      </c>
      <c r="E4" s="91">
        <v>7</v>
      </c>
      <c r="F4" s="91"/>
      <c r="G4" s="91"/>
      <c r="H4" s="91" t="s">
        <v>86</v>
      </c>
      <c r="I4" s="91" t="s">
        <v>86</v>
      </c>
      <c r="J4" s="91" t="s">
        <v>86</v>
      </c>
      <c r="K4" s="91"/>
      <c r="L4" s="92" t="s">
        <v>89</v>
      </c>
      <c r="M4" s="93" t="str">
        <f t="shared" si="0"/>
        <v>N</v>
      </c>
      <c r="N4" s="94">
        <f t="shared" ref="N4:N12" si="4">E4</f>
        <v>7</v>
      </c>
      <c r="O4" s="95" t="s">
        <v>90</v>
      </c>
      <c r="P4" s="95"/>
      <c r="Q4" s="95"/>
      <c r="R4" s="95"/>
      <c r="S4" s="95"/>
      <c r="T4" s="95"/>
      <c r="U4" s="95"/>
      <c r="V4" s="95"/>
      <c r="W4" s="95"/>
      <c r="X4" s="95"/>
      <c r="Y4" s="95"/>
      <c r="Z4" s="95"/>
      <c r="AA4" s="95"/>
      <c r="AB4" s="95"/>
      <c r="AC4" s="95"/>
      <c r="AD4" s="95"/>
      <c r="AE4" s="95"/>
      <c r="AF4" s="95"/>
      <c r="AG4" s="95"/>
      <c r="AH4" s="95"/>
      <c r="AI4" s="95"/>
      <c r="AJ4" s="95"/>
      <c r="AK4" s="96"/>
      <c r="AL4" s="97" t="s">
        <v>88</v>
      </c>
      <c r="AM4" s="98">
        <f>C4</f>
        <v>2</v>
      </c>
      <c r="AN4" s="85"/>
      <c r="AO4" s="86" t="str">
        <f t="shared" si="2"/>
        <v>湖北、湖東、東近江</v>
      </c>
      <c r="AP4" s="87" t="str">
        <f t="shared" si="3"/>
        <v>保育士養成科</v>
      </c>
      <c r="AQ4" s="64">
        <f>E4</f>
        <v>7</v>
      </c>
      <c r="AR4" s="64">
        <v>4</v>
      </c>
      <c r="AT4" s="64">
        <v>12</v>
      </c>
      <c r="AU4" s="64">
        <f t="shared" ref="AU4:AU65" si="5">D4-AT4</f>
        <v>12</v>
      </c>
    </row>
    <row r="5" spans="1:47" ht="42.75" customHeight="1" x14ac:dyDescent="0.2">
      <c r="A5" s="765"/>
      <c r="B5" s="88">
        <v>4</v>
      </c>
      <c r="C5" s="99">
        <v>3</v>
      </c>
      <c r="D5" s="100">
        <v>24</v>
      </c>
      <c r="E5" s="101">
        <v>6</v>
      </c>
      <c r="F5" s="101" t="s">
        <v>86</v>
      </c>
      <c r="G5" s="101" t="s">
        <v>86</v>
      </c>
      <c r="H5" s="101"/>
      <c r="I5" s="101"/>
      <c r="J5" s="101"/>
      <c r="K5" s="101"/>
      <c r="L5" s="78" t="s">
        <v>91</v>
      </c>
      <c r="M5" s="102" t="str">
        <f t="shared" si="0"/>
        <v>S</v>
      </c>
      <c r="N5" s="103">
        <f t="shared" ref="N5" si="6">E5</f>
        <v>6</v>
      </c>
      <c r="O5" s="104" t="s">
        <v>90</v>
      </c>
      <c r="P5" s="104"/>
      <c r="Q5" s="95"/>
      <c r="R5" s="95"/>
      <c r="S5" s="95"/>
      <c r="T5" s="95"/>
      <c r="U5" s="95"/>
      <c r="V5" s="95"/>
      <c r="W5" s="95"/>
      <c r="X5" s="95"/>
      <c r="Y5" s="95"/>
      <c r="Z5" s="95"/>
      <c r="AA5" s="95"/>
      <c r="AB5" s="95"/>
      <c r="AC5" s="95"/>
      <c r="AD5" s="95"/>
      <c r="AE5" s="95"/>
      <c r="AF5" s="95"/>
      <c r="AG5" s="95"/>
      <c r="AH5" s="95"/>
      <c r="AI5" s="95"/>
      <c r="AJ5" s="95"/>
      <c r="AK5" s="96"/>
      <c r="AL5" s="97" t="s">
        <v>88</v>
      </c>
      <c r="AM5" s="98">
        <f t="shared" ref="AM5:AM6" si="7">C5</f>
        <v>3</v>
      </c>
      <c r="AN5" s="85"/>
      <c r="AO5" s="86" t="str">
        <f t="shared" ref="AO5" si="8">L5</f>
        <v>南部・甲賀、大津・高島</v>
      </c>
      <c r="AP5" s="87" t="str">
        <f t="shared" ref="AP5" si="9">O5</f>
        <v>保育士養成科</v>
      </c>
      <c r="AQ5" s="64">
        <f>E3</f>
        <v>7</v>
      </c>
      <c r="AR5" s="64">
        <v>4</v>
      </c>
      <c r="AT5" s="64">
        <v>12</v>
      </c>
      <c r="AU5" s="64">
        <f t="shared" ref="AU5" si="10">D5-AT5</f>
        <v>12</v>
      </c>
    </row>
    <row r="6" spans="1:47" ht="42.75" customHeight="1" thickBot="1" x14ac:dyDescent="0.25">
      <c r="A6" s="765"/>
      <c r="B6" s="88">
        <v>4</v>
      </c>
      <c r="C6" s="99">
        <v>4</v>
      </c>
      <c r="D6" s="100">
        <v>24</v>
      </c>
      <c r="E6" s="101">
        <v>5</v>
      </c>
      <c r="F6" s="101" t="s">
        <v>86</v>
      </c>
      <c r="G6" s="101" t="s">
        <v>86</v>
      </c>
      <c r="H6" s="101"/>
      <c r="I6" s="101"/>
      <c r="J6" s="101"/>
      <c r="K6" s="101"/>
      <c r="L6" s="78" t="s">
        <v>36</v>
      </c>
      <c r="M6" s="102" t="str">
        <f t="shared" si="0"/>
        <v>FA</v>
      </c>
      <c r="N6" s="103">
        <f t="shared" si="4"/>
        <v>5</v>
      </c>
      <c r="O6" s="104" t="s">
        <v>292</v>
      </c>
      <c r="P6" s="104"/>
      <c r="Q6" s="105"/>
      <c r="R6" s="105"/>
      <c r="S6" s="105"/>
      <c r="T6" s="105"/>
      <c r="U6" s="105"/>
      <c r="V6" s="105"/>
      <c r="W6" s="105"/>
      <c r="X6" s="105"/>
      <c r="Y6" s="105"/>
      <c r="Z6" s="105"/>
      <c r="AA6" s="105"/>
      <c r="AB6" s="105"/>
      <c r="AC6" s="105"/>
      <c r="AD6" s="105"/>
      <c r="AE6" s="105"/>
      <c r="AF6" s="105"/>
      <c r="AG6" s="105"/>
      <c r="AH6" s="105"/>
      <c r="AI6" s="105"/>
      <c r="AJ6" s="105"/>
      <c r="AK6" s="106"/>
      <c r="AL6" s="97" t="s">
        <v>88</v>
      </c>
      <c r="AM6" s="98">
        <f t="shared" si="7"/>
        <v>4</v>
      </c>
      <c r="AN6" s="85"/>
      <c r="AO6" s="86" t="str">
        <f t="shared" si="2"/>
        <v>指定なし</v>
      </c>
      <c r="AP6" s="87" t="str">
        <f t="shared" si="3"/>
        <v>栄養士養成科</v>
      </c>
      <c r="AQ6" s="64">
        <f>E4</f>
        <v>7</v>
      </c>
      <c r="AR6" s="64">
        <v>4</v>
      </c>
      <c r="AT6" s="64">
        <v>12</v>
      </c>
      <c r="AU6" s="64">
        <f t="shared" si="5"/>
        <v>12</v>
      </c>
    </row>
    <row r="7" spans="1:47" s="131" customFormat="1" ht="42.75" customHeight="1" x14ac:dyDescent="0.2">
      <c r="A7" s="114"/>
      <c r="B7" s="73">
        <v>4</v>
      </c>
      <c r="C7" s="74">
        <v>1</v>
      </c>
      <c r="D7" s="115">
        <v>3</v>
      </c>
      <c r="E7" s="116">
        <v>15</v>
      </c>
      <c r="F7" s="116"/>
      <c r="G7" s="116"/>
      <c r="H7" s="116"/>
      <c r="I7" s="116"/>
      <c r="J7" s="116"/>
      <c r="K7" s="116"/>
      <c r="L7" s="117" t="s">
        <v>60</v>
      </c>
      <c r="M7" s="118" t="str">
        <f>IF($L7="湖北","NA",IF($L7="湖東","HI",IF($L7="東近江","HO",IF($L7="南部・甲賀","KK",IF($L7="大津・高島","OT",IF($L7="湖北、湖東、東近江","N",IF($L7="南部・甲賀、大津・高島","S",IF($L7="湖北、湖東","N/H","FA"))))))))</f>
        <v>OT</v>
      </c>
      <c r="N7" s="119">
        <f>E7</f>
        <v>15</v>
      </c>
      <c r="O7" s="755" t="s">
        <v>93</v>
      </c>
      <c r="P7" s="755"/>
      <c r="Q7" s="755"/>
      <c r="R7" s="756"/>
      <c r="S7" s="120"/>
      <c r="T7" s="121"/>
      <c r="U7" s="122"/>
      <c r="V7" s="123"/>
      <c r="W7" s="122"/>
      <c r="X7" s="123"/>
      <c r="Y7" s="122"/>
      <c r="Z7" s="123"/>
      <c r="AA7" s="124"/>
      <c r="AB7" s="125"/>
      <c r="AC7" s="124"/>
      <c r="AD7" s="126"/>
      <c r="AE7" s="127"/>
      <c r="AF7" s="126"/>
      <c r="AG7" s="127"/>
      <c r="AH7" s="126"/>
      <c r="AI7" s="127"/>
      <c r="AJ7" s="125"/>
      <c r="AK7" s="128"/>
      <c r="AL7" s="129" t="s">
        <v>94</v>
      </c>
      <c r="AM7" s="130">
        <f t="shared" si="1"/>
        <v>1</v>
      </c>
      <c r="AN7" s="85"/>
      <c r="AO7" s="86" t="str">
        <f>L7</f>
        <v>大津・高島</v>
      </c>
      <c r="AP7" s="87" t="str">
        <f t="shared" si="3"/>
        <v>OA事務基礎科</v>
      </c>
      <c r="AQ7" s="64">
        <f t="shared" ref="AQ7:AQ67" si="11">E7</f>
        <v>15</v>
      </c>
      <c r="AR7" s="131">
        <v>4</v>
      </c>
      <c r="AU7" s="64">
        <f t="shared" si="5"/>
        <v>3</v>
      </c>
    </row>
    <row r="8" spans="1:47" ht="42.75" customHeight="1" x14ac:dyDescent="0.2">
      <c r="A8" s="132"/>
      <c r="B8" s="88">
        <v>4</v>
      </c>
      <c r="C8" s="89">
        <v>2</v>
      </c>
      <c r="D8" s="90">
        <v>3</v>
      </c>
      <c r="E8" s="91">
        <v>15</v>
      </c>
      <c r="F8" s="91"/>
      <c r="G8" s="91"/>
      <c r="H8" s="91"/>
      <c r="I8" s="91" t="s">
        <v>86</v>
      </c>
      <c r="J8" s="91" t="s">
        <v>86</v>
      </c>
      <c r="K8" s="91"/>
      <c r="L8" s="92" t="s">
        <v>91</v>
      </c>
      <c r="M8" s="93" t="str">
        <f t="shared" si="0"/>
        <v>S</v>
      </c>
      <c r="N8" s="133">
        <f t="shared" si="4"/>
        <v>15</v>
      </c>
      <c r="O8" s="771" t="s">
        <v>100</v>
      </c>
      <c r="P8" s="771"/>
      <c r="Q8" s="771"/>
      <c r="R8" s="772"/>
      <c r="S8" s="134"/>
      <c r="T8" s="135"/>
      <c r="U8" s="134"/>
      <c r="V8" s="135"/>
      <c r="W8" s="134"/>
      <c r="X8" s="135"/>
      <c r="Y8" s="134"/>
      <c r="Z8" s="135"/>
      <c r="AA8" s="136"/>
      <c r="AB8" s="137"/>
      <c r="AC8" s="136"/>
      <c r="AD8" s="137"/>
      <c r="AE8" s="138"/>
      <c r="AF8" s="137"/>
      <c r="AG8" s="138"/>
      <c r="AH8" s="137"/>
      <c r="AI8" s="138"/>
      <c r="AJ8" s="139"/>
      <c r="AK8" s="140"/>
      <c r="AL8" s="97" t="s">
        <v>94</v>
      </c>
      <c r="AM8" s="98">
        <f t="shared" si="1"/>
        <v>2</v>
      </c>
      <c r="AN8" s="85"/>
      <c r="AO8" s="86" t="str">
        <f t="shared" si="2"/>
        <v>南部・甲賀、大津・高島</v>
      </c>
      <c r="AP8" s="87" t="str">
        <f t="shared" si="3"/>
        <v>OA事務応用科</v>
      </c>
      <c r="AQ8" s="64">
        <f t="shared" si="11"/>
        <v>15</v>
      </c>
      <c r="AR8" s="64">
        <v>4</v>
      </c>
      <c r="AU8" s="64">
        <f t="shared" si="5"/>
        <v>3</v>
      </c>
    </row>
    <row r="9" spans="1:47" ht="42.75" customHeight="1" x14ac:dyDescent="0.2">
      <c r="A9" s="464"/>
      <c r="B9" s="88">
        <v>4</v>
      </c>
      <c r="C9" s="89">
        <v>3</v>
      </c>
      <c r="D9" s="90">
        <v>3</v>
      </c>
      <c r="E9" s="91">
        <v>15</v>
      </c>
      <c r="F9" s="91"/>
      <c r="G9" s="91"/>
      <c r="H9" s="91"/>
      <c r="I9" s="91" t="s">
        <v>86</v>
      </c>
      <c r="J9" s="91" t="s">
        <v>86</v>
      </c>
      <c r="K9" s="91"/>
      <c r="L9" s="92" t="s">
        <v>89</v>
      </c>
      <c r="M9" s="93" t="str">
        <f>IF($L9="湖北","NA",IF($L9="湖東","HI",IF($L9="東近江","HO",IF($L9="南部・甲賀","KK",IF($L9="大津・高島","OT",IF($L9="湖北、湖東、東近江","N",IF($L9="南部・甲賀、大津・高島","S",IF($L9="湖北、湖東","N/H","FA"))))))))</f>
        <v>N</v>
      </c>
      <c r="N9" s="133">
        <f>E9</f>
        <v>15</v>
      </c>
      <c r="O9" s="777" t="s">
        <v>96</v>
      </c>
      <c r="P9" s="777"/>
      <c r="Q9" s="777"/>
      <c r="R9" s="778"/>
      <c r="S9" s="145"/>
      <c r="T9" s="146"/>
      <c r="U9" s="145"/>
      <c r="V9" s="146"/>
      <c r="W9" s="145"/>
      <c r="X9" s="146"/>
      <c r="Y9" s="145"/>
      <c r="Z9" s="146"/>
      <c r="AA9" s="147"/>
      <c r="AB9" s="148"/>
      <c r="AC9" s="147"/>
      <c r="AD9" s="148"/>
      <c r="AE9" s="149"/>
      <c r="AF9" s="148"/>
      <c r="AG9" s="149"/>
      <c r="AH9" s="148"/>
      <c r="AI9" s="149"/>
      <c r="AJ9" s="150"/>
      <c r="AK9" s="151"/>
      <c r="AL9" s="97" t="s">
        <v>94</v>
      </c>
      <c r="AM9" s="98">
        <f>C9</f>
        <v>3</v>
      </c>
      <c r="AN9" s="85"/>
      <c r="AO9" s="86" t="str">
        <f>L9</f>
        <v>湖北、湖東、東近江</v>
      </c>
      <c r="AP9" s="87" t="str">
        <f t="shared" si="3"/>
        <v>OA事務・簿記科</v>
      </c>
      <c r="AQ9" s="64">
        <f>E9</f>
        <v>15</v>
      </c>
      <c r="AR9" s="64">
        <v>4</v>
      </c>
      <c r="AS9" s="64" t="s">
        <v>103</v>
      </c>
      <c r="AU9" s="64">
        <f t="shared" si="5"/>
        <v>3</v>
      </c>
    </row>
    <row r="10" spans="1:47" ht="42.75" customHeight="1" x14ac:dyDescent="0.2">
      <c r="A10" s="132"/>
      <c r="B10" s="88">
        <v>4</v>
      </c>
      <c r="C10" s="708">
        <v>4</v>
      </c>
      <c r="D10" s="709">
        <v>3</v>
      </c>
      <c r="E10" s="710">
        <v>15</v>
      </c>
      <c r="F10" s="710"/>
      <c r="G10" s="710"/>
      <c r="H10" s="710"/>
      <c r="I10" s="710"/>
      <c r="J10" s="710"/>
      <c r="K10" s="710"/>
      <c r="L10" s="711" t="s">
        <v>89</v>
      </c>
      <c r="M10" s="706" t="str">
        <f t="shared" si="0"/>
        <v>N</v>
      </c>
      <c r="N10" s="707">
        <v>15</v>
      </c>
      <c r="O10" s="773" t="s">
        <v>224</v>
      </c>
      <c r="P10" s="773"/>
      <c r="Q10" s="773"/>
      <c r="R10" s="774"/>
      <c r="S10" s="145"/>
      <c r="T10" s="146"/>
      <c r="U10" s="145"/>
      <c r="V10" s="146"/>
      <c r="W10" s="145"/>
      <c r="X10" s="146"/>
      <c r="Y10" s="145"/>
      <c r="Z10" s="146"/>
      <c r="AA10" s="147"/>
      <c r="AB10" s="148"/>
      <c r="AC10" s="147"/>
      <c r="AD10" s="148"/>
      <c r="AE10" s="149"/>
      <c r="AF10" s="148"/>
      <c r="AG10" s="149"/>
      <c r="AH10" s="148"/>
      <c r="AI10" s="149"/>
      <c r="AJ10" s="150"/>
      <c r="AK10" s="151"/>
      <c r="AL10" s="152" t="s">
        <v>94</v>
      </c>
      <c r="AM10" s="153">
        <f t="shared" si="1"/>
        <v>4</v>
      </c>
      <c r="AN10" s="85"/>
      <c r="AO10" s="86" t="str">
        <f>L10</f>
        <v>湖北、湖東、東近江</v>
      </c>
      <c r="AP10" s="87" t="str">
        <f t="shared" si="3"/>
        <v>OA総務事務科</v>
      </c>
      <c r="AQ10" s="64">
        <f t="shared" si="11"/>
        <v>15</v>
      </c>
      <c r="AR10" s="64">
        <v>4</v>
      </c>
      <c r="AU10" s="64">
        <f t="shared" si="5"/>
        <v>3</v>
      </c>
    </row>
    <row r="11" spans="1:47" ht="42.75" customHeight="1" x14ac:dyDescent="0.2">
      <c r="A11" s="154"/>
      <c r="B11" s="88">
        <v>4</v>
      </c>
      <c r="C11" s="89">
        <v>5</v>
      </c>
      <c r="D11" s="90">
        <v>4</v>
      </c>
      <c r="E11" s="91">
        <v>15</v>
      </c>
      <c r="F11" s="91" t="s">
        <v>86</v>
      </c>
      <c r="G11" s="91"/>
      <c r="H11" s="91"/>
      <c r="I11" s="91"/>
      <c r="J11" s="91"/>
      <c r="K11" s="91"/>
      <c r="L11" s="92" t="s">
        <v>61</v>
      </c>
      <c r="M11" s="93" t="str">
        <f t="shared" si="0"/>
        <v>KK</v>
      </c>
      <c r="N11" s="133">
        <f t="shared" si="4"/>
        <v>15</v>
      </c>
      <c r="O11" s="779" t="s">
        <v>26</v>
      </c>
      <c r="P11" s="779"/>
      <c r="Q11" s="779"/>
      <c r="R11" s="779"/>
      <c r="S11" s="779"/>
      <c r="T11" s="780"/>
      <c r="U11" s="145"/>
      <c r="V11" s="146"/>
      <c r="W11" s="145"/>
      <c r="X11" s="146"/>
      <c r="Y11" s="145"/>
      <c r="Z11" s="146"/>
      <c r="AA11" s="147"/>
      <c r="AB11" s="150"/>
      <c r="AC11" s="147"/>
      <c r="AD11" s="148"/>
      <c r="AE11" s="149"/>
      <c r="AF11" s="148"/>
      <c r="AG11" s="149"/>
      <c r="AH11" s="148"/>
      <c r="AI11" s="149"/>
      <c r="AJ11" s="150"/>
      <c r="AK11" s="156"/>
      <c r="AL11" s="152" t="s">
        <v>94</v>
      </c>
      <c r="AM11" s="153">
        <f t="shared" si="1"/>
        <v>5</v>
      </c>
      <c r="AN11" s="85"/>
      <c r="AO11" s="86" t="str">
        <f>L11</f>
        <v>南部・甲賀</v>
      </c>
      <c r="AP11" s="87" t="str">
        <f t="shared" si="3"/>
        <v>Webクリエイター科</v>
      </c>
      <c r="AQ11" s="64">
        <f t="shared" si="11"/>
        <v>15</v>
      </c>
      <c r="AR11" s="64">
        <v>4</v>
      </c>
      <c r="AU11" s="64">
        <f t="shared" si="5"/>
        <v>4</v>
      </c>
    </row>
    <row r="12" spans="1:47" ht="42.75" customHeight="1" thickBot="1" x14ac:dyDescent="0.25">
      <c r="A12" s="154"/>
      <c r="B12" s="160">
        <v>4</v>
      </c>
      <c r="C12" s="99">
        <v>6</v>
      </c>
      <c r="D12" s="109">
        <v>6</v>
      </c>
      <c r="E12" s="110">
        <v>15</v>
      </c>
      <c r="F12" s="110"/>
      <c r="G12" s="110"/>
      <c r="H12" s="110" t="s">
        <v>86</v>
      </c>
      <c r="I12" s="110" t="s">
        <v>86</v>
      </c>
      <c r="J12" s="110" t="s">
        <v>86</v>
      </c>
      <c r="K12" s="110"/>
      <c r="L12" s="161" t="s">
        <v>36</v>
      </c>
      <c r="M12" s="582" t="str">
        <f t="shared" si="0"/>
        <v>FA</v>
      </c>
      <c r="N12" s="583">
        <f t="shared" si="4"/>
        <v>15</v>
      </c>
      <c r="O12" s="644" t="s">
        <v>34</v>
      </c>
      <c r="P12" s="648"/>
      <c r="Q12" s="648"/>
      <c r="R12" s="648"/>
      <c r="S12" s="648"/>
      <c r="T12" s="648"/>
      <c r="U12" s="648"/>
      <c r="V12" s="648"/>
      <c r="W12" s="648"/>
      <c r="X12" s="649"/>
      <c r="Y12" s="162"/>
      <c r="Z12" s="163"/>
      <c r="AA12" s="164"/>
      <c r="AB12" s="165"/>
      <c r="AC12" s="164"/>
      <c r="AD12" s="166"/>
      <c r="AE12" s="167"/>
      <c r="AF12" s="166"/>
      <c r="AG12" s="167"/>
      <c r="AH12" s="166"/>
      <c r="AI12" s="167"/>
      <c r="AJ12" s="166"/>
      <c r="AK12" s="168"/>
      <c r="AL12" s="169" t="s">
        <v>97</v>
      </c>
      <c r="AM12" s="113">
        <f>C12</f>
        <v>6</v>
      </c>
      <c r="AN12" s="85"/>
      <c r="AO12" s="86" t="str">
        <f>L12</f>
        <v>指定なし</v>
      </c>
      <c r="AP12" s="87" t="str">
        <f t="shared" si="3"/>
        <v>介護職員実務者養成科</v>
      </c>
      <c r="AQ12" s="64">
        <f t="shared" si="11"/>
        <v>15</v>
      </c>
      <c r="AR12" s="64">
        <v>4</v>
      </c>
      <c r="AU12" s="64">
        <f t="shared" si="5"/>
        <v>6</v>
      </c>
    </row>
    <row r="13" spans="1:47" s="131" customFormat="1" ht="42.75" customHeight="1" x14ac:dyDescent="0.2">
      <c r="A13" s="154"/>
      <c r="B13" s="88">
        <v>5</v>
      </c>
      <c r="C13" s="74">
        <v>7</v>
      </c>
      <c r="D13" s="170">
        <v>3</v>
      </c>
      <c r="E13" s="171">
        <v>15</v>
      </c>
      <c r="F13" s="171"/>
      <c r="G13" s="171"/>
      <c r="H13" s="171"/>
      <c r="I13" s="171"/>
      <c r="J13" s="171"/>
      <c r="K13" s="171"/>
      <c r="L13" s="142" t="s">
        <v>61</v>
      </c>
      <c r="M13" s="145"/>
      <c r="N13" s="146"/>
      <c r="O13" s="172" t="str">
        <f t="shared" ref="O13:O19" si="12">IF($L13="湖北","NA",IF($L13="湖東","HI",IF($L13="東近江","HO",IF($L13="南部・甲賀","KK",IF($L13="大津・高島","OT",IF($L13="湖北、湖東、東近江","N",IF($L13="南部・甲賀、大津・高島","S",IF($L13="湖北、湖東","N/H","FA"))))))))</f>
        <v>KK</v>
      </c>
      <c r="P13" s="173">
        <f t="shared" ref="P13:P19" si="13">E13</f>
        <v>15</v>
      </c>
      <c r="Q13" s="775" t="s">
        <v>98</v>
      </c>
      <c r="R13" s="775"/>
      <c r="S13" s="775"/>
      <c r="T13" s="776"/>
      <c r="U13" s="145"/>
      <c r="V13" s="146"/>
      <c r="W13" s="145"/>
      <c r="X13" s="146"/>
      <c r="Y13" s="145"/>
      <c r="Z13" s="146"/>
      <c r="AA13" s="147"/>
      <c r="AB13" s="150"/>
      <c r="AC13" s="147"/>
      <c r="AD13" s="148"/>
      <c r="AE13" s="149"/>
      <c r="AF13" s="148"/>
      <c r="AG13" s="149"/>
      <c r="AH13" s="148"/>
      <c r="AI13" s="149"/>
      <c r="AJ13" s="150"/>
      <c r="AK13" s="151"/>
      <c r="AL13" s="152" t="s">
        <v>94</v>
      </c>
      <c r="AM13" s="153">
        <f>C13</f>
        <v>7</v>
      </c>
      <c r="AN13" s="85" t="s">
        <v>101</v>
      </c>
      <c r="AO13" s="86" t="str">
        <f t="shared" si="2"/>
        <v>南部・甲賀</v>
      </c>
      <c r="AP13" s="87" t="str">
        <f t="shared" ref="AP13:AP19" si="14">Q13</f>
        <v>OA事務基礎科</v>
      </c>
      <c r="AQ13" s="64">
        <f t="shared" si="11"/>
        <v>15</v>
      </c>
      <c r="AR13" s="131">
        <v>5</v>
      </c>
      <c r="AU13" s="64">
        <f t="shared" si="5"/>
        <v>3</v>
      </c>
    </row>
    <row r="14" spans="1:47" ht="42.75" customHeight="1" x14ac:dyDescent="0.2">
      <c r="A14" s="154"/>
      <c r="B14" s="88">
        <v>5</v>
      </c>
      <c r="C14" s="89">
        <v>8</v>
      </c>
      <c r="D14" s="170">
        <v>3</v>
      </c>
      <c r="E14" s="171">
        <v>15</v>
      </c>
      <c r="F14" s="171"/>
      <c r="G14" s="171" t="s">
        <v>86</v>
      </c>
      <c r="H14" s="171"/>
      <c r="I14" s="171"/>
      <c r="J14" s="171"/>
      <c r="K14" s="171"/>
      <c r="L14" s="142" t="s">
        <v>91</v>
      </c>
      <c r="M14" s="174"/>
      <c r="N14" s="175"/>
      <c r="O14" s="172" t="str">
        <f t="shared" si="12"/>
        <v>S</v>
      </c>
      <c r="P14" s="176">
        <f t="shared" si="13"/>
        <v>15</v>
      </c>
      <c r="Q14" s="771" t="s">
        <v>100</v>
      </c>
      <c r="R14" s="771"/>
      <c r="S14" s="771"/>
      <c r="T14" s="772"/>
      <c r="U14" s="155"/>
      <c r="V14" s="177"/>
      <c r="W14" s="147"/>
      <c r="X14" s="150"/>
      <c r="Y14" s="147"/>
      <c r="Z14" s="150"/>
      <c r="AA14" s="147"/>
      <c r="AB14" s="150"/>
      <c r="AC14" s="147"/>
      <c r="AD14" s="150"/>
      <c r="AE14" s="147"/>
      <c r="AF14" s="148"/>
      <c r="AG14" s="147"/>
      <c r="AH14" s="148"/>
      <c r="AI14" s="149"/>
      <c r="AJ14" s="150"/>
      <c r="AK14" s="178"/>
      <c r="AL14" s="152" t="s">
        <v>94</v>
      </c>
      <c r="AM14" s="153">
        <f t="shared" si="1"/>
        <v>8</v>
      </c>
      <c r="AN14" s="85" t="s">
        <v>99</v>
      </c>
      <c r="AO14" s="86" t="str">
        <f t="shared" si="2"/>
        <v>南部・甲賀、大津・高島</v>
      </c>
      <c r="AP14" s="87" t="str">
        <f t="shared" si="14"/>
        <v>OA事務応用科</v>
      </c>
      <c r="AQ14" s="64">
        <f t="shared" si="11"/>
        <v>15</v>
      </c>
      <c r="AR14" s="64">
        <v>5</v>
      </c>
      <c r="AU14" s="64">
        <f t="shared" si="5"/>
        <v>3</v>
      </c>
    </row>
    <row r="15" spans="1:47" ht="42.75" customHeight="1" x14ac:dyDescent="0.2">
      <c r="A15" s="154"/>
      <c r="B15" s="179">
        <v>5</v>
      </c>
      <c r="C15" s="89">
        <v>9</v>
      </c>
      <c r="D15" s="180">
        <v>3</v>
      </c>
      <c r="E15" s="181">
        <v>15</v>
      </c>
      <c r="F15" s="181" t="s">
        <v>86</v>
      </c>
      <c r="G15" s="181"/>
      <c r="H15" s="181"/>
      <c r="I15" s="181"/>
      <c r="J15" s="181"/>
      <c r="K15" s="181"/>
      <c r="L15" s="182" t="s">
        <v>92</v>
      </c>
      <c r="M15" s="183"/>
      <c r="N15" s="135"/>
      <c r="O15" s="143" t="str">
        <f t="shared" si="12"/>
        <v>N</v>
      </c>
      <c r="P15" s="176">
        <f t="shared" si="13"/>
        <v>15</v>
      </c>
      <c r="Q15" s="777" t="s">
        <v>96</v>
      </c>
      <c r="R15" s="777"/>
      <c r="S15" s="777"/>
      <c r="T15" s="778"/>
      <c r="U15" s="184"/>
      <c r="V15" s="185"/>
      <c r="W15" s="134"/>
      <c r="X15" s="135"/>
      <c r="Y15" s="134"/>
      <c r="Z15" s="135"/>
      <c r="AA15" s="134"/>
      <c r="AB15" s="135"/>
      <c r="AC15" s="134"/>
      <c r="AD15" s="135"/>
      <c r="AE15" s="134"/>
      <c r="AF15" s="186"/>
      <c r="AG15" s="134"/>
      <c r="AH15" s="186"/>
      <c r="AI15" s="187"/>
      <c r="AJ15" s="183"/>
      <c r="AK15" s="188"/>
      <c r="AL15" s="189" t="s">
        <v>94</v>
      </c>
      <c r="AM15" s="190">
        <f t="shared" si="1"/>
        <v>9</v>
      </c>
      <c r="AN15" s="85" t="s">
        <v>99</v>
      </c>
      <c r="AO15" s="86" t="str">
        <f t="shared" si="2"/>
        <v>湖北、湖東、東近江</v>
      </c>
      <c r="AP15" s="87" t="str">
        <f t="shared" si="14"/>
        <v>OA事務・簿記科</v>
      </c>
      <c r="AQ15" s="64">
        <f t="shared" si="11"/>
        <v>15</v>
      </c>
      <c r="AR15" s="64">
        <v>5</v>
      </c>
      <c r="AU15" s="64">
        <f t="shared" si="5"/>
        <v>3</v>
      </c>
    </row>
    <row r="16" spans="1:47" ht="42.75" customHeight="1" x14ac:dyDescent="0.2">
      <c r="A16" s="154"/>
      <c r="B16" s="88">
        <v>5</v>
      </c>
      <c r="C16" s="89">
        <v>10</v>
      </c>
      <c r="D16" s="100">
        <v>3</v>
      </c>
      <c r="E16" s="100">
        <v>15</v>
      </c>
      <c r="F16" s="101" t="s">
        <v>86</v>
      </c>
      <c r="G16" s="100"/>
      <c r="H16" s="100"/>
      <c r="I16" s="100"/>
      <c r="J16" s="100"/>
      <c r="K16" s="100"/>
      <c r="L16" s="182" t="s">
        <v>92</v>
      </c>
      <c r="M16" s="191"/>
      <c r="N16" s="192"/>
      <c r="O16" s="193" t="str">
        <f t="shared" si="12"/>
        <v>N</v>
      </c>
      <c r="P16" s="194">
        <f t="shared" si="13"/>
        <v>15</v>
      </c>
      <c r="Q16" s="779" t="s">
        <v>95</v>
      </c>
      <c r="R16" s="779"/>
      <c r="S16" s="779"/>
      <c r="T16" s="780"/>
      <c r="U16" s="195"/>
      <c r="V16" s="196"/>
      <c r="W16" s="197"/>
      <c r="X16" s="198"/>
      <c r="Y16" s="197"/>
      <c r="Z16" s="198"/>
      <c r="AA16" s="197"/>
      <c r="AB16" s="198"/>
      <c r="AC16" s="197"/>
      <c r="AD16" s="198"/>
      <c r="AE16" s="197"/>
      <c r="AF16" s="198"/>
      <c r="AG16" s="197"/>
      <c r="AH16" s="198"/>
      <c r="AI16" s="199"/>
      <c r="AJ16" s="200"/>
      <c r="AK16" s="201"/>
      <c r="AL16" s="202" t="s">
        <v>94</v>
      </c>
      <c r="AM16" s="107">
        <f>C16</f>
        <v>10</v>
      </c>
      <c r="AN16" s="85" t="s">
        <v>99</v>
      </c>
      <c r="AO16" s="86" t="str">
        <f>L16</f>
        <v>湖北、湖東、東近江</v>
      </c>
      <c r="AP16" s="87" t="str">
        <f t="shared" si="14"/>
        <v>介護職員初任者養成科</v>
      </c>
      <c r="AQ16" s="64">
        <f>E16</f>
        <v>15</v>
      </c>
      <c r="AR16" s="64">
        <v>5</v>
      </c>
      <c r="AU16" s="64">
        <f t="shared" si="5"/>
        <v>3</v>
      </c>
    </row>
    <row r="17" spans="1:47" s="131" customFormat="1" ht="42.75" customHeight="1" x14ac:dyDescent="0.2">
      <c r="A17" s="154"/>
      <c r="B17" s="88">
        <v>5</v>
      </c>
      <c r="C17" s="89">
        <v>11</v>
      </c>
      <c r="D17" s="90">
        <v>3</v>
      </c>
      <c r="E17" s="91">
        <v>15</v>
      </c>
      <c r="F17" s="91" t="s">
        <v>86</v>
      </c>
      <c r="G17" s="91" t="s">
        <v>86</v>
      </c>
      <c r="H17" s="91" t="s">
        <v>86</v>
      </c>
      <c r="I17" s="91" t="s">
        <v>86</v>
      </c>
      <c r="J17" s="91" t="s">
        <v>86</v>
      </c>
      <c r="K17" s="91" t="s">
        <v>86</v>
      </c>
      <c r="L17" s="92" t="s">
        <v>91</v>
      </c>
      <c r="M17" s="203"/>
      <c r="N17" s="204"/>
      <c r="O17" s="143" t="str">
        <f t="shared" si="12"/>
        <v>S</v>
      </c>
      <c r="P17" s="157">
        <f t="shared" si="13"/>
        <v>15</v>
      </c>
      <c r="Q17" s="777" t="s">
        <v>23</v>
      </c>
      <c r="R17" s="781"/>
      <c r="S17" s="781"/>
      <c r="T17" s="782"/>
      <c r="U17" s="205"/>
      <c r="V17" s="206"/>
      <c r="W17" s="205"/>
      <c r="X17" s="207"/>
      <c r="Y17" s="205"/>
      <c r="Z17" s="207"/>
      <c r="AA17" s="205"/>
      <c r="AB17" s="206"/>
      <c r="AC17" s="205"/>
      <c r="AD17" s="208"/>
      <c r="AE17" s="205"/>
      <c r="AF17" s="207"/>
      <c r="AG17" s="205"/>
      <c r="AH17" s="207"/>
      <c r="AI17" s="209"/>
      <c r="AJ17" s="208"/>
      <c r="AK17" s="210"/>
      <c r="AL17" s="97" t="s">
        <v>94</v>
      </c>
      <c r="AM17" s="98">
        <f>C17</f>
        <v>11</v>
      </c>
      <c r="AN17" s="85" t="s">
        <v>99</v>
      </c>
      <c r="AO17" s="86" t="str">
        <f>L17</f>
        <v>南部・甲賀、大津・高島</v>
      </c>
      <c r="AP17" s="87" t="str">
        <f t="shared" si="14"/>
        <v>医療・介護・調剤事務科</v>
      </c>
      <c r="AQ17" s="64">
        <f t="shared" si="11"/>
        <v>15</v>
      </c>
      <c r="AR17" s="131">
        <v>5</v>
      </c>
      <c r="AU17" s="64">
        <f t="shared" si="5"/>
        <v>3</v>
      </c>
    </row>
    <row r="18" spans="1:47" ht="42.75" customHeight="1" x14ac:dyDescent="0.2">
      <c r="A18" s="154"/>
      <c r="B18" s="88">
        <v>5</v>
      </c>
      <c r="C18" s="708">
        <v>12</v>
      </c>
      <c r="D18" s="712">
        <v>4</v>
      </c>
      <c r="E18" s="712">
        <v>15</v>
      </c>
      <c r="F18" s="713" t="s">
        <v>86</v>
      </c>
      <c r="G18" s="712"/>
      <c r="H18" s="712"/>
      <c r="I18" s="712"/>
      <c r="J18" s="712"/>
      <c r="K18" s="712"/>
      <c r="L18" s="714" t="s">
        <v>60</v>
      </c>
      <c r="M18" s="715"/>
      <c r="N18" s="716"/>
      <c r="O18" s="717" t="str">
        <f t="shared" si="12"/>
        <v>OT</v>
      </c>
      <c r="P18" s="718">
        <f t="shared" si="13"/>
        <v>15</v>
      </c>
      <c r="Q18" s="783" t="s">
        <v>26</v>
      </c>
      <c r="R18" s="783"/>
      <c r="S18" s="783"/>
      <c r="T18" s="783"/>
      <c r="U18" s="783"/>
      <c r="V18" s="784"/>
      <c r="W18" s="197"/>
      <c r="X18" s="198"/>
      <c r="Y18" s="197"/>
      <c r="Z18" s="198"/>
      <c r="AA18" s="197"/>
      <c r="AB18" s="198"/>
      <c r="AC18" s="197"/>
      <c r="AD18" s="198"/>
      <c r="AE18" s="197"/>
      <c r="AF18" s="198"/>
      <c r="AG18" s="197"/>
      <c r="AH18" s="198"/>
      <c r="AI18" s="199"/>
      <c r="AJ18" s="200"/>
      <c r="AK18" s="201"/>
      <c r="AL18" s="202" t="s">
        <v>94</v>
      </c>
      <c r="AM18" s="107">
        <f t="shared" si="1"/>
        <v>12</v>
      </c>
      <c r="AN18" s="85"/>
      <c r="AO18" s="86" t="str">
        <f t="shared" si="2"/>
        <v>大津・高島</v>
      </c>
      <c r="AP18" s="87" t="str">
        <f t="shared" si="14"/>
        <v>Webクリエイター科</v>
      </c>
      <c r="AQ18" s="64">
        <f t="shared" si="11"/>
        <v>15</v>
      </c>
      <c r="AR18" s="64">
        <v>5</v>
      </c>
      <c r="AU18" s="64">
        <f t="shared" si="5"/>
        <v>4</v>
      </c>
    </row>
    <row r="19" spans="1:47" s="131" customFormat="1" ht="42.75" customHeight="1" thickBot="1" x14ac:dyDescent="0.25">
      <c r="A19" s="154"/>
      <c r="B19" s="160">
        <v>5</v>
      </c>
      <c r="C19" s="89">
        <v>13</v>
      </c>
      <c r="D19" s="109">
        <v>6</v>
      </c>
      <c r="E19" s="110">
        <v>15</v>
      </c>
      <c r="F19" s="110"/>
      <c r="G19" s="110" t="s">
        <v>86</v>
      </c>
      <c r="H19" s="110"/>
      <c r="I19" s="110"/>
      <c r="J19" s="110"/>
      <c r="K19" s="110"/>
      <c r="L19" s="161" t="s">
        <v>36</v>
      </c>
      <c r="M19" s="211"/>
      <c r="N19" s="211"/>
      <c r="O19" s="212" t="str">
        <f t="shared" si="12"/>
        <v>FA</v>
      </c>
      <c r="P19" s="213">
        <f t="shared" si="13"/>
        <v>15</v>
      </c>
      <c r="Q19" s="214" t="s">
        <v>273</v>
      </c>
      <c r="R19" s="215"/>
      <c r="S19" s="215"/>
      <c r="T19" s="215"/>
      <c r="U19" s="215"/>
      <c r="V19" s="215"/>
      <c r="W19" s="215"/>
      <c r="X19" s="215"/>
      <c r="Y19" s="215"/>
      <c r="Z19" s="216"/>
      <c r="AA19" s="164"/>
      <c r="AB19" s="165"/>
      <c r="AC19" s="164"/>
      <c r="AD19" s="166"/>
      <c r="AE19" s="167"/>
      <c r="AF19" s="166"/>
      <c r="AG19" s="167"/>
      <c r="AH19" s="166"/>
      <c r="AI19" s="167"/>
      <c r="AJ19" s="165"/>
      <c r="AK19" s="168"/>
      <c r="AL19" s="169" t="s">
        <v>94</v>
      </c>
      <c r="AM19" s="113">
        <f>C19</f>
        <v>13</v>
      </c>
      <c r="AN19" s="85"/>
      <c r="AO19" s="86" t="str">
        <f>L19</f>
        <v>指定なし</v>
      </c>
      <c r="AP19" s="87" t="str">
        <f t="shared" si="14"/>
        <v>情報技術科</v>
      </c>
      <c r="AQ19" s="64">
        <f>E19</f>
        <v>15</v>
      </c>
      <c r="AR19" s="131">
        <v>4</v>
      </c>
      <c r="AU19" s="64">
        <f t="shared" si="5"/>
        <v>6</v>
      </c>
    </row>
    <row r="20" spans="1:47" s="131" customFormat="1" ht="42.75" customHeight="1" x14ac:dyDescent="0.2">
      <c r="A20" s="812" t="s">
        <v>115</v>
      </c>
      <c r="B20" s="88">
        <v>6</v>
      </c>
      <c r="C20" s="74">
        <v>14</v>
      </c>
      <c r="D20" s="217">
        <v>3</v>
      </c>
      <c r="E20" s="111">
        <v>15</v>
      </c>
      <c r="F20" s="111"/>
      <c r="G20" s="111"/>
      <c r="H20" s="111"/>
      <c r="I20" s="111"/>
      <c r="J20" s="111"/>
      <c r="K20" s="111"/>
      <c r="L20" s="218" t="s">
        <v>92</v>
      </c>
      <c r="M20" s="219"/>
      <c r="N20" s="220"/>
      <c r="O20" s="221"/>
      <c r="P20" s="222"/>
      <c r="Q20" s="172" t="str">
        <f>IF($L20="湖北","NA",IF($L20="湖東","HI",IF($L20="東近江","HO",IF($L20="南部・甲賀","KK",IF($L20="大津・高島","OT",IF($L20="湖北、湖東、東近江","N",IF($L20="南部・甲賀、大津・高島","S",IF($L20="湖北、湖東","N/H","FA"))))))))</f>
        <v>N</v>
      </c>
      <c r="R20" s="173">
        <f t="shared" ref="R20:R25" si="15">E20</f>
        <v>15</v>
      </c>
      <c r="S20" s="769" t="s">
        <v>102</v>
      </c>
      <c r="T20" s="769"/>
      <c r="U20" s="769"/>
      <c r="V20" s="770"/>
      <c r="W20" s="221"/>
      <c r="X20" s="223"/>
      <c r="Y20" s="221"/>
      <c r="Z20" s="223"/>
      <c r="AA20" s="221"/>
      <c r="AB20" s="224"/>
      <c r="AC20" s="225"/>
      <c r="AD20" s="226"/>
      <c r="AE20" s="225"/>
      <c r="AF20" s="227"/>
      <c r="AG20" s="225"/>
      <c r="AH20" s="227"/>
      <c r="AI20" s="228"/>
      <c r="AJ20" s="226"/>
      <c r="AK20" s="229"/>
      <c r="AL20" s="152" t="s">
        <v>94</v>
      </c>
      <c r="AM20" s="153">
        <f t="shared" si="1"/>
        <v>14</v>
      </c>
      <c r="AN20" s="85" t="s">
        <v>99</v>
      </c>
      <c r="AO20" s="86" t="str">
        <f t="shared" si="2"/>
        <v>湖北、湖東、東近江</v>
      </c>
      <c r="AP20" s="87" t="str">
        <f t="shared" ref="AP20:AP25" si="16">S20</f>
        <v>OA事務基礎科</v>
      </c>
      <c r="AQ20" s="64">
        <f t="shared" si="11"/>
        <v>15</v>
      </c>
      <c r="AR20" s="131">
        <v>6</v>
      </c>
      <c r="AU20" s="64">
        <f t="shared" si="5"/>
        <v>3</v>
      </c>
    </row>
    <row r="21" spans="1:47" ht="42.75" customHeight="1" x14ac:dyDescent="0.2">
      <c r="A21" s="812"/>
      <c r="B21" s="179">
        <v>6</v>
      </c>
      <c r="C21" s="89">
        <v>15</v>
      </c>
      <c r="D21" s="180">
        <v>3</v>
      </c>
      <c r="E21" s="181">
        <v>15</v>
      </c>
      <c r="F21" s="181" t="s">
        <v>86</v>
      </c>
      <c r="G21" s="181"/>
      <c r="H21" s="181"/>
      <c r="I21" s="181"/>
      <c r="J21" s="181"/>
      <c r="K21" s="181"/>
      <c r="L21" s="182" t="s">
        <v>91</v>
      </c>
      <c r="M21" s="183"/>
      <c r="N21" s="186"/>
      <c r="O21" s="187"/>
      <c r="P21" s="135"/>
      <c r="Q21" s="143" t="str">
        <f>IF($L21="湖北","NA",IF($L21="湖東","HI",IF($L21="東近江","HO",IF($L21="南部・甲賀","KK",IF($L21="大津・高島","OT",IF($L21="湖北、湖東、東近江","N",IF($L21="南部・甲賀、大津・高島","S",IF($L21="湖北・湖東","N/H","FA"))))))))</f>
        <v>S</v>
      </c>
      <c r="R21" s="157">
        <f t="shared" si="15"/>
        <v>15</v>
      </c>
      <c r="S21" s="771" t="s">
        <v>100</v>
      </c>
      <c r="T21" s="771"/>
      <c r="U21" s="771"/>
      <c r="V21" s="772"/>
      <c r="W21" s="230"/>
      <c r="X21" s="231"/>
      <c r="Y21" s="232"/>
      <c r="Z21" s="231"/>
      <c r="AA21" s="221"/>
      <c r="AB21" s="223"/>
      <c r="AC21" s="134"/>
      <c r="AD21" s="135"/>
      <c r="AE21" s="134"/>
      <c r="AF21" s="186"/>
      <c r="AG21" s="134"/>
      <c r="AH21" s="186"/>
      <c r="AI21" s="187"/>
      <c r="AJ21" s="135"/>
      <c r="AK21" s="188"/>
      <c r="AL21" s="189" t="s">
        <v>94</v>
      </c>
      <c r="AM21" s="190">
        <f t="shared" si="1"/>
        <v>15</v>
      </c>
      <c r="AN21" s="85" t="s">
        <v>99</v>
      </c>
      <c r="AO21" s="86" t="str">
        <f t="shared" si="2"/>
        <v>南部・甲賀、大津・高島</v>
      </c>
      <c r="AP21" s="87" t="str">
        <f t="shared" si="16"/>
        <v>OA事務応用科</v>
      </c>
      <c r="AQ21" s="64">
        <f t="shared" si="11"/>
        <v>15</v>
      </c>
      <c r="AR21" s="64">
        <v>6</v>
      </c>
      <c r="AU21" s="64">
        <f t="shared" si="5"/>
        <v>3</v>
      </c>
    </row>
    <row r="22" spans="1:47" ht="42.75" customHeight="1" x14ac:dyDescent="0.2">
      <c r="A22" s="812"/>
      <c r="B22" s="179">
        <v>6</v>
      </c>
      <c r="C22" s="89">
        <v>16</v>
      </c>
      <c r="D22" s="180">
        <v>3</v>
      </c>
      <c r="E22" s="181">
        <v>15</v>
      </c>
      <c r="F22" s="181" t="s">
        <v>86</v>
      </c>
      <c r="G22" s="181"/>
      <c r="H22" s="181"/>
      <c r="I22" s="181"/>
      <c r="J22" s="181"/>
      <c r="K22" s="181"/>
      <c r="L22" s="182" t="s">
        <v>61</v>
      </c>
      <c r="M22" s="183"/>
      <c r="N22" s="186"/>
      <c r="O22" s="187"/>
      <c r="P22" s="135"/>
      <c r="Q22" s="580" t="str">
        <f>IF($L22="湖北","NA",IF($L22="湖東","HI",IF($L22="東近江","HO",IF($L22="南部・甲賀","KK",IF($L22="大津・高島","OT",IF($L22="湖北、湖東、東近江","N",IF($L22="南部・甲賀、大津・高島","S",IF($L22="湖北・湖東","N/H","FA"))))))))</f>
        <v>KK</v>
      </c>
      <c r="R22" s="584">
        <f t="shared" si="15"/>
        <v>15</v>
      </c>
      <c r="S22" s="771" t="s">
        <v>96</v>
      </c>
      <c r="T22" s="792"/>
      <c r="U22" s="792"/>
      <c r="V22" s="793"/>
      <c r="W22" s="230"/>
      <c r="X22" s="231"/>
      <c r="Y22" s="232"/>
      <c r="Z22" s="231"/>
      <c r="AA22" s="221"/>
      <c r="AB22" s="223"/>
      <c r="AC22" s="134"/>
      <c r="AD22" s="135"/>
      <c r="AE22" s="134"/>
      <c r="AF22" s="186"/>
      <c r="AG22" s="134"/>
      <c r="AH22" s="186"/>
      <c r="AI22" s="187"/>
      <c r="AJ22" s="135"/>
      <c r="AK22" s="188"/>
      <c r="AL22" s="189" t="s">
        <v>94</v>
      </c>
      <c r="AM22" s="190">
        <f t="shared" si="1"/>
        <v>16</v>
      </c>
      <c r="AN22" s="85" t="s">
        <v>101</v>
      </c>
      <c r="AO22" s="86" t="str">
        <f t="shared" si="2"/>
        <v>南部・甲賀</v>
      </c>
      <c r="AP22" s="87" t="str">
        <f t="shared" si="16"/>
        <v>OA事務・簿記科</v>
      </c>
      <c r="AQ22" s="64">
        <f t="shared" si="11"/>
        <v>15</v>
      </c>
      <c r="AR22" s="64">
        <v>6</v>
      </c>
      <c r="AU22" s="64">
        <f t="shared" si="5"/>
        <v>3</v>
      </c>
    </row>
    <row r="23" spans="1:47" ht="42.75" customHeight="1" x14ac:dyDescent="0.2">
      <c r="A23" s="812"/>
      <c r="B23" s="179">
        <v>6</v>
      </c>
      <c r="C23" s="89">
        <v>17</v>
      </c>
      <c r="D23" s="90">
        <v>3</v>
      </c>
      <c r="E23" s="91">
        <v>15</v>
      </c>
      <c r="F23" s="91"/>
      <c r="G23" s="91"/>
      <c r="H23" s="91" t="s">
        <v>86</v>
      </c>
      <c r="I23" s="91" t="s">
        <v>86</v>
      </c>
      <c r="J23" s="91" t="s">
        <v>86</v>
      </c>
      <c r="K23" s="91"/>
      <c r="L23" s="182" t="s">
        <v>91</v>
      </c>
      <c r="M23" s="239"/>
      <c r="N23" s="240"/>
      <c r="O23" s="183"/>
      <c r="P23" s="186"/>
      <c r="Q23" s="143" t="str">
        <f>IF($L23="湖北","NA",IF($L23="湖東","HI",IF($L23="東近江","HO",IF($L23="南部・甲賀","KK",IF($L23="大津・高島","OT",IF($L23="湖北、湖東、東近江","N",IF($L23="南部・甲賀、大津・高島","S",IF($L23="湖北、湖東","N/H","FA"))))))))</f>
        <v>S</v>
      </c>
      <c r="R23" s="157">
        <f t="shared" si="15"/>
        <v>15</v>
      </c>
      <c r="S23" s="771" t="s">
        <v>224</v>
      </c>
      <c r="T23" s="792"/>
      <c r="U23" s="792"/>
      <c r="V23" s="793"/>
      <c r="W23" s="234"/>
      <c r="X23" s="235"/>
      <c r="Y23" s="205"/>
      <c r="Z23" s="208"/>
      <c r="AA23" s="236"/>
      <c r="AB23" s="237"/>
      <c r="AC23" s="205"/>
      <c r="AD23" s="207"/>
      <c r="AE23" s="205"/>
      <c r="AF23" s="207"/>
      <c r="AG23" s="134"/>
      <c r="AH23" s="186"/>
      <c r="AI23" s="187"/>
      <c r="AJ23" s="135"/>
      <c r="AK23" s="188"/>
      <c r="AL23" s="189" t="s">
        <v>94</v>
      </c>
      <c r="AM23" s="190">
        <f>C23</f>
        <v>17</v>
      </c>
      <c r="AN23" s="85"/>
      <c r="AO23" s="86" t="str">
        <f>L23</f>
        <v>南部・甲賀、大津・高島</v>
      </c>
      <c r="AP23" s="241" t="str">
        <f t="shared" si="16"/>
        <v>OA総務事務科</v>
      </c>
      <c r="AQ23" s="64">
        <f>E23</f>
        <v>15</v>
      </c>
      <c r="AR23" s="64">
        <v>6</v>
      </c>
      <c r="AU23" s="64">
        <f t="shared" si="5"/>
        <v>3</v>
      </c>
    </row>
    <row r="24" spans="1:47" ht="42.75" customHeight="1" x14ac:dyDescent="0.2">
      <c r="A24" s="154"/>
      <c r="B24" s="179">
        <v>6</v>
      </c>
      <c r="C24" s="719">
        <v>18</v>
      </c>
      <c r="D24" s="720">
        <v>3</v>
      </c>
      <c r="E24" s="713">
        <v>15</v>
      </c>
      <c r="F24" s="713"/>
      <c r="G24" s="713"/>
      <c r="H24" s="713"/>
      <c r="I24" s="713"/>
      <c r="J24" s="713"/>
      <c r="K24" s="713"/>
      <c r="L24" s="721" t="s">
        <v>91</v>
      </c>
      <c r="M24" s="722"/>
      <c r="N24" s="716"/>
      <c r="O24" s="722"/>
      <c r="P24" s="723"/>
      <c r="Q24" s="724" t="str">
        <f>IF($L24="湖北","NA",IF($L24="湖東","HI",IF($L24="東近江","HO",IF($L24="南部・甲賀","KK",IF($L24="大津・高島","OT",IF($L24="湖北、湖東、東近江","N",IF($L24="南部・甲賀、大津・高島","S",IF($L24="湖北、湖東","N/H","FA"))))))))</f>
        <v>S</v>
      </c>
      <c r="R24" s="725">
        <f t="shared" si="15"/>
        <v>15</v>
      </c>
      <c r="S24" s="787" t="s">
        <v>223</v>
      </c>
      <c r="T24" s="788"/>
      <c r="U24" s="788"/>
      <c r="V24" s="789"/>
      <c r="W24" s="234"/>
      <c r="X24" s="235"/>
      <c r="Y24" s="205"/>
      <c r="Z24" s="208"/>
      <c r="AA24" s="578"/>
      <c r="AB24" s="579"/>
      <c r="AC24" s="195"/>
      <c r="AD24" s="245"/>
      <c r="AE24" s="195"/>
      <c r="AF24" s="248"/>
      <c r="AG24" s="158"/>
      <c r="AH24" s="272"/>
      <c r="AI24" s="273"/>
      <c r="AJ24" s="159"/>
      <c r="AK24" s="274"/>
      <c r="AL24" s="189" t="s">
        <v>94</v>
      </c>
      <c r="AM24" s="190">
        <f>C24</f>
        <v>18</v>
      </c>
      <c r="AN24" s="85" t="s">
        <v>99</v>
      </c>
      <c r="AO24" s="86" t="str">
        <f>L24</f>
        <v>南部・甲賀、大津・高島</v>
      </c>
      <c r="AP24" s="241" t="str">
        <f t="shared" si="16"/>
        <v>ビジネスデジタル活用科</v>
      </c>
      <c r="AQ24" s="64">
        <f>E24</f>
        <v>15</v>
      </c>
      <c r="AR24" s="64">
        <v>6</v>
      </c>
      <c r="AU24" s="64">
        <f t="shared" si="5"/>
        <v>3</v>
      </c>
    </row>
    <row r="25" spans="1:47" ht="42.75" customHeight="1" thickBot="1" x14ac:dyDescent="0.25">
      <c r="A25" s="154"/>
      <c r="B25" s="179">
        <v>6</v>
      </c>
      <c r="C25" s="89">
        <v>19</v>
      </c>
      <c r="D25" s="100">
        <v>4</v>
      </c>
      <c r="E25" s="101">
        <v>15</v>
      </c>
      <c r="F25" s="101" t="s">
        <v>86</v>
      </c>
      <c r="G25" s="101" t="s">
        <v>86</v>
      </c>
      <c r="H25" s="101" t="s">
        <v>86</v>
      </c>
      <c r="I25" s="101" t="s">
        <v>86</v>
      </c>
      <c r="J25" s="101" t="s">
        <v>86</v>
      </c>
      <c r="K25" s="101" t="s">
        <v>86</v>
      </c>
      <c r="L25" s="78" t="s">
        <v>36</v>
      </c>
      <c r="M25" s="242"/>
      <c r="N25" s="243"/>
      <c r="O25" s="244"/>
      <c r="P25" s="245"/>
      <c r="Q25" s="246" t="str">
        <f>IF($L25="湖北","NA",IF($L25="湖東","HI",IF($L25="東近江","HO",IF($L25="南部・甲賀","KK",IF($L25="大津・高島","OT",IF($L25="湖北、湖東、東近江","N",IF($L25="南部・甲賀、大津・高島","S",IF($L25="湖北、湖東","N/H","FA"))))))))</f>
        <v>FA</v>
      </c>
      <c r="R25" s="247">
        <f t="shared" si="15"/>
        <v>15</v>
      </c>
      <c r="S25" s="790" t="s">
        <v>135</v>
      </c>
      <c r="T25" s="790"/>
      <c r="U25" s="790"/>
      <c r="V25" s="790"/>
      <c r="W25" s="790"/>
      <c r="X25" s="790"/>
      <c r="Y25" s="205"/>
      <c r="Z25" s="208"/>
      <c r="AA25" s="195"/>
      <c r="AB25" s="245"/>
      <c r="AC25" s="195"/>
      <c r="AD25" s="245"/>
      <c r="AE25" s="195"/>
      <c r="AF25" s="248"/>
      <c r="AG25" s="195"/>
      <c r="AH25" s="248"/>
      <c r="AI25" s="244"/>
      <c r="AJ25" s="245"/>
      <c r="AK25" s="249"/>
      <c r="AL25" s="189" t="s">
        <v>94</v>
      </c>
      <c r="AM25" s="190">
        <f>C25</f>
        <v>19</v>
      </c>
      <c r="AN25" s="85"/>
      <c r="AO25" s="86" t="str">
        <f t="shared" si="2"/>
        <v>指定なし</v>
      </c>
      <c r="AP25" s="87" t="str">
        <f t="shared" si="16"/>
        <v>DXスキル実践科</v>
      </c>
      <c r="AQ25" s="64">
        <f t="shared" si="11"/>
        <v>15</v>
      </c>
      <c r="AR25" s="64">
        <v>6</v>
      </c>
      <c r="AU25" s="64">
        <f t="shared" si="5"/>
        <v>4</v>
      </c>
    </row>
    <row r="26" spans="1:47" s="131" customFormat="1" ht="42.75" customHeight="1" x14ac:dyDescent="0.2">
      <c r="A26" s="154"/>
      <c r="B26" s="73">
        <v>7</v>
      </c>
      <c r="C26" s="74">
        <v>20</v>
      </c>
      <c r="D26" s="75">
        <v>3</v>
      </c>
      <c r="E26" s="75">
        <v>15</v>
      </c>
      <c r="F26" s="75"/>
      <c r="G26" s="75"/>
      <c r="H26" s="75"/>
      <c r="I26" s="76" t="s">
        <v>86</v>
      </c>
      <c r="J26" s="76" t="s">
        <v>86</v>
      </c>
      <c r="K26" s="75"/>
      <c r="L26" s="251" t="s">
        <v>91</v>
      </c>
      <c r="M26" s="252"/>
      <c r="N26" s="253"/>
      <c r="O26" s="254"/>
      <c r="P26" s="255"/>
      <c r="Q26" s="256"/>
      <c r="R26" s="257"/>
      <c r="S26" s="118" t="str">
        <f t="shared" ref="S26:S30" si="17">IF($L26="湖北","NA",IF($L26="湖東","HI",IF($L26="東近江","HO",IF($L26="南部・甲賀","KK",IF($L26="大津・高島","OT",IF($L26="湖北、湖東、東近江","N",IF($L26="南部・甲賀、大津・高島","S",IF($L26="湖北、湖東","N/H","FA"))))))))</f>
        <v>S</v>
      </c>
      <c r="T26" s="258">
        <f t="shared" ref="T26:T30" si="18">E26</f>
        <v>15</v>
      </c>
      <c r="U26" s="755" t="s">
        <v>93</v>
      </c>
      <c r="V26" s="794"/>
      <c r="W26" s="794"/>
      <c r="X26" s="795"/>
      <c r="Y26" s="259"/>
      <c r="Z26" s="260"/>
      <c r="AA26" s="259"/>
      <c r="AB26" s="260"/>
      <c r="AC26" s="261"/>
      <c r="AD26" s="262"/>
      <c r="AE26" s="263"/>
      <c r="AF26" s="255"/>
      <c r="AG26" s="263"/>
      <c r="AH26" s="255"/>
      <c r="AI26" s="256"/>
      <c r="AJ26" s="257"/>
      <c r="AK26" s="264"/>
      <c r="AL26" s="83" t="s">
        <v>94</v>
      </c>
      <c r="AM26" s="84">
        <f t="shared" si="1"/>
        <v>20</v>
      </c>
      <c r="AN26" s="265" t="s">
        <v>106</v>
      </c>
      <c r="AO26" s="86" t="str">
        <f t="shared" si="2"/>
        <v>南部・甲賀、大津・高島</v>
      </c>
      <c r="AP26" s="241" t="str">
        <f t="shared" ref="AP26:AP30" si="19">U26</f>
        <v>OA事務基礎科</v>
      </c>
      <c r="AQ26" s="64">
        <f t="shared" si="11"/>
        <v>15</v>
      </c>
      <c r="AR26" s="131">
        <v>7</v>
      </c>
      <c r="AU26" s="64">
        <f t="shared" si="5"/>
        <v>3</v>
      </c>
    </row>
    <row r="27" spans="1:47" s="131" customFormat="1" ht="42.75" customHeight="1" x14ac:dyDescent="0.2">
      <c r="A27" s="154"/>
      <c r="B27" s="88">
        <v>7</v>
      </c>
      <c r="C27" s="89">
        <v>21</v>
      </c>
      <c r="D27" s="90">
        <v>3</v>
      </c>
      <c r="E27" s="90">
        <v>15</v>
      </c>
      <c r="F27" s="90"/>
      <c r="G27" s="90"/>
      <c r="H27" s="90"/>
      <c r="I27" s="91"/>
      <c r="J27" s="91"/>
      <c r="K27" s="90"/>
      <c r="L27" s="182" t="s">
        <v>60</v>
      </c>
      <c r="M27" s="239"/>
      <c r="N27" s="240"/>
      <c r="O27" s="183"/>
      <c r="P27" s="186"/>
      <c r="Q27" s="187"/>
      <c r="R27" s="135"/>
      <c r="S27" s="580" t="str">
        <f t="shared" si="17"/>
        <v>OT</v>
      </c>
      <c r="T27" s="584">
        <f t="shared" si="18"/>
        <v>15</v>
      </c>
      <c r="U27" s="771" t="s">
        <v>107</v>
      </c>
      <c r="V27" s="792"/>
      <c r="W27" s="792"/>
      <c r="X27" s="793"/>
      <c r="Y27" s="266"/>
      <c r="Z27" s="267"/>
      <c r="AA27" s="266"/>
      <c r="AB27" s="267"/>
      <c r="AC27" s="205"/>
      <c r="AD27" s="208"/>
      <c r="AE27" s="134"/>
      <c r="AF27" s="186"/>
      <c r="AG27" s="134"/>
      <c r="AH27" s="186"/>
      <c r="AI27" s="187"/>
      <c r="AJ27" s="135"/>
      <c r="AK27" s="188"/>
      <c r="AL27" s="152" t="s">
        <v>94</v>
      </c>
      <c r="AM27" s="153">
        <f t="shared" si="1"/>
        <v>21</v>
      </c>
      <c r="AN27" s="265" t="s">
        <v>106</v>
      </c>
      <c r="AO27" s="86" t="str">
        <f t="shared" si="2"/>
        <v>大津・高島</v>
      </c>
      <c r="AP27" s="241" t="str">
        <f t="shared" si="19"/>
        <v>OA事務応用科</v>
      </c>
      <c r="AQ27" s="64">
        <f t="shared" si="11"/>
        <v>15</v>
      </c>
      <c r="AR27" s="131">
        <v>7</v>
      </c>
      <c r="AU27" s="64">
        <f t="shared" si="5"/>
        <v>3</v>
      </c>
    </row>
    <row r="28" spans="1:47" s="131" customFormat="1" ht="42.75" customHeight="1" x14ac:dyDescent="0.2">
      <c r="A28" s="268"/>
      <c r="B28" s="88">
        <v>7</v>
      </c>
      <c r="C28" s="89">
        <v>22</v>
      </c>
      <c r="D28" s="90">
        <v>3</v>
      </c>
      <c r="E28" s="90">
        <v>15</v>
      </c>
      <c r="F28" s="90"/>
      <c r="G28" s="90"/>
      <c r="H28" s="90"/>
      <c r="I28" s="91" t="s">
        <v>86</v>
      </c>
      <c r="J28" s="91" t="s">
        <v>86</v>
      </c>
      <c r="K28" s="90"/>
      <c r="L28" s="78" t="s">
        <v>91</v>
      </c>
      <c r="M28" s="239"/>
      <c r="N28" s="240"/>
      <c r="O28" s="183"/>
      <c r="P28" s="186"/>
      <c r="Q28" s="187"/>
      <c r="R28" s="135"/>
      <c r="S28" s="143" t="str">
        <f t="shared" si="17"/>
        <v>S</v>
      </c>
      <c r="T28" s="176">
        <f t="shared" si="18"/>
        <v>15</v>
      </c>
      <c r="U28" s="769" t="s">
        <v>108</v>
      </c>
      <c r="V28" s="769"/>
      <c r="W28" s="769"/>
      <c r="X28" s="770"/>
      <c r="Y28" s="266"/>
      <c r="Z28" s="267"/>
      <c r="AA28" s="266"/>
      <c r="AB28" s="267"/>
      <c r="AC28" s="205"/>
      <c r="AD28" s="208"/>
      <c r="AE28" s="134"/>
      <c r="AF28" s="186"/>
      <c r="AG28" s="134"/>
      <c r="AH28" s="186"/>
      <c r="AI28" s="187"/>
      <c r="AJ28" s="135"/>
      <c r="AK28" s="188"/>
      <c r="AL28" s="152" t="s">
        <v>94</v>
      </c>
      <c r="AM28" s="153">
        <f t="shared" si="1"/>
        <v>22</v>
      </c>
      <c r="AN28" s="265" t="s">
        <v>106</v>
      </c>
      <c r="AO28" s="86" t="str">
        <f t="shared" si="2"/>
        <v>南部・甲賀、大津・高島</v>
      </c>
      <c r="AP28" s="241" t="str">
        <f t="shared" si="19"/>
        <v>介護職員初任者養成科</v>
      </c>
      <c r="AQ28" s="64">
        <f t="shared" si="11"/>
        <v>15</v>
      </c>
      <c r="AR28" s="131">
        <v>7</v>
      </c>
      <c r="AU28" s="64">
        <f t="shared" si="5"/>
        <v>3</v>
      </c>
    </row>
    <row r="29" spans="1:47" ht="42.75" customHeight="1" x14ac:dyDescent="0.2">
      <c r="A29" s="154"/>
      <c r="B29" s="88">
        <v>7</v>
      </c>
      <c r="C29" s="89">
        <v>23</v>
      </c>
      <c r="D29" s="90">
        <v>4</v>
      </c>
      <c r="E29" s="91">
        <v>15</v>
      </c>
      <c r="F29" s="91" t="s">
        <v>86</v>
      </c>
      <c r="G29" s="91" t="s">
        <v>86</v>
      </c>
      <c r="H29" s="91" t="s">
        <v>86</v>
      </c>
      <c r="I29" s="91" t="s">
        <v>86</v>
      </c>
      <c r="J29" s="91" t="s">
        <v>86</v>
      </c>
      <c r="K29" s="91" t="s">
        <v>86</v>
      </c>
      <c r="L29" s="92" t="s">
        <v>61</v>
      </c>
      <c r="M29" s="239"/>
      <c r="N29" s="240"/>
      <c r="O29" s="183"/>
      <c r="P29" s="186"/>
      <c r="Q29" s="187"/>
      <c r="R29" s="135"/>
      <c r="S29" s="143" t="str">
        <f t="shared" si="17"/>
        <v>KK</v>
      </c>
      <c r="T29" s="157">
        <f t="shared" si="18"/>
        <v>15</v>
      </c>
      <c r="U29" s="785" t="s">
        <v>29</v>
      </c>
      <c r="V29" s="785"/>
      <c r="W29" s="785"/>
      <c r="X29" s="785"/>
      <c r="Y29" s="785"/>
      <c r="Z29" s="786"/>
      <c r="AA29" s="266"/>
      <c r="AB29" s="267"/>
      <c r="AC29" s="270"/>
      <c r="AD29" s="271"/>
      <c r="AE29" s="158"/>
      <c r="AF29" s="272"/>
      <c r="AG29" s="158"/>
      <c r="AH29" s="272"/>
      <c r="AI29" s="273"/>
      <c r="AJ29" s="159"/>
      <c r="AK29" s="274"/>
      <c r="AL29" s="97" t="s">
        <v>97</v>
      </c>
      <c r="AM29" s="98">
        <f>C29</f>
        <v>23</v>
      </c>
      <c r="AN29" s="85"/>
      <c r="AO29" s="86" t="str">
        <f t="shared" si="2"/>
        <v>南部・甲賀</v>
      </c>
      <c r="AP29" s="241" t="str">
        <f t="shared" si="19"/>
        <v>経理・財務事務科</v>
      </c>
      <c r="AQ29" s="64">
        <f t="shared" si="11"/>
        <v>15</v>
      </c>
      <c r="AR29" s="64">
        <v>7</v>
      </c>
      <c r="AU29" s="64">
        <f t="shared" si="5"/>
        <v>4</v>
      </c>
    </row>
    <row r="30" spans="1:47" ht="42.75" customHeight="1" thickBot="1" x14ac:dyDescent="0.25">
      <c r="A30" s="154"/>
      <c r="B30" s="88">
        <v>7</v>
      </c>
      <c r="C30" s="108">
        <v>24</v>
      </c>
      <c r="D30" s="109">
        <v>5</v>
      </c>
      <c r="E30" s="110">
        <v>12</v>
      </c>
      <c r="F30" s="110" t="s">
        <v>86</v>
      </c>
      <c r="G30" s="110" t="s">
        <v>86</v>
      </c>
      <c r="H30" s="110"/>
      <c r="I30" s="110"/>
      <c r="J30" s="110"/>
      <c r="K30" s="110"/>
      <c r="L30" s="161" t="s">
        <v>36</v>
      </c>
      <c r="M30" s="275"/>
      <c r="N30" s="276"/>
      <c r="O30" s="277"/>
      <c r="P30" s="278"/>
      <c r="Q30" s="279"/>
      <c r="R30" s="278"/>
      <c r="S30" s="280" t="str">
        <f t="shared" si="17"/>
        <v>FA</v>
      </c>
      <c r="T30" s="214">
        <f t="shared" si="18"/>
        <v>12</v>
      </c>
      <c r="U30" s="790" t="s">
        <v>247</v>
      </c>
      <c r="V30" s="790"/>
      <c r="W30" s="790"/>
      <c r="X30" s="790"/>
      <c r="Y30" s="790"/>
      <c r="Z30" s="790"/>
      <c r="AA30" s="790"/>
      <c r="AB30" s="791"/>
      <c r="AC30" s="281"/>
      <c r="AD30" s="282"/>
      <c r="AE30" s="283"/>
      <c r="AF30" s="284"/>
      <c r="AG30" s="281"/>
      <c r="AH30" s="282"/>
      <c r="AI30" s="283"/>
      <c r="AJ30" s="284"/>
      <c r="AK30" s="285"/>
      <c r="AL30" s="169" t="s">
        <v>94</v>
      </c>
      <c r="AM30" s="113">
        <f>C30</f>
        <v>24</v>
      </c>
      <c r="AN30" s="85"/>
      <c r="AO30" s="86" t="str">
        <f t="shared" si="2"/>
        <v>指定なし</v>
      </c>
      <c r="AP30" s="87" t="str">
        <f t="shared" si="19"/>
        <v>ネイリスト養成科</v>
      </c>
      <c r="AQ30" s="64">
        <f>E30</f>
        <v>12</v>
      </c>
      <c r="AR30" s="64">
        <v>7</v>
      </c>
      <c r="AS30" s="64" t="s">
        <v>103</v>
      </c>
      <c r="AU30" s="64">
        <f t="shared" si="5"/>
        <v>5</v>
      </c>
    </row>
    <row r="31" spans="1:47" ht="42.75" customHeight="1" x14ac:dyDescent="0.2">
      <c r="A31" s="268"/>
      <c r="B31" s="73">
        <v>8</v>
      </c>
      <c r="C31" s="141">
        <v>25</v>
      </c>
      <c r="D31" s="75">
        <v>3</v>
      </c>
      <c r="E31" s="75">
        <v>15</v>
      </c>
      <c r="F31" s="75"/>
      <c r="G31" s="75"/>
      <c r="H31" s="76"/>
      <c r="I31" s="75"/>
      <c r="J31" s="75"/>
      <c r="K31" s="75"/>
      <c r="L31" s="251" t="s">
        <v>60</v>
      </c>
      <c r="M31" s="252"/>
      <c r="N31" s="253"/>
      <c r="O31" s="254"/>
      <c r="P31" s="255"/>
      <c r="Q31" s="256"/>
      <c r="R31" s="255"/>
      <c r="S31" s="286"/>
      <c r="T31" s="146"/>
      <c r="U31" s="172" t="str">
        <f t="shared" ref="U31:U37" si="20">IF($L31="湖北","NA",IF($L31="湖東","HI",IF($L31="東近江","HO",IF($L31="南部・甲賀","KK",IF($L31="大津・高島","OT",IF($L31="湖北、湖東、東近江","N",IF($L31="南部・甲賀、大津・高島","S",IF($L31="湖北、湖東","N/H","FA"))))))))</f>
        <v>OT</v>
      </c>
      <c r="V31" s="173">
        <f t="shared" ref="V31:V37" si="21">E31</f>
        <v>15</v>
      </c>
      <c r="W31" s="804" t="s">
        <v>93</v>
      </c>
      <c r="X31" s="805"/>
      <c r="Y31" s="805"/>
      <c r="Z31" s="806"/>
      <c r="AA31" s="261"/>
      <c r="AB31" s="262"/>
      <c r="AC31" s="261"/>
      <c r="AD31" s="262"/>
      <c r="AE31" s="287"/>
      <c r="AF31" s="288"/>
      <c r="AG31" s="263"/>
      <c r="AH31" s="255"/>
      <c r="AI31" s="256"/>
      <c r="AJ31" s="257"/>
      <c r="AK31" s="264"/>
      <c r="AL31" s="83" t="s">
        <v>94</v>
      </c>
      <c r="AM31" s="84">
        <f>C31</f>
        <v>25</v>
      </c>
      <c r="AN31" s="85" t="s">
        <v>99</v>
      </c>
      <c r="AO31" s="86" t="str">
        <f>L31</f>
        <v>大津・高島</v>
      </c>
      <c r="AP31" s="87" t="str">
        <f>W31</f>
        <v>OA事務基礎科</v>
      </c>
      <c r="AQ31" s="64">
        <f>E31</f>
        <v>15</v>
      </c>
      <c r="AR31" s="64">
        <v>8</v>
      </c>
      <c r="AU31" s="64">
        <f t="shared" si="5"/>
        <v>3</v>
      </c>
    </row>
    <row r="32" spans="1:47" ht="42.75" customHeight="1" x14ac:dyDescent="0.2">
      <c r="A32" s="154"/>
      <c r="B32" s="88">
        <v>8</v>
      </c>
      <c r="C32" s="89">
        <v>26</v>
      </c>
      <c r="D32" s="170">
        <v>3</v>
      </c>
      <c r="E32" s="170">
        <v>15</v>
      </c>
      <c r="F32" s="170"/>
      <c r="G32" s="170"/>
      <c r="H32" s="171" t="s">
        <v>86</v>
      </c>
      <c r="I32" s="170"/>
      <c r="J32" s="170"/>
      <c r="K32" s="170"/>
      <c r="L32" s="92" t="s">
        <v>89</v>
      </c>
      <c r="M32" s="289"/>
      <c r="N32" s="290"/>
      <c r="O32" s="291"/>
      <c r="P32" s="292"/>
      <c r="Q32" s="286"/>
      <c r="R32" s="292"/>
      <c r="S32" s="286"/>
      <c r="T32" s="146"/>
      <c r="U32" s="580" t="str">
        <f t="shared" si="20"/>
        <v>N</v>
      </c>
      <c r="V32" s="581">
        <f t="shared" si="21"/>
        <v>15</v>
      </c>
      <c r="W32" s="779" t="s">
        <v>100</v>
      </c>
      <c r="X32" s="779"/>
      <c r="Y32" s="779"/>
      <c r="Z32" s="780"/>
      <c r="AA32" s="293"/>
      <c r="AB32" s="222"/>
      <c r="AC32" s="221"/>
      <c r="AD32" s="222"/>
      <c r="AE32" s="294"/>
      <c r="AF32" s="295"/>
      <c r="AG32" s="145"/>
      <c r="AH32" s="292"/>
      <c r="AI32" s="286"/>
      <c r="AJ32" s="146"/>
      <c r="AK32" s="296"/>
      <c r="AL32" s="152" t="s">
        <v>94</v>
      </c>
      <c r="AM32" s="153">
        <f t="shared" si="1"/>
        <v>26</v>
      </c>
      <c r="AN32" s="85" t="s">
        <v>99</v>
      </c>
      <c r="AO32" s="86" t="str">
        <f t="shared" si="2"/>
        <v>湖北、湖東、東近江</v>
      </c>
      <c r="AP32" s="87" t="str">
        <f t="shared" ref="AP32:AP37" si="22">W32</f>
        <v>OA事務応用科</v>
      </c>
      <c r="AQ32" s="64">
        <f t="shared" si="11"/>
        <v>15</v>
      </c>
      <c r="AR32" s="64">
        <v>8</v>
      </c>
      <c r="AS32" s="64" t="s">
        <v>103</v>
      </c>
      <c r="AU32" s="64">
        <f t="shared" si="5"/>
        <v>3</v>
      </c>
    </row>
    <row r="33" spans="1:47" ht="42.75" customHeight="1" x14ac:dyDescent="0.2">
      <c r="A33" s="154"/>
      <c r="B33" s="88">
        <v>8</v>
      </c>
      <c r="C33" s="719">
        <v>27</v>
      </c>
      <c r="D33" s="720">
        <v>3</v>
      </c>
      <c r="E33" s="720">
        <v>15</v>
      </c>
      <c r="F33" s="720"/>
      <c r="G33" s="726" t="s">
        <v>86</v>
      </c>
      <c r="H33" s="720"/>
      <c r="I33" s="720"/>
      <c r="J33" s="720"/>
      <c r="K33" s="720"/>
      <c r="L33" s="749" t="s">
        <v>91</v>
      </c>
      <c r="M33" s="750"/>
      <c r="N33" s="739"/>
      <c r="O33" s="750"/>
      <c r="P33" s="739"/>
      <c r="Q33" s="751"/>
      <c r="R33" s="739"/>
      <c r="S33" s="751"/>
      <c r="T33" s="752"/>
      <c r="U33" s="724" t="str">
        <f t="shared" si="20"/>
        <v>S</v>
      </c>
      <c r="V33" s="725">
        <f t="shared" si="21"/>
        <v>15</v>
      </c>
      <c r="W33" s="796" t="s">
        <v>224</v>
      </c>
      <c r="X33" s="797"/>
      <c r="Y33" s="797"/>
      <c r="Z33" s="798"/>
      <c r="AA33" s="293"/>
      <c r="AB33" s="222"/>
      <c r="AC33" s="232"/>
      <c r="AD33" s="231"/>
      <c r="AE33" s="232"/>
      <c r="AF33" s="297"/>
      <c r="AG33" s="145"/>
      <c r="AH33" s="292"/>
      <c r="AI33" s="286"/>
      <c r="AJ33" s="146"/>
      <c r="AK33" s="296"/>
      <c r="AL33" s="152" t="s">
        <v>94</v>
      </c>
      <c r="AM33" s="153">
        <f t="shared" si="1"/>
        <v>27</v>
      </c>
      <c r="AN33" s="85" t="s">
        <v>99</v>
      </c>
      <c r="AO33" s="86" t="str">
        <f t="shared" si="2"/>
        <v>南部・甲賀、大津・高島</v>
      </c>
      <c r="AP33" s="87" t="str">
        <f t="shared" si="22"/>
        <v>OA総務事務科</v>
      </c>
      <c r="AQ33" s="64">
        <f t="shared" si="11"/>
        <v>15</v>
      </c>
      <c r="AR33" s="64">
        <v>8</v>
      </c>
      <c r="AU33" s="64">
        <f t="shared" si="5"/>
        <v>3</v>
      </c>
    </row>
    <row r="34" spans="1:47" ht="42.75" customHeight="1" x14ac:dyDescent="0.2">
      <c r="A34" s="154"/>
      <c r="B34" s="88">
        <v>8</v>
      </c>
      <c r="C34" s="89">
        <v>28</v>
      </c>
      <c r="D34" s="90">
        <v>3</v>
      </c>
      <c r="E34" s="90">
        <v>15</v>
      </c>
      <c r="F34" s="90"/>
      <c r="G34" s="91" t="s">
        <v>86</v>
      </c>
      <c r="H34" s="90"/>
      <c r="I34" s="90"/>
      <c r="J34" s="90"/>
      <c r="K34" s="90"/>
      <c r="L34" s="92" t="s">
        <v>91</v>
      </c>
      <c r="M34" s="289"/>
      <c r="N34" s="290"/>
      <c r="O34" s="291"/>
      <c r="P34" s="292"/>
      <c r="Q34" s="286"/>
      <c r="R34" s="292"/>
      <c r="S34" s="286"/>
      <c r="T34" s="146"/>
      <c r="U34" s="143" t="str">
        <f t="shared" si="20"/>
        <v>S</v>
      </c>
      <c r="V34" s="157">
        <f t="shared" si="21"/>
        <v>15</v>
      </c>
      <c r="W34" s="779" t="s">
        <v>23</v>
      </c>
      <c r="X34" s="779"/>
      <c r="Y34" s="779"/>
      <c r="Z34" s="780"/>
      <c r="AA34" s="293"/>
      <c r="AB34" s="222"/>
      <c r="AC34" s="232"/>
      <c r="AD34" s="231"/>
      <c r="AE34" s="232"/>
      <c r="AF34" s="297"/>
      <c r="AG34" s="145"/>
      <c r="AH34" s="292"/>
      <c r="AI34" s="286"/>
      <c r="AJ34" s="146"/>
      <c r="AK34" s="296"/>
      <c r="AL34" s="152" t="s">
        <v>94</v>
      </c>
      <c r="AM34" s="153">
        <f t="shared" si="1"/>
        <v>28</v>
      </c>
      <c r="AN34" s="85" t="s">
        <v>99</v>
      </c>
      <c r="AO34" s="86" t="str">
        <f t="shared" si="2"/>
        <v>南部・甲賀、大津・高島</v>
      </c>
      <c r="AP34" s="87" t="str">
        <f t="shared" si="22"/>
        <v>医療・介護・調剤事務科</v>
      </c>
      <c r="AQ34" s="64">
        <f t="shared" si="11"/>
        <v>15</v>
      </c>
      <c r="AR34" s="64">
        <v>8</v>
      </c>
      <c r="AU34" s="64">
        <f t="shared" si="5"/>
        <v>3</v>
      </c>
    </row>
    <row r="35" spans="1:47" ht="42.75" customHeight="1" x14ac:dyDescent="0.2">
      <c r="A35" s="154"/>
      <c r="B35" s="88">
        <v>8</v>
      </c>
      <c r="C35" s="89">
        <v>29</v>
      </c>
      <c r="D35" s="90">
        <v>4</v>
      </c>
      <c r="E35" s="90">
        <v>15</v>
      </c>
      <c r="F35" s="91" t="s">
        <v>86</v>
      </c>
      <c r="G35" s="91" t="s">
        <v>86</v>
      </c>
      <c r="H35" s="90"/>
      <c r="I35" s="90"/>
      <c r="J35" s="90"/>
      <c r="K35" s="90"/>
      <c r="L35" s="92" t="s">
        <v>61</v>
      </c>
      <c r="M35" s="298"/>
      <c r="N35" s="290"/>
      <c r="O35" s="291"/>
      <c r="P35" s="292"/>
      <c r="Q35" s="286"/>
      <c r="R35" s="292"/>
      <c r="S35" s="286"/>
      <c r="T35" s="146"/>
      <c r="U35" s="172" t="str">
        <f t="shared" si="20"/>
        <v>KK</v>
      </c>
      <c r="V35" s="176">
        <f t="shared" si="21"/>
        <v>15</v>
      </c>
      <c r="W35" s="779" t="s">
        <v>26</v>
      </c>
      <c r="X35" s="779"/>
      <c r="Y35" s="779"/>
      <c r="Z35" s="779"/>
      <c r="AA35" s="779"/>
      <c r="AB35" s="780"/>
      <c r="AC35" s="232"/>
      <c r="AD35" s="231"/>
      <c r="AE35" s="232"/>
      <c r="AF35" s="297"/>
      <c r="AG35" s="145"/>
      <c r="AH35" s="292"/>
      <c r="AI35" s="286"/>
      <c r="AJ35" s="146"/>
      <c r="AK35" s="296"/>
      <c r="AL35" s="152" t="s">
        <v>97</v>
      </c>
      <c r="AM35" s="153">
        <f>C35</f>
        <v>29</v>
      </c>
      <c r="AN35" s="85"/>
      <c r="AO35" s="86" t="str">
        <f t="shared" si="2"/>
        <v>南部・甲賀</v>
      </c>
      <c r="AP35" s="87" t="str">
        <f t="shared" si="22"/>
        <v>Webクリエイター科</v>
      </c>
      <c r="AQ35" s="64">
        <f t="shared" si="11"/>
        <v>15</v>
      </c>
      <c r="AR35" s="64">
        <v>8</v>
      </c>
      <c r="AU35" s="64">
        <f t="shared" si="5"/>
        <v>4</v>
      </c>
    </row>
    <row r="36" spans="1:47" ht="42.75" customHeight="1" x14ac:dyDescent="0.2">
      <c r="A36" s="154"/>
      <c r="B36" s="88">
        <v>8</v>
      </c>
      <c r="C36" s="89">
        <v>30</v>
      </c>
      <c r="D36" s="90">
        <v>5</v>
      </c>
      <c r="E36" s="90">
        <v>15</v>
      </c>
      <c r="F36" s="91" t="s">
        <v>86</v>
      </c>
      <c r="G36" s="91" t="s">
        <v>86</v>
      </c>
      <c r="H36" s="90"/>
      <c r="I36" s="90"/>
      <c r="J36" s="90"/>
      <c r="K36" s="90"/>
      <c r="L36" s="92" t="s">
        <v>91</v>
      </c>
      <c r="M36" s="299"/>
      <c r="N36" s="300"/>
      <c r="O36" s="301"/>
      <c r="P36" s="302"/>
      <c r="Q36" s="303"/>
      <c r="R36" s="302"/>
      <c r="S36" s="303"/>
      <c r="T36" s="304"/>
      <c r="U36" s="246" t="str">
        <f t="shared" si="20"/>
        <v>S</v>
      </c>
      <c r="V36" s="247">
        <f t="shared" si="21"/>
        <v>15</v>
      </c>
      <c r="W36" s="769" t="s">
        <v>275</v>
      </c>
      <c r="X36" s="769"/>
      <c r="Y36" s="769"/>
      <c r="Z36" s="769"/>
      <c r="AA36" s="769"/>
      <c r="AB36" s="769"/>
      <c r="AC36" s="769"/>
      <c r="AD36" s="770"/>
      <c r="AE36" s="305"/>
      <c r="AF36" s="306"/>
      <c r="AG36" s="307"/>
      <c r="AH36" s="302"/>
      <c r="AI36" s="303"/>
      <c r="AJ36" s="304"/>
      <c r="AK36" s="308"/>
      <c r="AL36" s="309" t="s">
        <v>97</v>
      </c>
      <c r="AM36" s="250">
        <f>C36</f>
        <v>30</v>
      </c>
      <c r="AN36" s="85"/>
      <c r="AO36" s="86" t="str">
        <f t="shared" si="2"/>
        <v>南部・甲賀、大津・高島</v>
      </c>
      <c r="AP36" s="87" t="str">
        <f t="shared" si="22"/>
        <v>OA事務基礎科（ＩＴプラス）</v>
      </c>
      <c r="AQ36" s="64">
        <f t="shared" si="11"/>
        <v>15</v>
      </c>
      <c r="AR36" s="64">
        <v>8</v>
      </c>
      <c r="AU36" s="64">
        <f t="shared" si="5"/>
        <v>5</v>
      </c>
    </row>
    <row r="37" spans="1:47" ht="42.75" customHeight="1" thickBot="1" x14ac:dyDescent="0.25">
      <c r="A37" s="154"/>
      <c r="B37" s="88">
        <v>8</v>
      </c>
      <c r="C37" s="89">
        <v>31</v>
      </c>
      <c r="D37" s="100">
        <v>6</v>
      </c>
      <c r="E37" s="100">
        <v>15</v>
      </c>
      <c r="F37" s="101"/>
      <c r="G37" s="101"/>
      <c r="H37" s="100"/>
      <c r="I37" s="100"/>
      <c r="J37" s="100"/>
      <c r="K37" s="100"/>
      <c r="L37" s="78" t="s">
        <v>36</v>
      </c>
      <c r="M37" s="310"/>
      <c r="N37" s="192"/>
      <c r="O37" s="311"/>
      <c r="P37" s="272"/>
      <c r="Q37" s="273"/>
      <c r="R37" s="272"/>
      <c r="S37" s="273"/>
      <c r="T37" s="159"/>
      <c r="U37" s="580" t="str">
        <f t="shared" si="20"/>
        <v>FA</v>
      </c>
      <c r="V37" s="581">
        <f t="shared" si="21"/>
        <v>15</v>
      </c>
      <c r="W37" s="644" t="s">
        <v>34</v>
      </c>
      <c r="X37" s="648"/>
      <c r="Y37" s="648"/>
      <c r="Z37" s="648"/>
      <c r="AA37" s="648"/>
      <c r="AB37" s="648"/>
      <c r="AC37" s="648"/>
      <c r="AD37" s="648"/>
      <c r="AE37" s="648"/>
      <c r="AF37" s="649"/>
      <c r="AG37" s="158"/>
      <c r="AH37" s="272"/>
      <c r="AI37" s="273"/>
      <c r="AJ37" s="159"/>
      <c r="AK37" s="274"/>
      <c r="AL37" s="169" t="s">
        <v>97</v>
      </c>
      <c r="AM37" s="113">
        <f>C37</f>
        <v>31</v>
      </c>
      <c r="AN37" s="85"/>
      <c r="AO37" s="86" t="str">
        <f t="shared" si="2"/>
        <v>指定なし</v>
      </c>
      <c r="AP37" s="87" t="str">
        <f t="shared" si="22"/>
        <v>介護職員実務者養成科</v>
      </c>
      <c r="AQ37" s="64">
        <f t="shared" si="11"/>
        <v>15</v>
      </c>
      <c r="AR37" s="64">
        <v>9</v>
      </c>
      <c r="AS37" s="64" t="s">
        <v>103</v>
      </c>
      <c r="AU37" s="64">
        <f t="shared" si="5"/>
        <v>6</v>
      </c>
    </row>
    <row r="38" spans="1:47" ht="42.75" customHeight="1" x14ac:dyDescent="0.2">
      <c r="A38" s="154"/>
      <c r="B38" s="312">
        <v>9</v>
      </c>
      <c r="C38" s="74">
        <v>32</v>
      </c>
      <c r="D38" s="313">
        <v>3</v>
      </c>
      <c r="E38" s="313">
        <v>15</v>
      </c>
      <c r="F38" s="313"/>
      <c r="G38" s="313"/>
      <c r="H38" s="314" t="s">
        <v>86</v>
      </c>
      <c r="I38" s="313"/>
      <c r="J38" s="313"/>
      <c r="K38" s="313"/>
      <c r="L38" s="315" t="s">
        <v>89</v>
      </c>
      <c r="M38" s="316"/>
      <c r="N38" s="121"/>
      <c r="O38" s="316"/>
      <c r="P38" s="121"/>
      <c r="Q38" s="317"/>
      <c r="R38" s="121"/>
      <c r="S38" s="317"/>
      <c r="T38" s="123"/>
      <c r="U38" s="318"/>
      <c r="V38" s="126"/>
      <c r="W38" s="118" t="str">
        <f t="shared" ref="W38:W42" si="23">IF($L38="湖北","NA",IF($L38="湖東","HI",IF($L38="東近江","HO",IF($L38="南部・甲賀","KK",IF($L38="大津・高島","OT",IF($L38="湖北、湖東、東近江","N",IF($L38="南部・甲賀、大津・高島","S",IF($L38="湖北、湖東","N/H","FA"))))))))</f>
        <v>N</v>
      </c>
      <c r="X38" s="258">
        <f t="shared" ref="X38:X42" si="24">E38</f>
        <v>15</v>
      </c>
      <c r="Y38" s="807" t="s">
        <v>109</v>
      </c>
      <c r="Z38" s="808"/>
      <c r="AA38" s="808"/>
      <c r="AB38" s="809"/>
      <c r="AC38" s="261"/>
      <c r="AD38" s="262"/>
      <c r="AE38" s="287"/>
      <c r="AF38" s="288"/>
      <c r="AG38" s="263"/>
      <c r="AH38" s="255"/>
      <c r="AI38" s="256"/>
      <c r="AJ38" s="257"/>
      <c r="AK38" s="264"/>
      <c r="AL38" s="319" t="s">
        <v>94</v>
      </c>
      <c r="AM38" s="320">
        <f t="shared" ref="AM38:AM97" si="25">C38</f>
        <v>32</v>
      </c>
      <c r="AN38" s="85" t="s">
        <v>99</v>
      </c>
      <c r="AO38" s="86" t="str">
        <f t="shared" si="2"/>
        <v>湖北、湖東、東近江</v>
      </c>
      <c r="AP38" s="87" t="str">
        <f>Y38</f>
        <v>OA事務基礎科</v>
      </c>
      <c r="AQ38" s="64">
        <f t="shared" si="11"/>
        <v>15</v>
      </c>
      <c r="AR38" s="64">
        <v>9</v>
      </c>
      <c r="AU38" s="64">
        <f t="shared" si="5"/>
        <v>3</v>
      </c>
    </row>
    <row r="39" spans="1:47" ht="42.75" customHeight="1" x14ac:dyDescent="0.2">
      <c r="A39" s="154"/>
      <c r="B39" s="179">
        <v>9</v>
      </c>
      <c r="C39" s="719">
        <v>33</v>
      </c>
      <c r="D39" s="720">
        <v>3</v>
      </c>
      <c r="E39" s="720">
        <v>15</v>
      </c>
      <c r="F39" s="720"/>
      <c r="G39" s="720"/>
      <c r="H39" s="726"/>
      <c r="I39" s="720"/>
      <c r="J39" s="720"/>
      <c r="K39" s="720"/>
      <c r="L39" s="721" t="s">
        <v>91</v>
      </c>
      <c r="M39" s="727"/>
      <c r="N39" s="728"/>
      <c r="O39" s="727"/>
      <c r="P39" s="728"/>
      <c r="Q39" s="729"/>
      <c r="R39" s="728"/>
      <c r="S39" s="729"/>
      <c r="T39" s="730"/>
      <c r="U39" s="731"/>
      <c r="V39" s="732"/>
      <c r="W39" s="733" t="str">
        <f t="shared" si="23"/>
        <v>S</v>
      </c>
      <c r="X39" s="734">
        <f t="shared" si="24"/>
        <v>15</v>
      </c>
      <c r="Y39" s="796" t="s">
        <v>107</v>
      </c>
      <c r="Z39" s="797"/>
      <c r="AA39" s="797"/>
      <c r="AB39" s="798"/>
      <c r="AC39" s="221"/>
      <c r="AD39" s="222"/>
      <c r="AE39" s="294"/>
      <c r="AF39" s="295"/>
      <c r="AG39" s="145"/>
      <c r="AH39" s="292"/>
      <c r="AI39" s="286"/>
      <c r="AJ39" s="146"/>
      <c r="AK39" s="296"/>
      <c r="AL39" s="189" t="s">
        <v>94</v>
      </c>
      <c r="AM39" s="190">
        <f t="shared" si="25"/>
        <v>33</v>
      </c>
      <c r="AN39" s="85" t="s">
        <v>99</v>
      </c>
      <c r="AO39" s="86" t="str">
        <f t="shared" si="2"/>
        <v>南部・甲賀、大津・高島</v>
      </c>
      <c r="AP39" s="87" t="str">
        <f>Y39</f>
        <v>OA事務応用科</v>
      </c>
      <c r="AQ39" s="64">
        <f t="shared" si="11"/>
        <v>15</v>
      </c>
      <c r="AR39" s="64">
        <v>9</v>
      </c>
      <c r="AU39" s="64">
        <f t="shared" si="5"/>
        <v>3</v>
      </c>
    </row>
    <row r="40" spans="1:47" ht="42.75" customHeight="1" x14ac:dyDescent="0.2">
      <c r="A40" s="154"/>
      <c r="B40" s="88">
        <v>9</v>
      </c>
      <c r="C40" s="89">
        <v>34</v>
      </c>
      <c r="D40" s="90">
        <v>3</v>
      </c>
      <c r="E40" s="91">
        <v>15</v>
      </c>
      <c r="F40" s="91"/>
      <c r="G40" s="91"/>
      <c r="H40" s="91" t="s">
        <v>86</v>
      </c>
      <c r="I40" s="91"/>
      <c r="J40" s="91"/>
      <c r="K40" s="91"/>
      <c r="L40" s="92" t="s">
        <v>91</v>
      </c>
      <c r="M40" s="321"/>
      <c r="N40" s="240"/>
      <c r="O40" s="183"/>
      <c r="P40" s="186"/>
      <c r="Q40" s="187"/>
      <c r="R40" s="186"/>
      <c r="S40" s="187"/>
      <c r="T40" s="186"/>
      <c r="U40" s="286"/>
      <c r="V40" s="146"/>
      <c r="W40" s="143" t="str">
        <f t="shared" si="23"/>
        <v>S</v>
      </c>
      <c r="X40" s="157">
        <f t="shared" si="24"/>
        <v>15</v>
      </c>
      <c r="Y40" s="771" t="s">
        <v>96</v>
      </c>
      <c r="Z40" s="792"/>
      <c r="AA40" s="792"/>
      <c r="AB40" s="793"/>
      <c r="AC40" s="221"/>
      <c r="AD40" s="222"/>
      <c r="AE40" s="221"/>
      <c r="AF40" s="223"/>
      <c r="AG40" s="322"/>
      <c r="AH40" s="323"/>
      <c r="AI40" s="324"/>
      <c r="AJ40" s="325"/>
      <c r="AK40" s="326"/>
      <c r="AL40" s="152" t="s">
        <v>94</v>
      </c>
      <c r="AM40" s="153">
        <f t="shared" si="25"/>
        <v>34</v>
      </c>
      <c r="AN40" s="85" t="s">
        <v>99</v>
      </c>
      <c r="AO40" s="86" t="str">
        <f t="shared" si="2"/>
        <v>南部・甲賀、大津・高島</v>
      </c>
      <c r="AP40" s="87" t="str">
        <f>Y40</f>
        <v>OA事務・簿記科</v>
      </c>
      <c r="AQ40" s="64">
        <f t="shared" si="11"/>
        <v>15</v>
      </c>
      <c r="AR40" s="64">
        <v>9</v>
      </c>
      <c r="AU40" s="64">
        <f t="shared" si="5"/>
        <v>3</v>
      </c>
    </row>
    <row r="41" spans="1:47" ht="42.75" customHeight="1" x14ac:dyDescent="0.2">
      <c r="A41" s="154"/>
      <c r="B41" s="88">
        <v>9</v>
      </c>
      <c r="C41" s="89">
        <v>35</v>
      </c>
      <c r="D41" s="170">
        <v>3</v>
      </c>
      <c r="E41" s="171">
        <v>15</v>
      </c>
      <c r="F41" s="171"/>
      <c r="G41" s="171"/>
      <c r="H41" s="171"/>
      <c r="I41" s="171"/>
      <c r="J41" s="171"/>
      <c r="K41" s="171"/>
      <c r="L41" s="142" t="s">
        <v>91</v>
      </c>
      <c r="M41" s="321"/>
      <c r="N41" s="240"/>
      <c r="O41" s="183"/>
      <c r="P41" s="186"/>
      <c r="Q41" s="187"/>
      <c r="R41" s="186"/>
      <c r="S41" s="187"/>
      <c r="T41" s="186"/>
      <c r="U41" s="286"/>
      <c r="V41" s="146"/>
      <c r="W41" s="172" t="str">
        <f t="shared" si="23"/>
        <v>S</v>
      </c>
      <c r="X41" s="157">
        <f t="shared" si="24"/>
        <v>15</v>
      </c>
      <c r="Y41" s="799" t="s">
        <v>223</v>
      </c>
      <c r="Z41" s="800"/>
      <c r="AA41" s="800"/>
      <c r="AB41" s="801"/>
      <c r="AC41" s="293"/>
      <c r="AD41" s="222"/>
      <c r="AE41" s="221"/>
      <c r="AF41" s="223"/>
      <c r="AG41" s="322"/>
      <c r="AH41" s="323"/>
      <c r="AI41" s="324"/>
      <c r="AJ41" s="325"/>
      <c r="AK41" s="326"/>
      <c r="AL41" s="152" t="s">
        <v>94</v>
      </c>
      <c r="AM41" s="153">
        <f>C41</f>
        <v>35</v>
      </c>
      <c r="AN41" s="85" t="s">
        <v>99</v>
      </c>
      <c r="AO41" s="86" t="str">
        <f t="shared" si="2"/>
        <v>南部・甲賀、大津・高島</v>
      </c>
      <c r="AP41" s="87" t="s">
        <v>96</v>
      </c>
      <c r="AQ41" s="64">
        <f t="shared" si="11"/>
        <v>15</v>
      </c>
      <c r="AU41" s="64">
        <f t="shared" si="5"/>
        <v>3</v>
      </c>
    </row>
    <row r="42" spans="1:47" ht="42.75" customHeight="1" thickBot="1" x14ac:dyDescent="0.25">
      <c r="A42" s="154"/>
      <c r="B42" s="160">
        <v>9</v>
      </c>
      <c r="C42" s="108">
        <v>36</v>
      </c>
      <c r="D42" s="329">
        <v>6</v>
      </c>
      <c r="E42" s="330">
        <v>15</v>
      </c>
      <c r="F42" s="330"/>
      <c r="G42" s="330"/>
      <c r="H42" s="330" t="s">
        <v>86</v>
      </c>
      <c r="I42" s="330" t="s">
        <v>86</v>
      </c>
      <c r="J42" s="330" t="s">
        <v>86</v>
      </c>
      <c r="K42" s="330"/>
      <c r="L42" s="331" t="s">
        <v>36</v>
      </c>
      <c r="M42" s="332"/>
      <c r="N42" s="333"/>
      <c r="O42" s="334"/>
      <c r="P42" s="335"/>
      <c r="Q42" s="336"/>
      <c r="R42" s="335"/>
      <c r="S42" s="336"/>
      <c r="T42" s="335"/>
      <c r="U42" s="337"/>
      <c r="V42" s="338"/>
      <c r="W42" s="280" t="str">
        <f t="shared" si="23"/>
        <v>FA</v>
      </c>
      <c r="X42" s="214">
        <f t="shared" si="24"/>
        <v>15</v>
      </c>
      <c r="Y42" s="810" t="s">
        <v>32</v>
      </c>
      <c r="Z42" s="810"/>
      <c r="AA42" s="810"/>
      <c r="AB42" s="810"/>
      <c r="AC42" s="810"/>
      <c r="AD42" s="810"/>
      <c r="AE42" s="810"/>
      <c r="AF42" s="810"/>
      <c r="AG42" s="810"/>
      <c r="AH42" s="811"/>
      <c r="AI42" s="339"/>
      <c r="AJ42" s="340"/>
      <c r="AK42" s="341"/>
      <c r="AL42" s="112" t="s">
        <v>94</v>
      </c>
      <c r="AM42" s="113">
        <f>C42</f>
        <v>36</v>
      </c>
      <c r="AN42" s="85"/>
      <c r="AO42" s="86" t="str">
        <f>L42</f>
        <v>指定なし</v>
      </c>
      <c r="AP42" s="87" t="str">
        <f>Y42</f>
        <v>総務経理事務科</v>
      </c>
      <c r="AQ42" s="64">
        <f t="shared" si="11"/>
        <v>15</v>
      </c>
      <c r="AR42" s="64">
        <v>9</v>
      </c>
      <c r="AU42" s="64">
        <f t="shared" si="5"/>
        <v>6</v>
      </c>
    </row>
    <row r="43" spans="1:47" s="131" customFormat="1" ht="42.75" customHeight="1" x14ac:dyDescent="0.2">
      <c r="A43" s="812"/>
      <c r="B43" s="88">
        <v>10</v>
      </c>
      <c r="C43" s="141">
        <v>37</v>
      </c>
      <c r="D43" s="90">
        <v>3</v>
      </c>
      <c r="E43" s="90">
        <v>15</v>
      </c>
      <c r="F43" s="91" t="s">
        <v>86</v>
      </c>
      <c r="G43" s="90"/>
      <c r="H43" s="90"/>
      <c r="I43" s="90"/>
      <c r="J43" s="90"/>
      <c r="K43" s="90"/>
      <c r="L43" s="142" t="s">
        <v>60</v>
      </c>
      <c r="M43" s="321"/>
      <c r="N43" s="240"/>
      <c r="O43" s="183"/>
      <c r="P43" s="186"/>
      <c r="Q43" s="187"/>
      <c r="R43" s="186"/>
      <c r="S43" s="187"/>
      <c r="T43" s="186"/>
      <c r="U43" s="187"/>
      <c r="V43" s="135"/>
      <c r="W43" s="145"/>
      <c r="X43" s="146"/>
      <c r="Y43" s="172" t="str">
        <f t="shared" ref="Y43:Y48" si="26">IF($L43="湖北","NA",IF($L43="湖東","HI",IF($L43="東近江","HO",IF($L43="南部・甲賀","KK",IF($L43="大津・高島","OT",IF($L43="湖北、湖東、東近江","N",IF($L43="南部・甲賀、大津・高島","S",IF($L43="湖北、湖東","N/H","FA"))))))))</f>
        <v>OT</v>
      </c>
      <c r="Z43" s="176">
        <f t="shared" ref="Z43:Z48" si="27">E43</f>
        <v>15</v>
      </c>
      <c r="AA43" s="769" t="s">
        <v>109</v>
      </c>
      <c r="AB43" s="769"/>
      <c r="AC43" s="769"/>
      <c r="AD43" s="770"/>
      <c r="AE43" s="221"/>
      <c r="AF43" s="222"/>
      <c r="AG43" s="221"/>
      <c r="AH43" s="681"/>
      <c r="AI43" s="269"/>
      <c r="AJ43" s="325"/>
      <c r="AK43" s="326"/>
      <c r="AL43" s="152" t="s">
        <v>94</v>
      </c>
      <c r="AM43" s="153">
        <f t="shared" si="25"/>
        <v>37</v>
      </c>
      <c r="AN43" s="343" t="s">
        <v>110</v>
      </c>
      <c r="AO43" s="86" t="str">
        <f t="shared" si="2"/>
        <v>大津・高島</v>
      </c>
      <c r="AP43" s="241" t="str">
        <f t="shared" ref="AP43:AP48" si="28">AA43</f>
        <v>OA事務基礎科</v>
      </c>
      <c r="AQ43" s="64">
        <f t="shared" si="11"/>
        <v>15</v>
      </c>
      <c r="AR43" s="131">
        <v>10</v>
      </c>
      <c r="AU43" s="64">
        <f t="shared" si="5"/>
        <v>3</v>
      </c>
    </row>
    <row r="44" spans="1:47" ht="42.75" customHeight="1" x14ac:dyDescent="0.2">
      <c r="A44" s="812"/>
      <c r="B44" s="88">
        <v>10</v>
      </c>
      <c r="C44" s="141">
        <v>38</v>
      </c>
      <c r="D44" s="90">
        <v>3</v>
      </c>
      <c r="E44" s="90">
        <v>15</v>
      </c>
      <c r="F44" s="91" t="s">
        <v>86</v>
      </c>
      <c r="G44" s="90"/>
      <c r="H44" s="90"/>
      <c r="I44" s="90"/>
      <c r="J44" s="90"/>
      <c r="K44" s="90"/>
      <c r="L44" s="78" t="s">
        <v>91</v>
      </c>
      <c r="M44" s="321"/>
      <c r="N44" s="240"/>
      <c r="O44" s="183"/>
      <c r="P44" s="186"/>
      <c r="Q44" s="187"/>
      <c r="R44" s="186"/>
      <c r="S44" s="187"/>
      <c r="T44" s="186"/>
      <c r="U44" s="187"/>
      <c r="V44" s="135"/>
      <c r="W44" s="145"/>
      <c r="X44" s="146"/>
      <c r="Y44" s="143" t="str">
        <f t="shared" si="26"/>
        <v>S</v>
      </c>
      <c r="Z44" s="176">
        <f t="shared" si="27"/>
        <v>15</v>
      </c>
      <c r="AA44" s="779" t="s">
        <v>100</v>
      </c>
      <c r="AB44" s="779"/>
      <c r="AC44" s="779"/>
      <c r="AD44" s="780"/>
      <c r="AE44" s="145"/>
      <c r="AF44" s="146"/>
      <c r="AG44" s="205"/>
      <c r="AH44" s="342"/>
      <c r="AI44" s="324"/>
      <c r="AJ44" s="325"/>
      <c r="AK44" s="344"/>
      <c r="AL44" s="152" t="s">
        <v>94</v>
      </c>
      <c r="AM44" s="153">
        <f t="shared" si="25"/>
        <v>38</v>
      </c>
      <c r="AN44" s="343" t="s">
        <v>110</v>
      </c>
      <c r="AO44" s="86" t="str">
        <f t="shared" si="2"/>
        <v>南部・甲賀、大津・高島</v>
      </c>
      <c r="AP44" s="241" t="str">
        <f t="shared" si="28"/>
        <v>OA事務応用科</v>
      </c>
      <c r="AQ44" s="64">
        <f t="shared" si="11"/>
        <v>15</v>
      </c>
      <c r="AR44" s="64">
        <v>10</v>
      </c>
      <c r="AU44" s="64">
        <f t="shared" si="5"/>
        <v>3</v>
      </c>
    </row>
    <row r="45" spans="1:47" ht="42.75" customHeight="1" x14ac:dyDescent="0.2">
      <c r="A45" s="154"/>
      <c r="B45" s="88">
        <v>10</v>
      </c>
      <c r="C45" s="141">
        <v>39</v>
      </c>
      <c r="D45" s="170">
        <v>3</v>
      </c>
      <c r="E45" s="171">
        <v>15</v>
      </c>
      <c r="F45" s="171"/>
      <c r="G45" s="171"/>
      <c r="H45" s="171"/>
      <c r="I45" s="171"/>
      <c r="J45" s="171"/>
      <c r="K45" s="171"/>
      <c r="L45" s="92" t="s">
        <v>89</v>
      </c>
      <c r="M45" s="321"/>
      <c r="N45" s="240"/>
      <c r="O45" s="183"/>
      <c r="P45" s="186"/>
      <c r="Q45" s="187"/>
      <c r="R45" s="186"/>
      <c r="S45" s="187"/>
      <c r="T45" s="186"/>
      <c r="U45" s="187"/>
      <c r="V45" s="135"/>
      <c r="W45" s="145"/>
      <c r="X45" s="146"/>
      <c r="Y45" s="172" t="str">
        <f t="shared" si="26"/>
        <v>N</v>
      </c>
      <c r="Z45" s="157">
        <f t="shared" si="27"/>
        <v>15</v>
      </c>
      <c r="AA45" s="771" t="s">
        <v>96</v>
      </c>
      <c r="AB45" s="792"/>
      <c r="AC45" s="792"/>
      <c r="AD45" s="793"/>
      <c r="AE45" s="221"/>
      <c r="AF45" s="223"/>
      <c r="AG45" s="322"/>
      <c r="AH45" s="323"/>
      <c r="AI45" s="324"/>
      <c r="AJ45" s="325"/>
      <c r="AK45" s="326"/>
      <c r="AL45" s="152" t="s">
        <v>94</v>
      </c>
      <c r="AM45" s="153">
        <f t="shared" si="25"/>
        <v>39</v>
      </c>
      <c r="AN45" s="85" t="s">
        <v>101</v>
      </c>
      <c r="AO45" s="86" t="str">
        <f t="shared" si="2"/>
        <v>湖北、湖東、東近江</v>
      </c>
      <c r="AP45" s="241" t="str">
        <f t="shared" si="28"/>
        <v>OA事務・簿記科</v>
      </c>
      <c r="AQ45" s="64">
        <f t="shared" si="11"/>
        <v>15</v>
      </c>
      <c r="AR45" s="64">
        <v>11</v>
      </c>
      <c r="AU45" s="64">
        <f t="shared" si="5"/>
        <v>3</v>
      </c>
    </row>
    <row r="46" spans="1:47" ht="42.75" customHeight="1" x14ac:dyDescent="0.2">
      <c r="A46" s="154"/>
      <c r="B46" s="88">
        <v>10</v>
      </c>
      <c r="C46" s="141">
        <v>40</v>
      </c>
      <c r="D46" s="90">
        <v>3</v>
      </c>
      <c r="E46" s="91">
        <v>15</v>
      </c>
      <c r="F46" s="91" t="s">
        <v>86</v>
      </c>
      <c r="G46" s="91" t="s">
        <v>86</v>
      </c>
      <c r="H46" s="91" t="s">
        <v>86</v>
      </c>
      <c r="I46" s="91" t="s">
        <v>86</v>
      </c>
      <c r="J46" s="91" t="s">
        <v>86</v>
      </c>
      <c r="K46" s="91" t="s">
        <v>86</v>
      </c>
      <c r="L46" s="92" t="s">
        <v>91</v>
      </c>
      <c r="M46" s="346"/>
      <c r="N46" s="204"/>
      <c r="O46" s="209"/>
      <c r="P46" s="208"/>
      <c r="Q46" s="134"/>
      <c r="R46" s="186"/>
      <c r="S46" s="187"/>
      <c r="T46" s="186"/>
      <c r="U46" s="187"/>
      <c r="V46" s="135"/>
      <c r="W46" s="145"/>
      <c r="X46" s="146"/>
      <c r="Y46" s="172" t="str">
        <f t="shared" si="26"/>
        <v>S</v>
      </c>
      <c r="Z46" s="176">
        <f t="shared" si="27"/>
        <v>15</v>
      </c>
      <c r="AA46" s="804" t="s">
        <v>224</v>
      </c>
      <c r="AB46" s="805"/>
      <c r="AC46" s="805"/>
      <c r="AD46" s="806"/>
      <c r="AE46" s="205"/>
      <c r="AF46" s="207"/>
      <c r="AG46" s="205"/>
      <c r="AH46" s="207"/>
      <c r="AI46" s="209"/>
      <c r="AJ46" s="208"/>
      <c r="AK46" s="210"/>
      <c r="AL46" s="347" t="s">
        <v>94</v>
      </c>
      <c r="AM46" s="153">
        <f t="shared" si="25"/>
        <v>40</v>
      </c>
      <c r="AN46" s="85"/>
      <c r="AO46" s="86" t="str">
        <f t="shared" si="2"/>
        <v>南部・甲賀、大津・高島</v>
      </c>
      <c r="AP46" s="241" t="str">
        <f t="shared" si="28"/>
        <v>OA総務事務科</v>
      </c>
      <c r="AQ46" s="64">
        <f t="shared" si="11"/>
        <v>15</v>
      </c>
      <c r="AR46" s="64">
        <v>10</v>
      </c>
      <c r="AU46" s="64">
        <f t="shared" si="5"/>
        <v>3</v>
      </c>
    </row>
    <row r="47" spans="1:47" ht="42.75" customHeight="1" x14ac:dyDescent="0.2">
      <c r="A47" s="154"/>
      <c r="B47" s="88">
        <v>10</v>
      </c>
      <c r="C47" s="141">
        <v>41</v>
      </c>
      <c r="D47" s="90">
        <v>3</v>
      </c>
      <c r="E47" s="90">
        <v>15</v>
      </c>
      <c r="F47" s="91"/>
      <c r="G47" s="90"/>
      <c r="H47" s="90"/>
      <c r="I47" s="90"/>
      <c r="J47" s="90"/>
      <c r="K47" s="90"/>
      <c r="L47" s="142" t="s">
        <v>91</v>
      </c>
      <c r="M47" s="321"/>
      <c r="N47" s="240"/>
      <c r="O47" s="183"/>
      <c r="P47" s="186"/>
      <c r="Q47" s="187"/>
      <c r="R47" s="186"/>
      <c r="S47" s="187"/>
      <c r="T47" s="186"/>
      <c r="U47" s="187"/>
      <c r="V47" s="135"/>
      <c r="W47" s="145"/>
      <c r="X47" s="146"/>
      <c r="Y47" s="143" t="str">
        <f t="shared" si="26"/>
        <v>S</v>
      </c>
      <c r="Z47" s="157">
        <f t="shared" si="27"/>
        <v>15</v>
      </c>
      <c r="AA47" s="779" t="s">
        <v>108</v>
      </c>
      <c r="AB47" s="779"/>
      <c r="AC47" s="779"/>
      <c r="AD47" s="779"/>
      <c r="AE47" s="205"/>
      <c r="AF47" s="207"/>
      <c r="AG47" s="205"/>
      <c r="AH47" s="342"/>
      <c r="AI47" s="269"/>
      <c r="AJ47" s="325"/>
      <c r="AK47" s="326"/>
      <c r="AL47" s="152" t="s">
        <v>94</v>
      </c>
      <c r="AM47" s="153">
        <f t="shared" si="25"/>
        <v>41</v>
      </c>
      <c r="AN47" s="85" t="s">
        <v>99</v>
      </c>
      <c r="AO47" s="86" t="str">
        <f t="shared" si="2"/>
        <v>南部・甲賀、大津・高島</v>
      </c>
      <c r="AP47" s="241" t="str">
        <f t="shared" si="28"/>
        <v>介護職員初任者養成科</v>
      </c>
      <c r="AQ47" s="64">
        <f t="shared" si="11"/>
        <v>15</v>
      </c>
      <c r="AR47" s="131">
        <v>10</v>
      </c>
      <c r="AS47" s="131" t="s">
        <v>103</v>
      </c>
      <c r="AU47" s="64">
        <f t="shared" si="5"/>
        <v>3</v>
      </c>
    </row>
    <row r="48" spans="1:47" ht="42.75" customHeight="1" thickBot="1" x14ac:dyDescent="0.25">
      <c r="A48" s="154"/>
      <c r="B48" s="160">
        <v>10</v>
      </c>
      <c r="C48" s="141">
        <v>42</v>
      </c>
      <c r="D48" s="109">
        <v>4</v>
      </c>
      <c r="E48" s="110">
        <v>15</v>
      </c>
      <c r="F48" s="110"/>
      <c r="G48" s="110"/>
      <c r="H48" s="110"/>
      <c r="I48" s="110"/>
      <c r="J48" s="110"/>
      <c r="K48" s="110"/>
      <c r="L48" s="161" t="s">
        <v>91</v>
      </c>
      <c r="M48" s="348"/>
      <c r="N48" s="276"/>
      <c r="O48" s="277"/>
      <c r="P48" s="278"/>
      <c r="Q48" s="279"/>
      <c r="R48" s="278"/>
      <c r="S48" s="279"/>
      <c r="T48" s="278"/>
      <c r="U48" s="273"/>
      <c r="V48" s="159"/>
      <c r="W48" s="307"/>
      <c r="X48" s="304"/>
      <c r="Y48" s="280" t="str">
        <f t="shared" si="26"/>
        <v>S</v>
      </c>
      <c r="Z48" s="214">
        <f t="shared" si="27"/>
        <v>15</v>
      </c>
      <c r="AA48" s="810" t="s">
        <v>26</v>
      </c>
      <c r="AB48" s="810"/>
      <c r="AC48" s="810"/>
      <c r="AD48" s="810"/>
      <c r="AE48" s="810"/>
      <c r="AF48" s="811"/>
      <c r="AG48" s="337"/>
      <c r="AH48" s="338"/>
      <c r="AI48" s="349"/>
      <c r="AJ48" s="338"/>
      <c r="AK48" s="285"/>
      <c r="AL48" s="169" t="s">
        <v>94</v>
      </c>
      <c r="AM48" s="113">
        <f>C48</f>
        <v>42</v>
      </c>
      <c r="AN48" s="85"/>
      <c r="AO48" s="86" t="str">
        <f>L48</f>
        <v>南部・甲賀、大津・高島</v>
      </c>
      <c r="AP48" s="241" t="str">
        <f t="shared" si="28"/>
        <v>Webクリエイター科</v>
      </c>
      <c r="AQ48" s="64">
        <f>E48</f>
        <v>15</v>
      </c>
      <c r="AR48" s="64">
        <v>10</v>
      </c>
      <c r="AU48" s="64">
        <f t="shared" si="5"/>
        <v>4</v>
      </c>
    </row>
    <row r="49" spans="1:47" ht="42.75" customHeight="1" x14ac:dyDescent="0.2">
      <c r="A49" s="154"/>
      <c r="B49" s="88">
        <v>11</v>
      </c>
      <c r="C49" s="74">
        <v>43</v>
      </c>
      <c r="D49" s="217">
        <v>3</v>
      </c>
      <c r="E49" s="217">
        <v>15</v>
      </c>
      <c r="F49" s="217"/>
      <c r="G49" s="217"/>
      <c r="H49" s="217"/>
      <c r="I49" s="111" t="s">
        <v>86</v>
      </c>
      <c r="J49" s="111" t="s">
        <v>86</v>
      </c>
      <c r="K49" s="217"/>
      <c r="L49" s="92" t="s">
        <v>89</v>
      </c>
      <c r="M49" s="350"/>
      <c r="N49" s="300"/>
      <c r="O49" s="301"/>
      <c r="P49" s="302"/>
      <c r="Q49" s="303"/>
      <c r="R49" s="302"/>
      <c r="S49" s="303"/>
      <c r="T49" s="302"/>
      <c r="U49" s="263"/>
      <c r="V49" s="257"/>
      <c r="W49" s="263"/>
      <c r="X49" s="255"/>
      <c r="Y49" s="307"/>
      <c r="Z49" s="304"/>
      <c r="AA49" s="246" t="str">
        <f>IF($L49="湖北","NA",IF($L49="湖東","HI",IF($L49="東近江","HO",IF($L49="南部・甲賀","KK",IF($L49="大津・高島","OT",IF($L49="湖北、湖東、東近江","N",IF($L49="南部・甲賀、大津・高島","S",IF($L49="湖北・湖東","N/H","FA"))))))))</f>
        <v>N</v>
      </c>
      <c r="AB49" s="247">
        <f t="shared" ref="AB49:AB54" si="29">E49</f>
        <v>15</v>
      </c>
      <c r="AC49" s="813" t="s">
        <v>109</v>
      </c>
      <c r="AD49" s="813"/>
      <c r="AE49" s="813"/>
      <c r="AF49" s="814"/>
      <c r="AG49" s="225"/>
      <c r="AH49" s="226"/>
      <c r="AI49" s="225"/>
      <c r="AJ49" s="226"/>
      <c r="AK49" s="308"/>
      <c r="AL49" s="309" t="s">
        <v>94</v>
      </c>
      <c r="AM49" s="250">
        <f t="shared" si="25"/>
        <v>43</v>
      </c>
      <c r="AN49" s="85" t="s">
        <v>101</v>
      </c>
      <c r="AO49" s="86" t="str">
        <f t="shared" si="2"/>
        <v>湖北、湖東、東近江</v>
      </c>
      <c r="AP49" s="351" t="str">
        <f t="shared" ref="AP49:AP54" si="30">AC49</f>
        <v>OA事務基礎科</v>
      </c>
      <c r="AQ49" s="64">
        <f t="shared" si="11"/>
        <v>15</v>
      </c>
      <c r="AR49" s="64">
        <v>11</v>
      </c>
      <c r="AU49" s="64">
        <f t="shared" si="5"/>
        <v>3</v>
      </c>
    </row>
    <row r="50" spans="1:47" ht="42.75" customHeight="1" x14ac:dyDescent="0.2">
      <c r="A50" s="154"/>
      <c r="B50" s="88">
        <v>11</v>
      </c>
      <c r="C50" s="89">
        <v>44</v>
      </c>
      <c r="D50" s="90">
        <v>3</v>
      </c>
      <c r="E50" s="90">
        <v>15</v>
      </c>
      <c r="F50" s="90"/>
      <c r="G50" s="90"/>
      <c r="H50" s="90"/>
      <c r="I50" s="91"/>
      <c r="J50" s="91"/>
      <c r="K50" s="90"/>
      <c r="L50" s="92" t="s">
        <v>89</v>
      </c>
      <c r="M50" s="321"/>
      <c r="N50" s="240"/>
      <c r="O50" s="183"/>
      <c r="P50" s="186"/>
      <c r="Q50" s="187"/>
      <c r="R50" s="186"/>
      <c r="S50" s="187"/>
      <c r="T50" s="186"/>
      <c r="U50" s="187"/>
      <c r="V50" s="135"/>
      <c r="W50" s="134"/>
      <c r="X50" s="135"/>
      <c r="Y50" s="134"/>
      <c r="Z50" s="135"/>
      <c r="AA50" s="580" t="str">
        <f>IF($L50="湖北","NA",IF($L50="湖東","HI",IF($L50="東近江","HO",IF($L50="南部・甲賀","KK",IF($L50="大津・高島","OT",IF($L50="湖北、湖東、東近江","N",IF($L50="南部・甲賀、大津・高島","S",IF($L50="湖北・湖東","N/H","FA"))))))))</f>
        <v>N</v>
      </c>
      <c r="AB50" s="581">
        <f t="shared" si="29"/>
        <v>15</v>
      </c>
      <c r="AC50" s="779" t="s">
        <v>100</v>
      </c>
      <c r="AD50" s="779"/>
      <c r="AE50" s="779"/>
      <c r="AF50" s="780"/>
      <c r="AG50" s="205"/>
      <c r="AH50" s="208"/>
      <c r="AI50" s="205"/>
      <c r="AJ50" s="208"/>
      <c r="AK50" s="188"/>
      <c r="AL50" s="97" t="s">
        <v>94</v>
      </c>
      <c r="AM50" s="98">
        <f>C50</f>
        <v>44</v>
      </c>
      <c r="AN50" s="85" t="s">
        <v>99</v>
      </c>
      <c r="AO50" s="86" t="str">
        <f>L50</f>
        <v>湖北、湖東、東近江</v>
      </c>
      <c r="AP50" s="351" t="str">
        <f>AC50</f>
        <v>OA事務応用科</v>
      </c>
      <c r="AQ50" s="64">
        <f>E50</f>
        <v>15</v>
      </c>
      <c r="AR50" s="64">
        <v>11</v>
      </c>
      <c r="AU50" s="64">
        <f t="shared" si="5"/>
        <v>3</v>
      </c>
    </row>
    <row r="51" spans="1:47" ht="42.75" customHeight="1" x14ac:dyDescent="0.2">
      <c r="A51" s="154"/>
      <c r="B51" s="88">
        <v>11</v>
      </c>
      <c r="C51" s="89">
        <v>45</v>
      </c>
      <c r="D51" s="170">
        <v>3</v>
      </c>
      <c r="E51" s="170">
        <v>15</v>
      </c>
      <c r="F51" s="90"/>
      <c r="G51" s="90"/>
      <c r="H51" s="90"/>
      <c r="I51" s="91"/>
      <c r="J51" s="91"/>
      <c r="K51" s="90"/>
      <c r="L51" s="78" t="s">
        <v>91</v>
      </c>
      <c r="M51" s="321"/>
      <c r="N51" s="240"/>
      <c r="O51" s="183"/>
      <c r="P51" s="186"/>
      <c r="Q51" s="187"/>
      <c r="R51" s="186"/>
      <c r="S51" s="187"/>
      <c r="T51" s="186"/>
      <c r="U51" s="187"/>
      <c r="V51" s="135"/>
      <c r="W51" s="134"/>
      <c r="X51" s="135"/>
      <c r="Y51" s="145"/>
      <c r="Z51" s="146"/>
      <c r="AA51" s="143" t="str">
        <f>IF($L51="湖北","NA",IF($L51="湖東","HI",IF($L51="東近江","HO",IF($L51="南部・甲賀","KK",IF($L51="大津・高島","OT",IF($L51="湖北、湖東、東近江","N",IF($L51="南部・甲賀、大津・高島","S",IF($L51="湖北・湖東","N/H","FA"))))))))</f>
        <v>S</v>
      </c>
      <c r="AB51" s="157">
        <f t="shared" si="29"/>
        <v>15</v>
      </c>
      <c r="AC51" s="771" t="s">
        <v>96</v>
      </c>
      <c r="AD51" s="792"/>
      <c r="AE51" s="792"/>
      <c r="AF51" s="793"/>
      <c r="AG51" s="221"/>
      <c r="AH51" s="222"/>
      <c r="AI51" s="221"/>
      <c r="AJ51" s="222"/>
      <c r="AK51" s="296"/>
      <c r="AL51" s="152" t="s">
        <v>94</v>
      </c>
      <c r="AM51" s="153">
        <f t="shared" si="25"/>
        <v>45</v>
      </c>
      <c r="AN51" s="85" t="s">
        <v>99</v>
      </c>
      <c r="AO51" s="86" t="str">
        <f t="shared" si="2"/>
        <v>南部・甲賀、大津・高島</v>
      </c>
      <c r="AP51" s="351" t="str">
        <f t="shared" si="30"/>
        <v>OA事務・簿記科</v>
      </c>
      <c r="AQ51" s="64">
        <f t="shared" si="11"/>
        <v>15</v>
      </c>
      <c r="AR51" s="64">
        <v>11</v>
      </c>
      <c r="AU51" s="64">
        <f t="shared" si="5"/>
        <v>3</v>
      </c>
    </row>
    <row r="52" spans="1:47" ht="42.75" customHeight="1" x14ac:dyDescent="0.2">
      <c r="A52" s="154"/>
      <c r="B52" s="88">
        <v>11</v>
      </c>
      <c r="C52" s="89">
        <v>46</v>
      </c>
      <c r="D52" s="170">
        <v>3</v>
      </c>
      <c r="E52" s="170">
        <v>15</v>
      </c>
      <c r="F52" s="90"/>
      <c r="G52" s="90"/>
      <c r="H52" s="90"/>
      <c r="I52" s="91"/>
      <c r="J52" s="91"/>
      <c r="K52" s="90"/>
      <c r="L52" s="78" t="s">
        <v>60</v>
      </c>
      <c r="M52" s="321"/>
      <c r="N52" s="240"/>
      <c r="O52" s="183"/>
      <c r="P52" s="186"/>
      <c r="Q52" s="187"/>
      <c r="R52" s="186"/>
      <c r="S52" s="187"/>
      <c r="T52" s="186"/>
      <c r="U52" s="187"/>
      <c r="V52" s="135"/>
      <c r="W52" s="134"/>
      <c r="X52" s="135"/>
      <c r="Y52" s="145"/>
      <c r="Z52" s="146"/>
      <c r="AA52" s="143" t="str">
        <f>IF($L52="湖北","NA",IF($L52="湖東","HI",IF($L52="東近江","HO",IF($L52="南部・甲賀","KK",IF($L52="大津・高島","OT",IF($L52="湖北、湖東、東近江","N",IF($L52="南部・甲賀、大津・高島","S",IF($L52="湖北・湖東","N/H","FA"))))))))</f>
        <v>OT</v>
      </c>
      <c r="AB52" s="157">
        <f t="shared" si="29"/>
        <v>15</v>
      </c>
      <c r="AC52" s="802" t="s">
        <v>224</v>
      </c>
      <c r="AD52" s="802"/>
      <c r="AE52" s="802"/>
      <c r="AF52" s="803"/>
      <c r="AG52" s="221"/>
      <c r="AH52" s="222"/>
      <c r="AI52" s="221"/>
      <c r="AJ52" s="222"/>
      <c r="AK52" s="296"/>
      <c r="AL52" s="152" t="s">
        <v>94</v>
      </c>
      <c r="AM52" s="153">
        <f t="shared" si="25"/>
        <v>46</v>
      </c>
      <c r="AN52" s="85"/>
      <c r="AO52" s="86" t="str">
        <f t="shared" si="2"/>
        <v>大津・高島</v>
      </c>
      <c r="AP52" s="351" t="str">
        <f t="shared" si="30"/>
        <v>OA総務事務科</v>
      </c>
      <c r="AQ52" s="64">
        <f t="shared" si="11"/>
        <v>15</v>
      </c>
      <c r="AR52" s="64">
        <v>11</v>
      </c>
      <c r="AU52" s="64">
        <f t="shared" si="5"/>
        <v>3</v>
      </c>
    </row>
    <row r="53" spans="1:47" ht="42.75" customHeight="1" x14ac:dyDescent="0.2">
      <c r="A53" s="132"/>
      <c r="B53" s="352">
        <v>11</v>
      </c>
      <c r="C53" s="89">
        <v>47</v>
      </c>
      <c r="D53" s="90">
        <v>3</v>
      </c>
      <c r="E53" s="90">
        <v>15</v>
      </c>
      <c r="F53" s="91" t="s">
        <v>86</v>
      </c>
      <c r="G53" s="91" t="s">
        <v>86</v>
      </c>
      <c r="H53" s="90"/>
      <c r="I53" s="90"/>
      <c r="J53" s="90"/>
      <c r="K53" s="90"/>
      <c r="L53" s="92" t="s">
        <v>91</v>
      </c>
      <c r="M53" s="321"/>
      <c r="N53" s="240"/>
      <c r="O53" s="183"/>
      <c r="P53" s="186"/>
      <c r="Q53" s="187"/>
      <c r="R53" s="186"/>
      <c r="S53" s="187"/>
      <c r="T53" s="186"/>
      <c r="U53" s="187"/>
      <c r="V53" s="186"/>
      <c r="W53" s="187"/>
      <c r="X53" s="186"/>
      <c r="Y53" s="187"/>
      <c r="Z53" s="186"/>
      <c r="AA53" s="143" t="str">
        <f>IF($L53="湖北","NA",IF($L53="湖東","HI",IF($L53="東近江","HO",IF($L53="南部・甲賀","KK",IF($L53="大津・高島","OT",IF($L53="湖北、湖東、東近江","N",IF($L53="南部・甲賀、大津・高島","S",IF($L53="湖北、湖東","N/H","FA"))))))))</f>
        <v>S</v>
      </c>
      <c r="AB53" s="157">
        <f t="shared" si="29"/>
        <v>15</v>
      </c>
      <c r="AC53" s="771" t="s">
        <v>23</v>
      </c>
      <c r="AD53" s="815"/>
      <c r="AE53" s="815"/>
      <c r="AF53" s="816"/>
      <c r="AG53" s="322"/>
      <c r="AH53" s="323"/>
      <c r="AI53" s="324"/>
      <c r="AJ53" s="325"/>
      <c r="AK53" s="353"/>
      <c r="AL53" s="97" t="s">
        <v>94</v>
      </c>
      <c r="AM53" s="153">
        <f t="shared" si="25"/>
        <v>47</v>
      </c>
      <c r="AN53" s="85" t="s">
        <v>99</v>
      </c>
      <c r="AO53" s="86" t="str">
        <f t="shared" si="2"/>
        <v>南部・甲賀、大津・高島</v>
      </c>
      <c r="AP53" s="351" t="str">
        <f t="shared" si="30"/>
        <v>医療・介護・調剤事務科</v>
      </c>
      <c r="AQ53" s="64">
        <f t="shared" si="11"/>
        <v>15</v>
      </c>
      <c r="AR53" s="64">
        <v>11</v>
      </c>
      <c r="AU53" s="64">
        <f t="shared" si="5"/>
        <v>3</v>
      </c>
    </row>
    <row r="54" spans="1:47" ht="43.5" customHeight="1" x14ac:dyDescent="0.2">
      <c r="A54" s="154"/>
      <c r="B54" s="88">
        <v>11</v>
      </c>
      <c r="C54" s="89">
        <v>48</v>
      </c>
      <c r="D54" s="100">
        <v>6</v>
      </c>
      <c r="E54" s="101">
        <v>15</v>
      </c>
      <c r="F54" s="101" t="s">
        <v>86</v>
      </c>
      <c r="G54" s="101" t="s">
        <v>86</v>
      </c>
      <c r="H54" s="101" t="s">
        <v>86</v>
      </c>
      <c r="I54" s="101" t="s">
        <v>86</v>
      </c>
      <c r="J54" s="101" t="s">
        <v>86</v>
      </c>
      <c r="K54" s="101" t="s">
        <v>86</v>
      </c>
      <c r="L54" s="92" t="s">
        <v>36</v>
      </c>
      <c r="M54" s="354"/>
      <c r="N54" s="204"/>
      <c r="O54" s="233"/>
      <c r="P54" s="207"/>
      <c r="Q54" s="209"/>
      <c r="R54" s="207"/>
      <c r="S54" s="209"/>
      <c r="T54" s="207"/>
      <c r="U54" s="209"/>
      <c r="V54" s="208"/>
      <c r="W54" s="134"/>
      <c r="X54" s="186"/>
      <c r="Y54" s="187"/>
      <c r="Z54" s="186"/>
      <c r="AA54" s="143" t="str">
        <f>IF($L54="湖北","NA",IF($L54="湖東","HI",IF($L54="東近江","HO",IF($L54="南部・甲賀","KK",IF($L54="大津・高島","OT",IF($L54="湖北・湖東、東近江","N",IF($L54="南部・甲賀、大津・高島","S",IF($L54="湖北・湖東","N/H","FA"))))))))</f>
        <v>FA</v>
      </c>
      <c r="AB54" s="157">
        <f t="shared" si="29"/>
        <v>15</v>
      </c>
      <c r="AC54" s="779" t="s">
        <v>273</v>
      </c>
      <c r="AD54" s="779"/>
      <c r="AE54" s="779"/>
      <c r="AF54" s="779"/>
      <c r="AG54" s="779"/>
      <c r="AH54" s="779"/>
      <c r="AI54" s="779"/>
      <c r="AJ54" s="779"/>
      <c r="AK54" s="845"/>
      <c r="AL54" s="238" t="s">
        <v>94</v>
      </c>
      <c r="AM54" s="98">
        <f t="shared" si="25"/>
        <v>48</v>
      </c>
      <c r="AN54" s="85"/>
      <c r="AO54" s="86" t="str">
        <f t="shared" si="2"/>
        <v>指定なし</v>
      </c>
      <c r="AP54" s="351" t="str">
        <f t="shared" si="30"/>
        <v>情報技術科</v>
      </c>
      <c r="AQ54" s="64">
        <f t="shared" si="11"/>
        <v>15</v>
      </c>
      <c r="AR54" s="64">
        <v>11</v>
      </c>
      <c r="AU54" s="64">
        <f t="shared" si="5"/>
        <v>6</v>
      </c>
    </row>
    <row r="55" spans="1:47" ht="42.75" customHeight="1" thickBot="1" x14ac:dyDescent="0.25">
      <c r="A55" s="154"/>
      <c r="B55" s="160">
        <v>11</v>
      </c>
      <c r="C55" s="108">
        <v>49</v>
      </c>
      <c r="D55" s="109">
        <v>6</v>
      </c>
      <c r="E55" s="109">
        <v>15</v>
      </c>
      <c r="F55" s="109"/>
      <c r="G55" s="109"/>
      <c r="H55" s="109" t="s">
        <v>103</v>
      </c>
      <c r="I55" s="110" t="s">
        <v>103</v>
      </c>
      <c r="J55" s="110" t="s">
        <v>103</v>
      </c>
      <c r="K55" s="109"/>
      <c r="L55" s="161" t="s">
        <v>36</v>
      </c>
      <c r="M55" s="348"/>
      <c r="N55" s="276"/>
      <c r="O55" s="277"/>
      <c r="P55" s="278"/>
      <c r="Q55" s="279"/>
      <c r="R55" s="278"/>
      <c r="S55" s="279"/>
      <c r="T55" s="278"/>
      <c r="U55" s="279"/>
      <c r="V55" s="163"/>
      <c r="W55" s="162"/>
      <c r="X55" s="163"/>
      <c r="Y55" s="162"/>
      <c r="Z55" s="163"/>
      <c r="AA55" s="280" t="str">
        <f>IF($L55="湖北","NA",IF($L55="湖東","HI",IF($L55="東近江","HO",IF($L55="南部・甲賀","KK",IF($L55="大津・高島","OT",IF($L55="湖北・湖東、東近江","N",IF($L55="南部・甲賀、大津・高島","S",IF($L55="湖北・湖東","N/H","FA"))))))))</f>
        <v>FA</v>
      </c>
      <c r="AB55" s="214">
        <v>15</v>
      </c>
      <c r="AC55" s="810" t="s">
        <v>112</v>
      </c>
      <c r="AD55" s="817"/>
      <c r="AE55" s="817"/>
      <c r="AF55" s="817"/>
      <c r="AG55" s="817"/>
      <c r="AH55" s="817"/>
      <c r="AI55" s="817"/>
      <c r="AJ55" s="817"/>
      <c r="AK55" s="818"/>
      <c r="AL55" s="169" t="s">
        <v>94</v>
      </c>
      <c r="AM55" s="113">
        <f>C55</f>
        <v>49</v>
      </c>
      <c r="AN55" s="64"/>
      <c r="AO55" s="86" t="str">
        <f>L55</f>
        <v>指定なし</v>
      </c>
      <c r="AP55" s="351" t="str">
        <f>AC55</f>
        <v>介護職員実務者養成科</v>
      </c>
      <c r="AQ55" s="64">
        <f t="shared" si="11"/>
        <v>15</v>
      </c>
      <c r="AR55" s="64">
        <v>11</v>
      </c>
      <c r="AT55" s="64">
        <v>1</v>
      </c>
      <c r="AU55" s="64">
        <f t="shared" si="5"/>
        <v>5</v>
      </c>
    </row>
    <row r="56" spans="1:47" ht="42.75" customHeight="1" x14ac:dyDescent="0.2">
      <c r="A56" s="154"/>
      <c r="B56" s="88">
        <v>12</v>
      </c>
      <c r="C56" s="141">
        <v>50</v>
      </c>
      <c r="D56" s="170">
        <v>3</v>
      </c>
      <c r="E56" s="170">
        <v>15</v>
      </c>
      <c r="F56" s="90"/>
      <c r="G56" s="90"/>
      <c r="H56" s="91" t="s">
        <v>86</v>
      </c>
      <c r="I56" s="90"/>
      <c r="J56" s="90"/>
      <c r="K56" s="90"/>
      <c r="L56" s="92" t="s">
        <v>91</v>
      </c>
      <c r="M56" s="174"/>
      <c r="N56" s="290"/>
      <c r="O56" s="291"/>
      <c r="P56" s="292"/>
      <c r="Q56" s="286"/>
      <c r="R56" s="292"/>
      <c r="S56" s="286"/>
      <c r="T56" s="292"/>
      <c r="U56" s="286"/>
      <c r="V56" s="146"/>
      <c r="W56" s="145"/>
      <c r="X56" s="146"/>
      <c r="Y56" s="145"/>
      <c r="Z56" s="146"/>
      <c r="AA56" s="145"/>
      <c r="AB56" s="146"/>
      <c r="AC56" s="172" t="str">
        <f t="shared" ref="AC56:AC63" si="31">IF($L56="湖北","NA",IF($L56="湖東","HI",IF($L56="東近江","HO",IF($L56="南部・甲賀","KK",IF($L56="大津・高島","OT",IF($L56="湖北、湖東、東近江","N",IF($L56="南部・甲賀、大津・高島","S",IF($L56="湖北、湖東","N/H","FA"))))))))</f>
        <v>S</v>
      </c>
      <c r="AD56" s="176">
        <f t="shared" ref="AD56:AD63" si="32">E56</f>
        <v>15</v>
      </c>
      <c r="AE56" s="813" t="s">
        <v>109</v>
      </c>
      <c r="AF56" s="813"/>
      <c r="AG56" s="813"/>
      <c r="AH56" s="814"/>
      <c r="AI56" s="294"/>
      <c r="AJ56" s="355"/>
      <c r="AK56" s="356"/>
      <c r="AL56" s="152" t="s">
        <v>94</v>
      </c>
      <c r="AM56" s="98">
        <f t="shared" si="25"/>
        <v>50</v>
      </c>
      <c r="AN56" s="85" t="s">
        <v>110</v>
      </c>
      <c r="AO56" s="86" t="str">
        <f t="shared" si="2"/>
        <v>南部・甲賀、大津・高島</v>
      </c>
      <c r="AP56" s="351" t="str">
        <f t="shared" ref="AP56:AP63" si="33">AE56</f>
        <v>OA事務基礎科</v>
      </c>
      <c r="AQ56" s="64">
        <f t="shared" si="11"/>
        <v>15</v>
      </c>
      <c r="AR56" s="64">
        <v>12</v>
      </c>
      <c r="AU56" s="64">
        <f t="shared" si="5"/>
        <v>3</v>
      </c>
    </row>
    <row r="57" spans="1:47" ht="42.75" customHeight="1" x14ac:dyDescent="0.2">
      <c r="A57" s="154"/>
      <c r="B57" s="88">
        <v>12</v>
      </c>
      <c r="C57" s="89">
        <v>51</v>
      </c>
      <c r="D57" s="170">
        <v>3</v>
      </c>
      <c r="E57" s="170">
        <v>15</v>
      </c>
      <c r="F57" s="90"/>
      <c r="G57" s="90"/>
      <c r="H57" s="91"/>
      <c r="I57" s="90"/>
      <c r="J57" s="90"/>
      <c r="K57" s="90"/>
      <c r="L57" s="142" t="s">
        <v>91</v>
      </c>
      <c r="M57" s="174"/>
      <c r="N57" s="290"/>
      <c r="O57" s="291"/>
      <c r="P57" s="292"/>
      <c r="Q57" s="286"/>
      <c r="R57" s="292"/>
      <c r="S57" s="286"/>
      <c r="T57" s="292"/>
      <c r="U57" s="286"/>
      <c r="V57" s="146"/>
      <c r="W57" s="145"/>
      <c r="X57" s="146"/>
      <c r="Y57" s="145"/>
      <c r="Z57" s="146"/>
      <c r="AA57" s="357"/>
      <c r="AB57" s="291"/>
      <c r="AC57" s="580" t="str">
        <f t="shared" si="31"/>
        <v>S</v>
      </c>
      <c r="AD57" s="581">
        <f t="shared" si="32"/>
        <v>15</v>
      </c>
      <c r="AE57" s="779" t="s">
        <v>100</v>
      </c>
      <c r="AF57" s="779"/>
      <c r="AG57" s="779"/>
      <c r="AH57" s="780"/>
      <c r="AI57" s="358"/>
      <c r="AJ57" s="355"/>
      <c r="AK57" s="356"/>
      <c r="AL57" s="152" t="s">
        <v>94</v>
      </c>
      <c r="AM57" s="98">
        <f t="shared" si="25"/>
        <v>51</v>
      </c>
      <c r="AN57" s="85" t="s">
        <v>110</v>
      </c>
      <c r="AO57" s="86" t="str">
        <f t="shared" si="2"/>
        <v>南部・甲賀、大津・高島</v>
      </c>
      <c r="AP57" s="351" t="str">
        <f t="shared" si="33"/>
        <v>OA事務応用科</v>
      </c>
      <c r="AQ57" s="64">
        <f t="shared" si="11"/>
        <v>15</v>
      </c>
      <c r="AR57" s="64">
        <v>12</v>
      </c>
      <c r="AS57" s="64" t="s">
        <v>103</v>
      </c>
      <c r="AU57" s="64">
        <f t="shared" si="5"/>
        <v>3</v>
      </c>
    </row>
    <row r="58" spans="1:47" ht="43.5" customHeight="1" x14ac:dyDescent="0.2">
      <c r="A58" s="132"/>
      <c r="B58" s="88">
        <v>12</v>
      </c>
      <c r="C58" s="89">
        <v>52</v>
      </c>
      <c r="D58" s="90">
        <v>3</v>
      </c>
      <c r="E58" s="90">
        <v>15</v>
      </c>
      <c r="F58" s="90"/>
      <c r="G58" s="90"/>
      <c r="H58" s="91" t="s">
        <v>86</v>
      </c>
      <c r="I58" s="90"/>
      <c r="J58" s="90"/>
      <c r="K58" s="90"/>
      <c r="L58" s="78" t="s">
        <v>89</v>
      </c>
      <c r="M58" s="174"/>
      <c r="N58" s="290"/>
      <c r="O58" s="291"/>
      <c r="P58" s="292"/>
      <c r="Q58" s="286"/>
      <c r="R58" s="292"/>
      <c r="S58" s="286"/>
      <c r="T58" s="292"/>
      <c r="U58" s="286"/>
      <c r="V58" s="146"/>
      <c r="W58" s="145"/>
      <c r="X58" s="146"/>
      <c r="Y58" s="294"/>
      <c r="Z58" s="295"/>
      <c r="AA58" s="286"/>
      <c r="AB58" s="146"/>
      <c r="AC58" s="143" t="str">
        <f t="shared" si="31"/>
        <v>N</v>
      </c>
      <c r="AD58" s="157">
        <f t="shared" si="32"/>
        <v>15</v>
      </c>
      <c r="AE58" s="771" t="s">
        <v>96</v>
      </c>
      <c r="AF58" s="792"/>
      <c r="AG58" s="792"/>
      <c r="AH58" s="793"/>
      <c r="AI58" s="358"/>
      <c r="AJ58" s="355"/>
      <c r="AK58" s="356"/>
      <c r="AL58" s="152" t="s">
        <v>94</v>
      </c>
      <c r="AM58" s="153">
        <f t="shared" si="25"/>
        <v>52</v>
      </c>
      <c r="AN58" s="85" t="s">
        <v>282</v>
      </c>
      <c r="AO58" s="86" t="str">
        <f t="shared" si="2"/>
        <v>湖北、湖東、東近江</v>
      </c>
      <c r="AP58" s="351" t="str">
        <f t="shared" si="33"/>
        <v>OA事務・簿記科</v>
      </c>
      <c r="AQ58" s="64">
        <f t="shared" si="11"/>
        <v>15</v>
      </c>
      <c r="AR58" s="64">
        <v>12</v>
      </c>
      <c r="AU58" s="64">
        <f t="shared" si="5"/>
        <v>3</v>
      </c>
    </row>
    <row r="59" spans="1:47" ht="43.5" customHeight="1" x14ac:dyDescent="0.2">
      <c r="A59" s="132"/>
      <c r="B59" s="88">
        <v>12</v>
      </c>
      <c r="C59" s="89">
        <v>53</v>
      </c>
      <c r="D59" s="90">
        <v>3</v>
      </c>
      <c r="E59" s="90">
        <v>15</v>
      </c>
      <c r="F59" s="90"/>
      <c r="G59" s="90"/>
      <c r="H59" s="90"/>
      <c r="I59" s="91" t="s">
        <v>86</v>
      </c>
      <c r="J59" s="91" t="s">
        <v>86</v>
      </c>
      <c r="K59" s="90"/>
      <c r="L59" s="78" t="s">
        <v>91</v>
      </c>
      <c r="M59" s="174"/>
      <c r="N59" s="290"/>
      <c r="O59" s="291"/>
      <c r="P59" s="292"/>
      <c r="Q59" s="286"/>
      <c r="R59" s="292"/>
      <c r="S59" s="286"/>
      <c r="T59" s="292"/>
      <c r="U59" s="286"/>
      <c r="V59" s="146"/>
      <c r="W59" s="145"/>
      <c r="X59" s="146"/>
      <c r="Y59" s="294"/>
      <c r="Z59" s="295"/>
      <c r="AA59" s="286"/>
      <c r="AB59" s="146"/>
      <c r="AC59" s="143" t="str">
        <f t="shared" si="31"/>
        <v>S</v>
      </c>
      <c r="AD59" s="157">
        <f t="shared" si="32"/>
        <v>15</v>
      </c>
      <c r="AE59" s="802" t="s">
        <v>224</v>
      </c>
      <c r="AF59" s="802"/>
      <c r="AG59" s="802"/>
      <c r="AH59" s="803"/>
      <c r="AI59" s="358"/>
      <c r="AJ59" s="355"/>
      <c r="AK59" s="356"/>
      <c r="AL59" s="152" t="s">
        <v>94</v>
      </c>
      <c r="AM59" s="153">
        <f t="shared" si="25"/>
        <v>53</v>
      </c>
      <c r="AN59" s="85"/>
      <c r="AO59" s="86" t="str">
        <f t="shared" si="2"/>
        <v>南部・甲賀、大津・高島</v>
      </c>
      <c r="AP59" s="351" t="str">
        <f t="shared" si="33"/>
        <v>OA総務事務科</v>
      </c>
      <c r="AQ59" s="64">
        <f t="shared" si="11"/>
        <v>15</v>
      </c>
      <c r="AR59" s="64">
        <v>12</v>
      </c>
      <c r="AU59" s="64">
        <f t="shared" si="5"/>
        <v>3</v>
      </c>
    </row>
    <row r="60" spans="1:47" ht="43.5" customHeight="1" x14ac:dyDescent="0.2">
      <c r="A60" s="132"/>
      <c r="B60" s="88">
        <v>12</v>
      </c>
      <c r="C60" s="89">
        <v>54</v>
      </c>
      <c r="D60" s="100">
        <v>3</v>
      </c>
      <c r="E60" s="100">
        <v>15</v>
      </c>
      <c r="F60" s="101" t="s">
        <v>86</v>
      </c>
      <c r="G60" s="100"/>
      <c r="H60" s="100"/>
      <c r="I60" s="100"/>
      <c r="J60" s="100"/>
      <c r="K60" s="100"/>
      <c r="L60" s="78" t="s">
        <v>36</v>
      </c>
      <c r="M60" s="191"/>
      <c r="N60" s="192"/>
      <c r="O60" s="311"/>
      <c r="P60" s="272"/>
      <c r="Q60" s="273"/>
      <c r="R60" s="272"/>
      <c r="S60" s="273"/>
      <c r="T60" s="272"/>
      <c r="U60" s="273"/>
      <c r="V60" s="159"/>
      <c r="W60" s="158"/>
      <c r="X60" s="159"/>
      <c r="Y60" s="197"/>
      <c r="Z60" s="198"/>
      <c r="AA60" s="273"/>
      <c r="AB60" s="159"/>
      <c r="AC60" s="193" t="str">
        <f t="shared" si="31"/>
        <v>FA</v>
      </c>
      <c r="AD60" s="194">
        <f t="shared" si="32"/>
        <v>15</v>
      </c>
      <c r="AE60" s="771" t="s">
        <v>114</v>
      </c>
      <c r="AF60" s="771"/>
      <c r="AG60" s="771"/>
      <c r="AH60" s="772"/>
      <c r="AI60" s="199"/>
      <c r="AJ60" s="200"/>
      <c r="AK60" s="359"/>
      <c r="AL60" s="309" t="s">
        <v>94</v>
      </c>
      <c r="AM60" s="250">
        <f>C60</f>
        <v>54</v>
      </c>
      <c r="AN60" s="85"/>
      <c r="AO60" s="86" t="str">
        <f>L60</f>
        <v>指定なし</v>
      </c>
      <c r="AP60" s="351" t="str">
        <f t="shared" si="33"/>
        <v>介護職員初任者養成科</v>
      </c>
      <c r="AQ60" s="64">
        <f t="shared" si="11"/>
        <v>15</v>
      </c>
      <c r="AR60" s="64">
        <v>12</v>
      </c>
      <c r="AU60" s="64">
        <f t="shared" si="5"/>
        <v>3</v>
      </c>
    </row>
    <row r="61" spans="1:47" s="131" customFormat="1" ht="46.5" customHeight="1" x14ac:dyDescent="0.2">
      <c r="A61" s="154"/>
      <c r="B61" s="88">
        <v>12</v>
      </c>
      <c r="C61" s="89">
        <v>55</v>
      </c>
      <c r="D61" s="100">
        <v>3</v>
      </c>
      <c r="E61" s="101">
        <v>15</v>
      </c>
      <c r="F61" s="101"/>
      <c r="G61" s="101" t="s">
        <v>86</v>
      </c>
      <c r="H61" s="101"/>
      <c r="I61" s="101"/>
      <c r="J61" s="101"/>
      <c r="K61" s="101"/>
      <c r="L61" s="78" t="s">
        <v>91</v>
      </c>
      <c r="M61" s="360"/>
      <c r="N61" s="243"/>
      <c r="O61" s="361"/>
      <c r="P61" s="248"/>
      <c r="Q61" s="244"/>
      <c r="R61" s="248"/>
      <c r="S61" s="244"/>
      <c r="T61" s="248"/>
      <c r="U61" s="244"/>
      <c r="V61" s="245"/>
      <c r="W61" s="195"/>
      <c r="X61" s="248"/>
      <c r="Y61" s="195"/>
      <c r="Z61" s="248"/>
      <c r="AA61" s="244"/>
      <c r="AB61" s="248"/>
      <c r="AC61" s="143" t="str">
        <f t="shared" si="31"/>
        <v>S</v>
      </c>
      <c r="AD61" s="646">
        <f t="shared" ref="AD61" si="34">E61</f>
        <v>15</v>
      </c>
      <c r="AE61" s="779" t="s">
        <v>223</v>
      </c>
      <c r="AF61" s="779"/>
      <c r="AG61" s="779"/>
      <c r="AH61" s="780"/>
      <c r="AI61" s="199"/>
      <c r="AJ61" s="200"/>
      <c r="AK61" s="362"/>
      <c r="AL61" s="363" t="s">
        <v>94</v>
      </c>
      <c r="AM61" s="107">
        <f>C61</f>
        <v>55</v>
      </c>
      <c r="AN61" s="85" t="s">
        <v>110</v>
      </c>
      <c r="AO61" s="86" t="str">
        <f>L61</f>
        <v>南部・甲賀、大津・高島</v>
      </c>
      <c r="AP61" s="351" t="str">
        <f t="shared" ref="AP61" si="35">AE61</f>
        <v>ビジネスデジタル活用科</v>
      </c>
      <c r="AQ61" s="64">
        <f t="shared" ref="AQ61" si="36">E61</f>
        <v>15</v>
      </c>
      <c r="AR61" s="131">
        <v>12</v>
      </c>
      <c r="AS61" s="131" t="s">
        <v>103</v>
      </c>
      <c r="AU61" s="64">
        <f t="shared" ref="AU61" si="37">D61-AT61</f>
        <v>3</v>
      </c>
    </row>
    <row r="62" spans="1:47" s="131" customFormat="1" ht="46.5" customHeight="1" x14ac:dyDescent="0.2">
      <c r="A62" s="154"/>
      <c r="B62" s="88">
        <v>12</v>
      </c>
      <c r="C62" s="89">
        <v>56</v>
      </c>
      <c r="D62" s="100">
        <v>4</v>
      </c>
      <c r="E62" s="101">
        <v>15</v>
      </c>
      <c r="F62" s="101"/>
      <c r="G62" s="101" t="s">
        <v>86</v>
      </c>
      <c r="H62" s="101"/>
      <c r="I62" s="101"/>
      <c r="J62" s="101"/>
      <c r="K62" s="101"/>
      <c r="L62" s="78" t="s">
        <v>61</v>
      </c>
      <c r="M62" s="360"/>
      <c r="N62" s="243"/>
      <c r="O62" s="361"/>
      <c r="P62" s="248"/>
      <c r="Q62" s="244"/>
      <c r="R62" s="248"/>
      <c r="S62" s="244"/>
      <c r="T62" s="248"/>
      <c r="U62" s="244"/>
      <c r="V62" s="245"/>
      <c r="W62" s="195"/>
      <c r="X62" s="248"/>
      <c r="Y62" s="195"/>
      <c r="Z62" s="248"/>
      <c r="AA62" s="244"/>
      <c r="AB62" s="248"/>
      <c r="AC62" s="143" t="str">
        <f t="shared" si="31"/>
        <v>KK</v>
      </c>
      <c r="AD62" s="157">
        <f t="shared" si="32"/>
        <v>15</v>
      </c>
      <c r="AE62" s="779" t="s">
        <v>26</v>
      </c>
      <c r="AF62" s="779"/>
      <c r="AG62" s="779"/>
      <c r="AH62" s="779"/>
      <c r="AI62" s="779"/>
      <c r="AJ62" s="780"/>
      <c r="AK62" s="362"/>
      <c r="AL62" s="363" t="s">
        <v>94</v>
      </c>
      <c r="AM62" s="107">
        <f>C62</f>
        <v>56</v>
      </c>
      <c r="AN62" s="85"/>
      <c r="AO62" s="86" t="str">
        <f>L62</f>
        <v>南部・甲賀</v>
      </c>
      <c r="AP62" s="351" t="str">
        <f t="shared" si="33"/>
        <v>Webクリエイター科</v>
      </c>
      <c r="AQ62" s="64">
        <f t="shared" si="11"/>
        <v>15</v>
      </c>
      <c r="AR62" s="131">
        <v>12</v>
      </c>
      <c r="AS62" s="131" t="s">
        <v>103</v>
      </c>
      <c r="AU62" s="64">
        <f t="shared" si="5"/>
        <v>4</v>
      </c>
    </row>
    <row r="63" spans="1:47" ht="43.5" customHeight="1" thickBot="1" x14ac:dyDescent="0.25">
      <c r="A63" s="132"/>
      <c r="B63" s="88">
        <v>12</v>
      </c>
      <c r="C63" s="89">
        <v>57</v>
      </c>
      <c r="D63" s="109">
        <v>5</v>
      </c>
      <c r="E63" s="109">
        <v>15</v>
      </c>
      <c r="F63" s="110"/>
      <c r="G63" s="109"/>
      <c r="H63" s="109"/>
      <c r="I63" s="109"/>
      <c r="J63" s="109"/>
      <c r="K63" s="109"/>
      <c r="L63" s="161" t="s">
        <v>36</v>
      </c>
      <c r="M63" s="348"/>
      <c r="N63" s="276"/>
      <c r="O63" s="277"/>
      <c r="P63" s="278"/>
      <c r="Q63" s="279"/>
      <c r="R63" s="278"/>
      <c r="S63" s="279"/>
      <c r="T63" s="278"/>
      <c r="U63" s="279"/>
      <c r="V63" s="163"/>
      <c r="W63" s="162"/>
      <c r="X63" s="163"/>
      <c r="Y63" s="281"/>
      <c r="Z63" s="282"/>
      <c r="AA63" s="279"/>
      <c r="AB63" s="163"/>
      <c r="AC63" s="580" t="str">
        <f t="shared" si="31"/>
        <v>FA</v>
      </c>
      <c r="AD63" s="581">
        <f t="shared" si="32"/>
        <v>15</v>
      </c>
      <c r="AE63" s="846" t="s">
        <v>278</v>
      </c>
      <c r="AF63" s="846"/>
      <c r="AG63" s="846"/>
      <c r="AH63" s="846"/>
      <c r="AI63" s="846"/>
      <c r="AJ63" s="846"/>
      <c r="AK63" s="847"/>
      <c r="AL63" s="363" t="s">
        <v>94</v>
      </c>
      <c r="AM63" s="107">
        <f>C63</f>
        <v>57</v>
      </c>
      <c r="AN63" s="85"/>
      <c r="AO63" s="86" t="str">
        <f>L63</f>
        <v>指定なし</v>
      </c>
      <c r="AP63" s="351" t="str">
        <f t="shared" si="33"/>
        <v>OA事務基礎科（ＩＴプラス）</v>
      </c>
      <c r="AQ63" s="64">
        <f>E63</f>
        <v>15</v>
      </c>
      <c r="AR63" s="131">
        <v>12</v>
      </c>
      <c r="AS63" s="64" t="s">
        <v>103</v>
      </c>
      <c r="AU63" s="64">
        <f t="shared" si="5"/>
        <v>5</v>
      </c>
    </row>
    <row r="64" spans="1:47" ht="43.5" customHeight="1" x14ac:dyDescent="0.2">
      <c r="A64" s="812" t="s">
        <v>115</v>
      </c>
      <c r="B64" s="73">
        <v>1</v>
      </c>
      <c r="C64" s="74">
        <v>58</v>
      </c>
      <c r="D64" s="75">
        <v>3</v>
      </c>
      <c r="E64" s="75">
        <v>15</v>
      </c>
      <c r="F64" s="75"/>
      <c r="G64" s="76" t="s">
        <v>86</v>
      </c>
      <c r="H64" s="75"/>
      <c r="I64" s="75"/>
      <c r="J64" s="75"/>
      <c r="K64" s="75"/>
      <c r="L64" s="251" t="s">
        <v>91</v>
      </c>
      <c r="M64" s="364"/>
      <c r="N64" s="253"/>
      <c r="O64" s="254"/>
      <c r="P64" s="255"/>
      <c r="Q64" s="256"/>
      <c r="R64" s="255"/>
      <c r="S64" s="256"/>
      <c r="T64" s="255"/>
      <c r="U64" s="256"/>
      <c r="V64" s="257"/>
      <c r="W64" s="263"/>
      <c r="X64" s="257"/>
      <c r="Y64" s="287"/>
      <c r="Z64" s="288"/>
      <c r="AA64" s="256"/>
      <c r="AB64" s="255"/>
      <c r="AC64" s="256"/>
      <c r="AD64" s="257"/>
      <c r="AE64" s="365" t="str">
        <f t="shared" ref="AE64:AE68" si="38">IF($L64="湖北","NA",IF($L64="湖東","HI",IF($L64="東近江","HO",IF($L64="南部・甲賀","KK",IF($L64="大津・高島","OT",IF($L64="湖北、湖東、東近江","N",IF($L64="南部・甲賀、大津・高島","S",IF($L64="湖北、湖東","N/H","FA"))))))))</f>
        <v>S</v>
      </c>
      <c r="AF64" s="366">
        <f t="shared" ref="AF64:AF68" si="39">E64</f>
        <v>15</v>
      </c>
      <c r="AG64" s="850" t="s">
        <v>109</v>
      </c>
      <c r="AH64" s="851"/>
      <c r="AI64" s="851"/>
      <c r="AJ64" s="852"/>
      <c r="AK64" s="367"/>
      <c r="AL64" s="83" t="s">
        <v>94</v>
      </c>
      <c r="AM64" s="84">
        <f t="shared" si="25"/>
        <v>58</v>
      </c>
      <c r="AN64" s="85" t="s">
        <v>99</v>
      </c>
      <c r="AO64" s="86" t="str">
        <f t="shared" ref="AO64:AO97" si="40">L64</f>
        <v>南部・甲賀、大津・高島</v>
      </c>
      <c r="AP64" s="351" t="str">
        <f t="shared" ref="AP64:AP68" si="41">AG64</f>
        <v>OA事務基礎科</v>
      </c>
      <c r="AQ64" s="64">
        <f t="shared" si="11"/>
        <v>15</v>
      </c>
      <c r="AR64" s="64">
        <v>1</v>
      </c>
      <c r="AU64" s="64">
        <f t="shared" si="5"/>
        <v>3</v>
      </c>
    </row>
    <row r="65" spans="1:47" ht="43.5" customHeight="1" x14ac:dyDescent="0.2">
      <c r="A65" s="812"/>
      <c r="B65" s="88">
        <v>1</v>
      </c>
      <c r="C65" s="89">
        <v>59</v>
      </c>
      <c r="D65" s="170">
        <v>3</v>
      </c>
      <c r="E65" s="170">
        <v>15</v>
      </c>
      <c r="F65" s="170"/>
      <c r="G65" s="171"/>
      <c r="H65" s="170"/>
      <c r="I65" s="170"/>
      <c r="J65" s="170"/>
      <c r="K65" s="170"/>
      <c r="L65" s="78" t="s">
        <v>91</v>
      </c>
      <c r="M65" s="174"/>
      <c r="N65" s="290"/>
      <c r="O65" s="291"/>
      <c r="P65" s="292"/>
      <c r="Q65" s="286"/>
      <c r="R65" s="292"/>
      <c r="S65" s="286"/>
      <c r="T65" s="292"/>
      <c r="U65" s="286"/>
      <c r="V65" s="146"/>
      <c r="W65" s="145"/>
      <c r="X65" s="146"/>
      <c r="Y65" s="294"/>
      <c r="Z65" s="295"/>
      <c r="AA65" s="286"/>
      <c r="AB65" s="292"/>
      <c r="AC65" s="286"/>
      <c r="AD65" s="146"/>
      <c r="AE65" s="580" t="str">
        <f t="shared" si="38"/>
        <v>S</v>
      </c>
      <c r="AF65" s="581">
        <f t="shared" si="39"/>
        <v>15</v>
      </c>
      <c r="AG65" s="771" t="s">
        <v>96</v>
      </c>
      <c r="AH65" s="792"/>
      <c r="AI65" s="792"/>
      <c r="AJ65" s="793"/>
      <c r="AK65" s="356"/>
      <c r="AL65" s="152" t="s">
        <v>94</v>
      </c>
      <c r="AM65" s="153">
        <f t="shared" si="25"/>
        <v>59</v>
      </c>
      <c r="AN65" s="85" t="s">
        <v>99</v>
      </c>
      <c r="AO65" s="86" t="str">
        <f t="shared" si="40"/>
        <v>南部・甲賀、大津・高島</v>
      </c>
      <c r="AP65" s="351" t="str">
        <f t="shared" si="41"/>
        <v>OA事務・簿記科</v>
      </c>
      <c r="AQ65" s="64">
        <f t="shared" si="11"/>
        <v>15</v>
      </c>
      <c r="AR65" s="64">
        <v>1</v>
      </c>
      <c r="AS65" s="64" t="s">
        <v>103</v>
      </c>
      <c r="AU65" s="64">
        <f t="shared" si="5"/>
        <v>3</v>
      </c>
    </row>
    <row r="66" spans="1:47" ht="43.5" customHeight="1" x14ac:dyDescent="0.2">
      <c r="A66" s="812"/>
      <c r="B66" s="88">
        <v>1</v>
      </c>
      <c r="C66" s="89">
        <v>60</v>
      </c>
      <c r="D66" s="170">
        <v>3</v>
      </c>
      <c r="E66" s="170">
        <v>15</v>
      </c>
      <c r="F66" s="91" t="s">
        <v>86</v>
      </c>
      <c r="G66" s="91" t="s">
        <v>86</v>
      </c>
      <c r="H66" s="91" t="s">
        <v>86</v>
      </c>
      <c r="I66" s="91" t="s">
        <v>86</v>
      </c>
      <c r="J66" s="91" t="s">
        <v>86</v>
      </c>
      <c r="K66" s="91" t="s">
        <v>86</v>
      </c>
      <c r="L66" s="78" t="s">
        <v>105</v>
      </c>
      <c r="M66" s="321"/>
      <c r="N66" s="240"/>
      <c r="O66" s="183"/>
      <c r="P66" s="186"/>
      <c r="Q66" s="187"/>
      <c r="R66" s="186"/>
      <c r="S66" s="187"/>
      <c r="T66" s="186"/>
      <c r="U66" s="187"/>
      <c r="V66" s="135"/>
      <c r="W66" s="134"/>
      <c r="X66" s="135"/>
      <c r="Y66" s="322"/>
      <c r="Z66" s="323"/>
      <c r="AA66" s="187"/>
      <c r="AB66" s="186"/>
      <c r="AC66" s="187"/>
      <c r="AD66" s="135"/>
      <c r="AE66" s="580" t="str">
        <f t="shared" si="38"/>
        <v>KK</v>
      </c>
      <c r="AF66" s="584">
        <f t="shared" si="39"/>
        <v>15</v>
      </c>
      <c r="AG66" s="585" t="s">
        <v>108</v>
      </c>
      <c r="AH66" s="585"/>
      <c r="AI66" s="585"/>
      <c r="AJ66" s="586"/>
      <c r="AK66" s="188"/>
      <c r="AL66" s="152" t="s">
        <v>94</v>
      </c>
      <c r="AM66" s="153">
        <f t="shared" si="25"/>
        <v>60</v>
      </c>
      <c r="AN66" s="85" t="s">
        <v>99</v>
      </c>
      <c r="AO66" s="86" t="str">
        <f t="shared" si="40"/>
        <v>南部・甲賀</v>
      </c>
      <c r="AP66" s="351" t="str">
        <f t="shared" si="41"/>
        <v>介護職員初任者養成科</v>
      </c>
      <c r="AQ66" s="64">
        <f t="shared" si="11"/>
        <v>15</v>
      </c>
      <c r="AR66" s="64">
        <v>1</v>
      </c>
      <c r="AU66" s="64">
        <f t="shared" ref="AU66:AU97" si="42">D66-AT66</f>
        <v>3</v>
      </c>
    </row>
    <row r="67" spans="1:47" ht="43.5" customHeight="1" x14ac:dyDescent="0.2">
      <c r="A67" s="812"/>
      <c r="B67" s="88">
        <v>1</v>
      </c>
      <c r="C67" s="89">
        <v>61</v>
      </c>
      <c r="D67" s="90">
        <v>4</v>
      </c>
      <c r="E67" s="91">
        <v>15</v>
      </c>
      <c r="F67" s="91"/>
      <c r="G67" s="91" t="s">
        <v>86</v>
      </c>
      <c r="H67" s="91"/>
      <c r="I67" s="91"/>
      <c r="J67" s="91"/>
      <c r="K67" s="91"/>
      <c r="L67" s="78" t="s">
        <v>91</v>
      </c>
      <c r="M67" s="321"/>
      <c r="N67" s="240"/>
      <c r="O67" s="183"/>
      <c r="P67" s="186"/>
      <c r="Q67" s="187"/>
      <c r="R67" s="186"/>
      <c r="S67" s="187"/>
      <c r="T67" s="186"/>
      <c r="U67" s="187"/>
      <c r="V67" s="135"/>
      <c r="W67" s="134"/>
      <c r="X67" s="135"/>
      <c r="Y67" s="322"/>
      <c r="Z67" s="323"/>
      <c r="AA67" s="187"/>
      <c r="AB67" s="186"/>
      <c r="AC67" s="187"/>
      <c r="AD67" s="135"/>
      <c r="AE67" s="580" t="str">
        <f t="shared" si="38"/>
        <v>S</v>
      </c>
      <c r="AF67" s="584">
        <f t="shared" si="39"/>
        <v>15</v>
      </c>
      <c r="AG67" s="785" t="s">
        <v>29</v>
      </c>
      <c r="AH67" s="785"/>
      <c r="AI67" s="785"/>
      <c r="AJ67" s="785"/>
      <c r="AK67" s="827"/>
      <c r="AL67" s="152" t="s">
        <v>94</v>
      </c>
      <c r="AM67" s="153">
        <f t="shared" si="25"/>
        <v>61</v>
      </c>
      <c r="AN67" s="85"/>
      <c r="AO67" s="86" t="str">
        <f t="shared" si="40"/>
        <v>南部・甲賀、大津・高島</v>
      </c>
      <c r="AP67" s="351" t="str">
        <f t="shared" si="41"/>
        <v>経理・財務事務科</v>
      </c>
      <c r="AQ67" s="64">
        <f t="shared" si="11"/>
        <v>15</v>
      </c>
      <c r="AR67" s="64">
        <v>1</v>
      </c>
      <c r="AU67" s="64">
        <f t="shared" si="42"/>
        <v>4</v>
      </c>
    </row>
    <row r="68" spans="1:47" s="131" customFormat="1" ht="46.5" customHeight="1" thickBot="1" x14ac:dyDescent="0.25">
      <c r="A68" s="154"/>
      <c r="B68" s="88">
        <v>1</v>
      </c>
      <c r="C68" s="108">
        <v>62</v>
      </c>
      <c r="D68" s="100">
        <v>5</v>
      </c>
      <c r="E68" s="101">
        <v>12</v>
      </c>
      <c r="F68" s="101"/>
      <c r="G68" s="101"/>
      <c r="H68" s="101"/>
      <c r="I68" s="101"/>
      <c r="J68" s="101"/>
      <c r="K68" s="101"/>
      <c r="L68" s="78" t="s">
        <v>36</v>
      </c>
      <c r="M68" s="360"/>
      <c r="N68" s="243"/>
      <c r="O68" s="361"/>
      <c r="P68" s="248"/>
      <c r="Q68" s="244"/>
      <c r="R68" s="248"/>
      <c r="S68" s="244"/>
      <c r="T68" s="248"/>
      <c r="U68" s="244"/>
      <c r="V68" s="245"/>
      <c r="W68" s="195"/>
      <c r="X68" s="245"/>
      <c r="Y68" s="195"/>
      <c r="Z68" s="248"/>
      <c r="AA68" s="244"/>
      <c r="AB68" s="248"/>
      <c r="AC68" s="273"/>
      <c r="AD68" s="159"/>
      <c r="AE68" s="193" t="str">
        <f t="shared" si="38"/>
        <v>FA</v>
      </c>
      <c r="AF68" s="194">
        <f t="shared" si="39"/>
        <v>12</v>
      </c>
      <c r="AG68" s="785" t="s">
        <v>279</v>
      </c>
      <c r="AH68" s="785"/>
      <c r="AI68" s="785"/>
      <c r="AJ68" s="785"/>
      <c r="AK68" s="827"/>
      <c r="AL68" s="363" t="s">
        <v>94</v>
      </c>
      <c r="AM68" s="107">
        <f>C68</f>
        <v>62</v>
      </c>
      <c r="AN68" s="85"/>
      <c r="AO68" s="86" t="str">
        <f>L68</f>
        <v>指定なし</v>
      </c>
      <c r="AP68" s="351" t="str">
        <f t="shared" si="41"/>
        <v>ネイリスト養成科</v>
      </c>
      <c r="AQ68" s="64">
        <f t="shared" ref="AQ68:AQ97" si="43">E68</f>
        <v>12</v>
      </c>
      <c r="AR68" s="131">
        <v>1</v>
      </c>
      <c r="AT68" s="131">
        <v>1</v>
      </c>
      <c r="AU68" s="64">
        <f t="shared" si="42"/>
        <v>4</v>
      </c>
    </row>
    <row r="69" spans="1:47" ht="43.5" customHeight="1" x14ac:dyDescent="0.2">
      <c r="A69" s="154"/>
      <c r="B69" s="73">
        <v>2</v>
      </c>
      <c r="C69" s="141">
        <v>63</v>
      </c>
      <c r="D69" s="75">
        <v>3</v>
      </c>
      <c r="E69" s="75">
        <v>15</v>
      </c>
      <c r="F69" s="75"/>
      <c r="G69" s="76" t="s">
        <v>86</v>
      </c>
      <c r="H69" s="75"/>
      <c r="I69" s="75"/>
      <c r="J69" s="75"/>
      <c r="K69" s="75"/>
      <c r="L69" s="251" t="s">
        <v>113</v>
      </c>
      <c r="M69" s="364"/>
      <c r="N69" s="253"/>
      <c r="O69" s="254"/>
      <c r="P69" s="255"/>
      <c r="Q69" s="256"/>
      <c r="R69" s="255"/>
      <c r="S69" s="256"/>
      <c r="T69" s="255"/>
      <c r="U69" s="256"/>
      <c r="V69" s="257"/>
      <c r="W69" s="263"/>
      <c r="X69" s="257"/>
      <c r="Y69" s="263"/>
      <c r="Z69" s="255"/>
      <c r="AA69" s="256"/>
      <c r="AB69" s="255"/>
      <c r="AC69" s="256"/>
      <c r="AD69" s="255"/>
      <c r="AE69" s="256"/>
      <c r="AF69" s="255"/>
      <c r="AG69" s="118" t="str">
        <f t="shared" ref="AG69:AG75" si="44">IF($L69="湖北","NA",IF($L69="湖東","HI",IF($L69="東近江","HO",IF($L69="南部・甲賀","KK",IF($L69="大津・高島","OT",IF($L69="湖北、湖東、東近江","N",IF($L69="南部・甲賀、大津・高島","S",IF($L69="湖北、湖東","N/H","FA"))))))))</f>
        <v>N</v>
      </c>
      <c r="AH69" s="258">
        <f t="shared" ref="AH69:AH75" si="45">E69</f>
        <v>15</v>
      </c>
      <c r="AI69" s="755" t="s">
        <v>109</v>
      </c>
      <c r="AJ69" s="828"/>
      <c r="AK69" s="828"/>
      <c r="AL69" s="368" t="s">
        <v>94</v>
      </c>
      <c r="AM69" s="84">
        <f t="shared" si="25"/>
        <v>63</v>
      </c>
      <c r="AN69" s="85" t="s">
        <v>101</v>
      </c>
      <c r="AO69" s="86" t="str">
        <f t="shared" si="40"/>
        <v>湖北、湖東、東近江</v>
      </c>
      <c r="AP69" s="351" t="str">
        <f t="shared" ref="AP69:AP75" si="46">AI69</f>
        <v>OA事務基礎科</v>
      </c>
      <c r="AQ69" s="64">
        <f t="shared" si="43"/>
        <v>15</v>
      </c>
      <c r="AR69" s="64">
        <v>2</v>
      </c>
      <c r="AT69" s="64">
        <v>1</v>
      </c>
      <c r="AU69" s="64">
        <f t="shared" si="42"/>
        <v>2</v>
      </c>
    </row>
    <row r="70" spans="1:47" ht="43.5" customHeight="1" x14ac:dyDescent="0.2">
      <c r="A70" s="154"/>
      <c r="B70" s="88">
        <v>2</v>
      </c>
      <c r="C70" s="89">
        <v>64</v>
      </c>
      <c r="D70" s="170">
        <v>3</v>
      </c>
      <c r="E70" s="170">
        <v>15</v>
      </c>
      <c r="F70" s="90"/>
      <c r="G70" s="90"/>
      <c r="H70" s="91" t="s">
        <v>86</v>
      </c>
      <c r="I70" s="90"/>
      <c r="J70" s="90"/>
      <c r="K70" s="90"/>
      <c r="L70" s="78" t="s">
        <v>91</v>
      </c>
      <c r="M70" s="321"/>
      <c r="N70" s="240"/>
      <c r="O70" s="183"/>
      <c r="P70" s="186"/>
      <c r="Q70" s="187"/>
      <c r="R70" s="186"/>
      <c r="S70" s="187"/>
      <c r="T70" s="186"/>
      <c r="U70" s="187"/>
      <c r="V70" s="135"/>
      <c r="W70" s="134"/>
      <c r="X70" s="135"/>
      <c r="Y70" s="134"/>
      <c r="Z70" s="186"/>
      <c r="AA70" s="187"/>
      <c r="AB70" s="186"/>
      <c r="AC70" s="187"/>
      <c r="AD70" s="186"/>
      <c r="AE70" s="187"/>
      <c r="AF70" s="186"/>
      <c r="AG70" s="143" t="str">
        <f t="shared" si="44"/>
        <v>S</v>
      </c>
      <c r="AH70" s="157">
        <f t="shared" si="45"/>
        <v>15</v>
      </c>
      <c r="AI70" s="771" t="s">
        <v>111</v>
      </c>
      <c r="AJ70" s="829"/>
      <c r="AK70" s="829"/>
      <c r="AL70" s="347" t="s">
        <v>94</v>
      </c>
      <c r="AM70" s="153">
        <f t="shared" si="25"/>
        <v>64</v>
      </c>
      <c r="AN70" s="85" t="s">
        <v>99</v>
      </c>
      <c r="AO70" s="86" t="str">
        <f t="shared" si="40"/>
        <v>南部・甲賀、大津・高島</v>
      </c>
      <c r="AP70" s="351" t="str">
        <f t="shared" si="46"/>
        <v>OA事務応用科</v>
      </c>
      <c r="AQ70" s="64">
        <f t="shared" si="43"/>
        <v>15</v>
      </c>
      <c r="AR70" s="64">
        <v>2</v>
      </c>
      <c r="AT70" s="64">
        <v>1</v>
      </c>
      <c r="AU70" s="64">
        <f t="shared" si="42"/>
        <v>2</v>
      </c>
    </row>
    <row r="71" spans="1:47" ht="43.5" customHeight="1" x14ac:dyDescent="0.2">
      <c r="A71" s="154"/>
      <c r="B71" s="88">
        <v>2</v>
      </c>
      <c r="C71" s="89">
        <v>65</v>
      </c>
      <c r="D71" s="100">
        <v>3</v>
      </c>
      <c r="E71" s="101">
        <v>15</v>
      </c>
      <c r="F71" s="101"/>
      <c r="G71" s="101"/>
      <c r="H71" s="101"/>
      <c r="I71" s="101"/>
      <c r="J71" s="101"/>
      <c r="K71" s="101"/>
      <c r="L71" s="78" t="s">
        <v>113</v>
      </c>
      <c r="M71" s="191"/>
      <c r="N71" s="192"/>
      <c r="O71" s="311"/>
      <c r="P71" s="272"/>
      <c r="Q71" s="273"/>
      <c r="R71" s="272"/>
      <c r="S71" s="273"/>
      <c r="T71" s="272"/>
      <c r="U71" s="273"/>
      <c r="V71" s="159"/>
      <c r="W71" s="158"/>
      <c r="X71" s="159"/>
      <c r="Y71" s="158"/>
      <c r="Z71" s="272"/>
      <c r="AA71" s="273"/>
      <c r="AB71" s="272"/>
      <c r="AC71" s="273"/>
      <c r="AD71" s="272"/>
      <c r="AE71" s="273"/>
      <c r="AF71" s="272"/>
      <c r="AG71" s="143" t="str">
        <f t="shared" si="44"/>
        <v>N</v>
      </c>
      <c r="AH71" s="646">
        <f t="shared" ref="AH71" si="47">E71</f>
        <v>15</v>
      </c>
      <c r="AI71" s="647" t="s">
        <v>96</v>
      </c>
      <c r="AJ71" s="647"/>
      <c r="AK71" s="369"/>
      <c r="AL71" s="363" t="s">
        <v>94</v>
      </c>
      <c r="AM71" s="107">
        <f t="shared" ref="AM71" si="48">C71</f>
        <v>65</v>
      </c>
      <c r="AN71" s="85"/>
      <c r="AO71" s="86" t="str">
        <f t="shared" ref="AO71" si="49">L71</f>
        <v>湖北、湖東、東近江</v>
      </c>
      <c r="AP71" s="351" t="str">
        <f t="shared" si="46"/>
        <v>OA事務・簿記科</v>
      </c>
      <c r="AQ71" s="64">
        <f t="shared" ref="AQ71" si="50">E71</f>
        <v>15</v>
      </c>
      <c r="AR71" s="64">
        <v>2</v>
      </c>
      <c r="AT71" s="64">
        <v>1</v>
      </c>
      <c r="AU71" s="64">
        <f t="shared" ref="AU71" si="51">D71-AT71</f>
        <v>2</v>
      </c>
    </row>
    <row r="72" spans="1:47" ht="43.5" customHeight="1" x14ac:dyDescent="0.2">
      <c r="A72" s="154"/>
      <c r="B72" s="88">
        <v>2</v>
      </c>
      <c r="C72" s="89">
        <v>66</v>
      </c>
      <c r="D72" s="100">
        <v>3</v>
      </c>
      <c r="E72" s="101">
        <v>15</v>
      </c>
      <c r="F72" s="101"/>
      <c r="G72" s="101"/>
      <c r="H72" s="101"/>
      <c r="I72" s="101"/>
      <c r="J72" s="101"/>
      <c r="K72" s="101"/>
      <c r="L72" s="78" t="s">
        <v>60</v>
      </c>
      <c r="M72" s="191"/>
      <c r="N72" s="192"/>
      <c r="O72" s="311"/>
      <c r="P72" s="272"/>
      <c r="Q72" s="273"/>
      <c r="R72" s="272"/>
      <c r="S72" s="273"/>
      <c r="T72" s="272"/>
      <c r="U72" s="273"/>
      <c r="V72" s="159"/>
      <c r="W72" s="158"/>
      <c r="X72" s="159"/>
      <c r="Y72" s="158"/>
      <c r="Z72" s="272"/>
      <c r="AA72" s="273"/>
      <c r="AB72" s="272"/>
      <c r="AC72" s="273"/>
      <c r="AD72" s="272"/>
      <c r="AE72" s="273"/>
      <c r="AF72" s="272"/>
      <c r="AG72" s="143" t="str">
        <f t="shared" si="44"/>
        <v>OT</v>
      </c>
      <c r="AH72" s="157">
        <f t="shared" si="45"/>
        <v>15</v>
      </c>
      <c r="AI72" s="345" t="s">
        <v>224</v>
      </c>
      <c r="AJ72" s="345"/>
      <c r="AK72" s="369"/>
      <c r="AL72" s="363" t="s">
        <v>94</v>
      </c>
      <c r="AM72" s="107">
        <f t="shared" si="25"/>
        <v>66</v>
      </c>
      <c r="AN72" s="85"/>
      <c r="AO72" s="86" t="str">
        <f t="shared" si="40"/>
        <v>大津・高島</v>
      </c>
      <c r="AP72" s="351" t="str">
        <f t="shared" si="46"/>
        <v>OA総務事務科</v>
      </c>
      <c r="AQ72" s="64">
        <f t="shared" si="43"/>
        <v>15</v>
      </c>
      <c r="AR72" s="64">
        <v>2</v>
      </c>
      <c r="AT72" s="64">
        <v>1</v>
      </c>
      <c r="AU72" s="64">
        <f t="shared" si="42"/>
        <v>2</v>
      </c>
    </row>
    <row r="73" spans="1:47" ht="43.5" customHeight="1" x14ac:dyDescent="0.2">
      <c r="A73" s="154"/>
      <c r="B73" s="88">
        <v>2</v>
      </c>
      <c r="C73" s="89">
        <v>67</v>
      </c>
      <c r="D73" s="90">
        <v>3</v>
      </c>
      <c r="E73" s="91">
        <v>15</v>
      </c>
      <c r="F73" s="91" t="s">
        <v>86</v>
      </c>
      <c r="G73" s="91" t="s">
        <v>86</v>
      </c>
      <c r="H73" s="91" t="s">
        <v>86</v>
      </c>
      <c r="I73" s="91" t="s">
        <v>86</v>
      </c>
      <c r="J73" s="91" t="s">
        <v>86</v>
      </c>
      <c r="K73" s="91" t="s">
        <v>86</v>
      </c>
      <c r="L73" s="92" t="s">
        <v>113</v>
      </c>
      <c r="M73" s="327"/>
      <c r="N73" s="240"/>
      <c r="O73" s="183"/>
      <c r="P73" s="186"/>
      <c r="Q73" s="187"/>
      <c r="R73" s="186"/>
      <c r="S73" s="187"/>
      <c r="T73" s="186"/>
      <c r="U73" s="187"/>
      <c r="V73" s="135"/>
      <c r="W73" s="134"/>
      <c r="X73" s="135"/>
      <c r="Y73" s="134"/>
      <c r="Z73" s="186"/>
      <c r="AA73" s="187"/>
      <c r="AB73" s="186"/>
      <c r="AC73" s="134"/>
      <c r="AD73" s="186"/>
      <c r="AE73" s="187"/>
      <c r="AF73" s="186"/>
      <c r="AG73" s="143" t="str">
        <f t="shared" si="44"/>
        <v>N</v>
      </c>
      <c r="AH73" s="157">
        <f t="shared" si="45"/>
        <v>15</v>
      </c>
      <c r="AI73" s="95" t="s">
        <v>108</v>
      </c>
      <c r="AJ73" s="95"/>
      <c r="AK73" s="370"/>
      <c r="AL73" s="238" t="s">
        <v>94</v>
      </c>
      <c r="AM73" s="98">
        <f>C73</f>
        <v>67</v>
      </c>
      <c r="AN73" s="85" t="s">
        <v>99</v>
      </c>
      <c r="AO73" s="86" t="str">
        <f>L73</f>
        <v>湖北、湖東、東近江</v>
      </c>
      <c r="AP73" s="351" t="str">
        <f t="shared" si="46"/>
        <v>介護職員初任者養成科</v>
      </c>
      <c r="AQ73" s="64">
        <f t="shared" si="43"/>
        <v>15</v>
      </c>
      <c r="AR73" s="64">
        <v>2</v>
      </c>
      <c r="AT73" s="64">
        <v>1</v>
      </c>
      <c r="AU73" s="64">
        <f t="shared" si="42"/>
        <v>2</v>
      </c>
    </row>
    <row r="74" spans="1:47" ht="43.5" customHeight="1" x14ac:dyDescent="0.2">
      <c r="A74" s="154"/>
      <c r="B74" s="88">
        <v>2</v>
      </c>
      <c r="C74" s="89">
        <v>68</v>
      </c>
      <c r="D74" s="170">
        <v>3</v>
      </c>
      <c r="E74" s="170">
        <v>15</v>
      </c>
      <c r="F74" s="90"/>
      <c r="G74" s="91"/>
      <c r="H74" s="90"/>
      <c r="I74" s="90"/>
      <c r="J74" s="90"/>
      <c r="K74" s="90"/>
      <c r="L74" s="142" t="s">
        <v>91</v>
      </c>
      <c r="M74" s="321"/>
      <c r="N74" s="240"/>
      <c r="O74" s="183"/>
      <c r="P74" s="186"/>
      <c r="Q74" s="187"/>
      <c r="R74" s="186"/>
      <c r="S74" s="187"/>
      <c r="T74" s="186"/>
      <c r="U74" s="187"/>
      <c r="V74" s="135"/>
      <c r="W74" s="134"/>
      <c r="X74" s="135"/>
      <c r="Y74" s="134"/>
      <c r="Z74" s="186"/>
      <c r="AA74" s="187"/>
      <c r="AB74" s="186"/>
      <c r="AC74" s="187"/>
      <c r="AD74" s="186"/>
      <c r="AE74" s="286"/>
      <c r="AF74" s="292"/>
      <c r="AG74" s="580" t="str">
        <f t="shared" si="44"/>
        <v>S</v>
      </c>
      <c r="AH74" s="581">
        <f t="shared" si="45"/>
        <v>15</v>
      </c>
      <c r="AI74" s="587" t="s">
        <v>23</v>
      </c>
      <c r="AJ74" s="587"/>
      <c r="AK74" s="588"/>
      <c r="AL74" s="347" t="s">
        <v>94</v>
      </c>
      <c r="AM74" s="153">
        <f>C74</f>
        <v>68</v>
      </c>
      <c r="AN74" s="85" t="s">
        <v>99</v>
      </c>
      <c r="AO74" s="86" t="str">
        <f>L74</f>
        <v>南部・甲賀、大津・高島</v>
      </c>
      <c r="AP74" s="351" t="str">
        <f t="shared" si="46"/>
        <v>医療・介護・調剤事務科</v>
      </c>
      <c r="AQ74" s="64">
        <f>E74</f>
        <v>15</v>
      </c>
      <c r="AR74" s="64">
        <v>2</v>
      </c>
      <c r="AS74" s="64" t="s">
        <v>103</v>
      </c>
      <c r="AT74" s="64">
        <v>1</v>
      </c>
      <c r="AU74" s="64">
        <f t="shared" si="42"/>
        <v>2</v>
      </c>
    </row>
    <row r="75" spans="1:47" ht="42.75" customHeight="1" thickBot="1" x14ac:dyDescent="0.25">
      <c r="A75" s="154"/>
      <c r="B75" s="160">
        <v>2</v>
      </c>
      <c r="C75" s="89">
        <v>69</v>
      </c>
      <c r="D75" s="109">
        <v>4</v>
      </c>
      <c r="E75" s="110">
        <v>15</v>
      </c>
      <c r="F75" s="110"/>
      <c r="G75" s="110"/>
      <c r="H75" s="110" t="s">
        <v>86</v>
      </c>
      <c r="I75" s="110"/>
      <c r="J75" s="110"/>
      <c r="K75" s="110"/>
      <c r="L75" s="161" t="s">
        <v>36</v>
      </c>
      <c r="M75" s="371"/>
      <c r="N75" s="372"/>
      <c r="O75" s="373"/>
      <c r="P75" s="374"/>
      <c r="Q75" s="375"/>
      <c r="R75" s="374"/>
      <c r="S75" s="375"/>
      <c r="T75" s="374"/>
      <c r="U75" s="375"/>
      <c r="V75" s="376"/>
      <c r="W75" s="377"/>
      <c r="X75" s="376"/>
      <c r="Y75" s="377"/>
      <c r="Z75" s="374"/>
      <c r="AA75" s="375"/>
      <c r="AB75" s="374"/>
      <c r="AC75" s="375"/>
      <c r="AD75" s="374"/>
      <c r="AE75" s="375"/>
      <c r="AF75" s="374"/>
      <c r="AG75" s="378" t="str">
        <f t="shared" si="44"/>
        <v>FA</v>
      </c>
      <c r="AH75" s="379">
        <f t="shared" si="45"/>
        <v>15</v>
      </c>
      <c r="AI75" s="830" t="s">
        <v>255</v>
      </c>
      <c r="AJ75" s="831"/>
      <c r="AK75" s="831"/>
      <c r="AL75" s="380" t="s">
        <v>94</v>
      </c>
      <c r="AM75" s="381">
        <f>C75</f>
        <v>69</v>
      </c>
      <c r="AN75" s="85"/>
      <c r="AO75" s="86" t="str">
        <f>L75</f>
        <v>指定なし</v>
      </c>
      <c r="AP75" s="351" t="str">
        <f t="shared" si="46"/>
        <v>DXスキル実践科</v>
      </c>
      <c r="AQ75" s="64">
        <f t="shared" si="43"/>
        <v>15</v>
      </c>
      <c r="AR75" s="64">
        <v>2</v>
      </c>
      <c r="AT75" s="64">
        <v>1</v>
      </c>
      <c r="AU75" s="64">
        <f t="shared" si="42"/>
        <v>3</v>
      </c>
    </row>
    <row r="76" spans="1:47" ht="46.5" customHeight="1" x14ac:dyDescent="0.2">
      <c r="A76" s="154"/>
      <c r="B76" s="88">
        <v>3</v>
      </c>
      <c r="C76" s="74">
        <v>70</v>
      </c>
      <c r="D76" s="382">
        <v>3</v>
      </c>
      <c r="E76" s="170">
        <v>15</v>
      </c>
      <c r="F76" s="90"/>
      <c r="G76" s="90"/>
      <c r="H76" s="91" t="s">
        <v>86</v>
      </c>
      <c r="I76" s="90"/>
      <c r="J76" s="90"/>
      <c r="K76" s="90"/>
      <c r="L76" s="218" t="s">
        <v>91</v>
      </c>
      <c r="M76" s="174"/>
      <c r="N76" s="290"/>
      <c r="O76" s="291"/>
      <c r="P76" s="292"/>
      <c r="Q76" s="286"/>
      <c r="R76" s="292"/>
      <c r="S76" s="286"/>
      <c r="T76" s="292"/>
      <c r="U76" s="286"/>
      <c r="V76" s="146"/>
      <c r="W76" s="145"/>
      <c r="X76" s="146"/>
      <c r="Y76" s="145"/>
      <c r="Z76" s="292"/>
      <c r="AA76" s="286"/>
      <c r="AB76" s="292"/>
      <c r="AC76" s="286"/>
      <c r="AD76" s="292"/>
      <c r="AE76" s="286"/>
      <c r="AF76" s="292"/>
      <c r="AG76" s="286"/>
      <c r="AH76" s="292"/>
      <c r="AI76" s="172" t="str">
        <f t="shared" ref="AI76:AI82" si="52">IF($L76="湖北","NA",IF($L76="湖東","HI",IF($L76="東近江","HO",IF($L76="南部・甲賀","KK",IF($L76="大津・高島","OT",IF($L76="湖北、湖東、東近江","N",IF($L76="南部・甲賀、大津・高島","S",IF($L76="湖北、湖東","N/H","FA"))))))))</f>
        <v>S</v>
      </c>
      <c r="AJ76" s="173">
        <f t="shared" ref="AJ76:AJ82" si="53">E76</f>
        <v>15</v>
      </c>
      <c r="AK76" s="383" t="s">
        <v>109</v>
      </c>
      <c r="AL76" s="347" t="s">
        <v>97</v>
      </c>
      <c r="AM76" s="153">
        <f t="shared" ref="AM76:AM81" si="54">C76</f>
        <v>70</v>
      </c>
      <c r="AN76" s="85" t="s">
        <v>101</v>
      </c>
      <c r="AO76" s="86" t="str">
        <f t="shared" si="40"/>
        <v>南部・甲賀、大津・高島</v>
      </c>
      <c r="AP76" s="351" t="str">
        <f t="shared" ref="AP76:AP82" si="55">AK76</f>
        <v>OA事務基礎科</v>
      </c>
      <c r="AQ76" s="64">
        <f t="shared" si="43"/>
        <v>15</v>
      </c>
      <c r="AR76" s="64">
        <v>3</v>
      </c>
      <c r="AT76" s="64">
        <v>2</v>
      </c>
      <c r="AU76" s="64">
        <f t="shared" si="42"/>
        <v>1</v>
      </c>
    </row>
    <row r="77" spans="1:47" ht="46.5" customHeight="1" x14ac:dyDescent="0.2">
      <c r="A77" s="154"/>
      <c r="B77" s="88">
        <v>3</v>
      </c>
      <c r="C77" s="89">
        <v>71</v>
      </c>
      <c r="D77" s="382">
        <v>3</v>
      </c>
      <c r="E77" s="170">
        <v>15</v>
      </c>
      <c r="F77" s="90"/>
      <c r="G77" s="90"/>
      <c r="H77" s="91"/>
      <c r="I77" s="90"/>
      <c r="J77" s="90"/>
      <c r="K77" s="90"/>
      <c r="L77" s="92" t="s">
        <v>91</v>
      </c>
      <c r="M77" s="174"/>
      <c r="N77" s="290"/>
      <c r="O77" s="291"/>
      <c r="P77" s="292"/>
      <c r="Q77" s="286"/>
      <c r="R77" s="292"/>
      <c r="S77" s="286"/>
      <c r="T77" s="292"/>
      <c r="U77" s="286"/>
      <c r="V77" s="146"/>
      <c r="W77" s="145"/>
      <c r="X77" s="146"/>
      <c r="Y77" s="145"/>
      <c r="Z77" s="292"/>
      <c r="AA77" s="286"/>
      <c r="AB77" s="292"/>
      <c r="AC77" s="286"/>
      <c r="AD77" s="292"/>
      <c r="AE77" s="286"/>
      <c r="AF77" s="292"/>
      <c r="AG77" s="286"/>
      <c r="AH77" s="292"/>
      <c r="AI77" s="580" t="str">
        <f t="shared" si="52"/>
        <v>S</v>
      </c>
      <c r="AJ77" s="589">
        <f t="shared" si="53"/>
        <v>15</v>
      </c>
      <c r="AK77" s="590" t="s">
        <v>100</v>
      </c>
      <c r="AL77" s="347" t="s">
        <v>97</v>
      </c>
      <c r="AM77" s="153">
        <f t="shared" si="54"/>
        <v>71</v>
      </c>
      <c r="AN77" s="85"/>
      <c r="AO77" s="86" t="str">
        <f t="shared" si="40"/>
        <v>南部・甲賀、大津・高島</v>
      </c>
      <c r="AP77" s="351" t="str">
        <f t="shared" si="55"/>
        <v>OA事務応用科</v>
      </c>
      <c r="AQ77" s="64">
        <f t="shared" si="43"/>
        <v>15</v>
      </c>
      <c r="AR77" s="64">
        <v>3</v>
      </c>
      <c r="AS77" s="64" t="s">
        <v>103</v>
      </c>
      <c r="AT77" s="64">
        <v>2</v>
      </c>
      <c r="AU77" s="64">
        <f t="shared" si="42"/>
        <v>1</v>
      </c>
    </row>
    <row r="78" spans="1:47" ht="46.5" customHeight="1" x14ac:dyDescent="0.2">
      <c r="A78" s="154"/>
      <c r="B78" s="88">
        <v>3</v>
      </c>
      <c r="C78" s="89">
        <v>72</v>
      </c>
      <c r="D78" s="90">
        <v>3</v>
      </c>
      <c r="E78" s="90">
        <v>15</v>
      </c>
      <c r="F78" s="91" t="s">
        <v>86</v>
      </c>
      <c r="G78" s="90"/>
      <c r="H78" s="90"/>
      <c r="I78" s="90"/>
      <c r="J78" s="90"/>
      <c r="K78" s="90"/>
      <c r="L78" s="78" t="s">
        <v>91</v>
      </c>
      <c r="M78" s="321"/>
      <c r="N78" s="240"/>
      <c r="O78" s="183"/>
      <c r="P78" s="186"/>
      <c r="Q78" s="187"/>
      <c r="R78" s="186"/>
      <c r="S78" s="187"/>
      <c r="T78" s="186"/>
      <c r="U78" s="187"/>
      <c r="V78" s="135"/>
      <c r="W78" s="134"/>
      <c r="X78" s="135"/>
      <c r="Y78" s="134"/>
      <c r="Z78" s="186"/>
      <c r="AA78" s="187"/>
      <c r="AB78" s="186"/>
      <c r="AC78" s="187"/>
      <c r="AD78" s="186"/>
      <c r="AE78" s="187"/>
      <c r="AF78" s="186"/>
      <c r="AG78" s="187"/>
      <c r="AH78" s="186"/>
      <c r="AI78" s="143" t="str">
        <f t="shared" si="52"/>
        <v>S</v>
      </c>
      <c r="AJ78" s="173">
        <f t="shared" si="53"/>
        <v>15</v>
      </c>
      <c r="AK78" s="384" t="s">
        <v>96</v>
      </c>
      <c r="AL78" s="347" t="s">
        <v>97</v>
      </c>
      <c r="AM78" s="153">
        <f t="shared" si="54"/>
        <v>72</v>
      </c>
      <c r="AN78" s="85" t="s">
        <v>99</v>
      </c>
      <c r="AO78" s="86" t="str">
        <f t="shared" si="40"/>
        <v>南部・甲賀、大津・高島</v>
      </c>
      <c r="AP78" s="351" t="str">
        <f t="shared" si="55"/>
        <v>OA事務・簿記科</v>
      </c>
      <c r="AQ78" s="64">
        <f t="shared" si="43"/>
        <v>15</v>
      </c>
      <c r="AR78" s="64">
        <v>3</v>
      </c>
      <c r="AT78" s="64">
        <v>2</v>
      </c>
      <c r="AU78" s="64">
        <f t="shared" si="42"/>
        <v>1</v>
      </c>
    </row>
    <row r="79" spans="1:47" ht="46.5" customHeight="1" x14ac:dyDescent="0.2">
      <c r="A79" s="154"/>
      <c r="B79" s="88">
        <v>3</v>
      </c>
      <c r="C79" s="89">
        <v>73</v>
      </c>
      <c r="D79" s="90">
        <v>3</v>
      </c>
      <c r="E79" s="90">
        <v>15</v>
      </c>
      <c r="F79" s="90"/>
      <c r="G79" s="90"/>
      <c r="H79" s="90"/>
      <c r="I79" s="91" t="s">
        <v>86</v>
      </c>
      <c r="J79" s="91" t="s">
        <v>86</v>
      </c>
      <c r="K79" s="90"/>
      <c r="L79" s="78" t="s">
        <v>113</v>
      </c>
      <c r="M79" s="321"/>
      <c r="N79" s="240"/>
      <c r="O79" s="183"/>
      <c r="P79" s="186"/>
      <c r="Q79" s="187"/>
      <c r="R79" s="186"/>
      <c r="S79" s="187"/>
      <c r="T79" s="186"/>
      <c r="U79" s="187"/>
      <c r="V79" s="135"/>
      <c r="W79" s="134"/>
      <c r="X79" s="135"/>
      <c r="Y79" s="134"/>
      <c r="Z79" s="186"/>
      <c r="AA79" s="187"/>
      <c r="AB79" s="186"/>
      <c r="AC79" s="187"/>
      <c r="AD79" s="186"/>
      <c r="AE79" s="187"/>
      <c r="AF79" s="186"/>
      <c r="AG79" s="187"/>
      <c r="AH79" s="186"/>
      <c r="AI79" s="143" t="str">
        <f t="shared" si="52"/>
        <v>N</v>
      </c>
      <c r="AJ79" s="144">
        <f t="shared" si="53"/>
        <v>15</v>
      </c>
      <c r="AK79" s="384" t="s">
        <v>224</v>
      </c>
      <c r="AL79" s="347" t="s">
        <v>97</v>
      </c>
      <c r="AM79" s="153">
        <f t="shared" si="54"/>
        <v>73</v>
      </c>
      <c r="AN79" s="85" t="s">
        <v>99</v>
      </c>
      <c r="AO79" s="86" t="str">
        <f t="shared" si="40"/>
        <v>湖北、湖東、東近江</v>
      </c>
      <c r="AP79" s="351" t="str">
        <f t="shared" si="55"/>
        <v>OA総務事務科</v>
      </c>
      <c r="AQ79" s="64">
        <f t="shared" si="43"/>
        <v>15</v>
      </c>
      <c r="AR79" s="64">
        <v>3</v>
      </c>
      <c r="AT79" s="64">
        <v>2</v>
      </c>
      <c r="AU79" s="64">
        <f t="shared" si="42"/>
        <v>1</v>
      </c>
    </row>
    <row r="80" spans="1:47" ht="46.5" customHeight="1" x14ac:dyDescent="0.2">
      <c r="A80" s="154"/>
      <c r="B80" s="88">
        <v>3</v>
      </c>
      <c r="C80" s="89">
        <v>74</v>
      </c>
      <c r="D80" s="90">
        <v>3</v>
      </c>
      <c r="E80" s="91">
        <v>15</v>
      </c>
      <c r="F80" s="91" t="s">
        <v>86</v>
      </c>
      <c r="G80" s="91"/>
      <c r="H80" s="91"/>
      <c r="I80" s="91"/>
      <c r="J80" s="91"/>
      <c r="K80" s="91"/>
      <c r="L80" s="92" t="s">
        <v>36</v>
      </c>
      <c r="M80" s="321"/>
      <c r="N80" s="240"/>
      <c r="O80" s="183"/>
      <c r="P80" s="186"/>
      <c r="Q80" s="187"/>
      <c r="R80" s="186"/>
      <c r="S80" s="187"/>
      <c r="T80" s="186"/>
      <c r="U80" s="187"/>
      <c r="V80" s="135"/>
      <c r="W80" s="134"/>
      <c r="X80" s="135"/>
      <c r="Y80" s="134"/>
      <c r="Z80" s="186"/>
      <c r="AA80" s="187"/>
      <c r="AB80" s="186"/>
      <c r="AC80" s="187"/>
      <c r="AD80" s="186"/>
      <c r="AE80" s="187"/>
      <c r="AF80" s="186"/>
      <c r="AG80" s="187"/>
      <c r="AH80" s="186"/>
      <c r="AI80" s="143" t="str">
        <f t="shared" si="52"/>
        <v>FA</v>
      </c>
      <c r="AJ80" s="144">
        <f t="shared" si="53"/>
        <v>15</v>
      </c>
      <c r="AK80" s="384" t="s">
        <v>280</v>
      </c>
      <c r="AL80" s="347" t="s">
        <v>97</v>
      </c>
      <c r="AM80" s="153">
        <f t="shared" si="54"/>
        <v>74</v>
      </c>
      <c r="AN80" s="85" t="s">
        <v>99</v>
      </c>
      <c r="AO80" s="86" t="str">
        <f t="shared" si="40"/>
        <v>指定なし</v>
      </c>
      <c r="AP80" s="351" t="str">
        <f t="shared" si="55"/>
        <v>介護職員初任者養成科</v>
      </c>
      <c r="AQ80" s="64">
        <f t="shared" si="43"/>
        <v>15</v>
      </c>
      <c r="AR80" s="64">
        <v>3</v>
      </c>
      <c r="AT80" s="64">
        <v>2</v>
      </c>
      <c r="AU80" s="64">
        <f t="shared" si="42"/>
        <v>1</v>
      </c>
    </row>
    <row r="81" spans="1:47" ht="46.5" customHeight="1" x14ac:dyDescent="0.2">
      <c r="A81" s="154"/>
      <c r="B81" s="88">
        <v>3</v>
      </c>
      <c r="C81" s="89">
        <v>75</v>
      </c>
      <c r="D81" s="100">
        <v>3</v>
      </c>
      <c r="E81" s="101">
        <v>15</v>
      </c>
      <c r="F81" s="101" t="s">
        <v>86</v>
      </c>
      <c r="G81" s="101" t="s">
        <v>86</v>
      </c>
      <c r="H81" s="101"/>
      <c r="I81" s="101"/>
      <c r="J81" s="101"/>
      <c r="K81" s="101"/>
      <c r="L81" s="78" t="s">
        <v>36</v>
      </c>
      <c r="M81" s="191"/>
      <c r="N81" s="192"/>
      <c r="O81" s="311"/>
      <c r="P81" s="272"/>
      <c r="Q81" s="273"/>
      <c r="R81" s="272"/>
      <c r="S81" s="273"/>
      <c r="T81" s="272"/>
      <c r="U81" s="273"/>
      <c r="V81" s="159"/>
      <c r="W81" s="158"/>
      <c r="X81" s="159"/>
      <c r="Y81" s="158"/>
      <c r="Z81" s="272"/>
      <c r="AA81" s="273"/>
      <c r="AB81" s="272"/>
      <c r="AC81" s="273"/>
      <c r="AD81" s="272"/>
      <c r="AE81" s="273"/>
      <c r="AF81" s="272"/>
      <c r="AG81" s="273"/>
      <c r="AH81" s="272"/>
      <c r="AI81" s="193" t="str">
        <f t="shared" si="52"/>
        <v>FA</v>
      </c>
      <c r="AJ81" s="385">
        <f t="shared" ref="AJ81" si="56">E81</f>
        <v>15</v>
      </c>
      <c r="AK81" s="386" t="s">
        <v>281</v>
      </c>
      <c r="AL81" s="363" t="s">
        <v>94</v>
      </c>
      <c r="AM81" s="107">
        <f t="shared" si="54"/>
        <v>75</v>
      </c>
      <c r="AN81" s="85"/>
      <c r="AO81" s="86" t="str">
        <f t="shared" ref="AO81" si="57">L81</f>
        <v>指定なし</v>
      </c>
      <c r="AP81" s="351" t="str">
        <f t="shared" ref="AP81" si="58">AK81</f>
        <v>ビジネスデジタル活用科</v>
      </c>
      <c r="AQ81" s="64">
        <f t="shared" ref="AQ81" si="59">E81</f>
        <v>15</v>
      </c>
      <c r="AR81" s="64">
        <v>3</v>
      </c>
      <c r="AT81" s="64">
        <v>2</v>
      </c>
      <c r="AU81" s="64">
        <f t="shared" ref="AU81" si="60">D81-AT81</f>
        <v>1</v>
      </c>
    </row>
    <row r="82" spans="1:47" ht="46.5" customHeight="1" thickBot="1" x14ac:dyDescent="0.25">
      <c r="A82" s="154"/>
      <c r="B82" s="88">
        <v>3</v>
      </c>
      <c r="C82" s="89">
        <v>76</v>
      </c>
      <c r="D82" s="100">
        <v>4</v>
      </c>
      <c r="E82" s="101">
        <v>15</v>
      </c>
      <c r="F82" s="101" t="s">
        <v>86</v>
      </c>
      <c r="G82" s="101" t="s">
        <v>86</v>
      </c>
      <c r="H82" s="101"/>
      <c r="I82" s="101"/>
      <c r="J82" s="101"/>
      <c r="K82" s="101"/>
      <c r="L82" s="78" t="s">
        <v>36</v>
      </c>
      <c r="M82" s="191"/>
      <c r="N82" s="192"/>
      <c r="O82" s="311"/>
      <c r="P82" s="272"/>
      <c r="Q82" s="273"/>
      <c r="R82" s="272"/>
      <c r="S82" s="273"/>
      <c r="T82" s="272"/>
      <c r="U82" s="273"/>
      <c r="V82" s="159"/>
      <c r="W82" s="158"/>
      <c r="X82" s="159"/>
      <c r="Y82" s="158"/>
      <c r="Z82" s="272"/>
      <c r="AA82" s="273"/>
      <c r="AB82" s="272"/>
      <c r="AC82" s="273"/>
      <c r="AD82" s="272"/>
      <c r="AE82" s="273"/>
      <c r="AF82" s="272"/>
      <c r="AG82" s="273"/>
      <c r="AH82" s="272"/>
      <c r="AI82" s="193" t="str">
        <f t="shared" si="52"/>
        <v>FA</v>
      </c>
      <c r="AJ82" s="385">
        <f t="shared" si="53"/>
        <v>15</v>
      </c>
      <c r="AK82" s="386" t="s">
        <v>256</v>
      </c>
      <c r="AL82" s="363" t="s">
        <v>94</v>
      </c>
      <c r="AM82" s="107">
        <f t="shared" si="25"/>
        <v>76</v>
      </c>
      <c r="AN82" s="85"/>
      <c r="AO82" s="86" t="str">
        <f t="shared" si="40"/>
        <v>指定なし</v>
      </c>
      <c r="AP82" s="351" t="str">
        <f t="shared" si="55"/>
        <v>Webクリエイター科</v>
      </c>
      <c r="AQ82" s="64">
        <f t="shared" si="43"/>
        <v>15</v>
      </c>
      <c r="AR82" s="64">
        <v>3</v>
      </c>
      <c r="AT82" s="64">
        <v>2</v>
      </c>
      <c r="AU82" s="64">
        <f t="shared" si="42"/>
        <v>2</v>
      </c>
    </row>
    <row r="83" spans="1:47" ht="48.75" customHeight="1" x14ac:dyDescent="0.2">
      <c r="A83" s="838" t="s">
        <v>116</v>
      </c>
      <c r="B83" s="667">
        <v>7</v>
      </c>
      <c r="C83" s="74">
        <v>1</v>
      </c>
      <c r="D83" s="76">
        <v>3</v>
      </c>
      <c r="E83" s="76">
        <v>12</v>
      </c>
      <c r="F83" s="76" t="s">
        <v>86</v>
      </c>
      <c r="G83" s="76" t="s">
        <v>86</v>
      </c>
      <c r="H83" s="76"/>
      <c r="I83" s="76"/>
      <c r="J83" s="76"/>
      <c r="K83" s="76"/>
      <c r="L83" s="251" t="s">
        <v>36</v>
      </c>
      <c r="M83" s="666"/>
      <c r="N83" s="253"/>
      <c r="O83" s="254"/>
      <c r="P83" s="255"/>
      <c r="Q83" s="254"/>
      <c r="R83" s="255"/>
      <c r="S83" s="118" t="str">
        <f>IF($L83="湖北","NA",IF($L83="湖東","HI",IF($L83="東近江","HO",IF($L83="南部・甲賀","KK",IF($L83="大津・高島","OT",IF($L83="湖北、湖東、東近江","N",IF($L83="南部・甲賀、大津・高島","S",IF($L83="湖北、湖東","N/H","FA"))))))))</f>
        <v>FA</v>
      </c>
      <c r="T83" s="258">
        <f>85</f>
        <v>85</v>
      </c>
      <c r="U83" s="807" t="s">
        <v>109</v>
      </c>
      <c r="V83" s="807"/>
      <c r="W83" s="807"/>
      <c r="X83" s="840"/>
      <c r="Y83" s="256"/>
      <c r="Z83" s="255"/>
      <c r="AA83" s="256"/>
      <c r="AB83" s="255"/>
      <c r="AC83" s="256"/>
      <c r="AD83" s="255"/>
      <c r="AE83" s="256"/>
      <c r="AF83" s="255"/>
      <c r="AG83" s="263"/>
      <c r="AH83" s="257"/>
      <c r="AI83" s="263"/>
      <c r="AJ83" s="254"/>
      <c r="AK83" s="264"/>
      <c r="AL83" s="83" t="s">
        <v>117</v>
      </c>
      <c r="AM83" s="84">
        <f t="shared" ref="AM83" si="61">C83</f>
        <v>1</v>
      </c>
      <c r="AN83" s="85" t="s">
        <v>274</v>
      </c>
      <c r="AO83" s="86" t="str">
        <f t="shared" ref="AO83" si="62">L83</f>
        <v>指定なし</v>
      </c>
      <c r="AP83" s="351">
        <f>AC83</f>
        <v>0</v>
      </c>
      <c r="AQ83" s="64">
        <f t="shared" ref="AQ83" si="63">E83</f>
        <v>12</v>
      </c>
      <c r="AR83" s="64">
        <v>5</v>
      </c>
      <c r="AU83" s="64">
        <f t="shared" ref="AU83" si="64">D83-AT83</f>
        <v>3</v>
      </c>
    </row>
    <row r="84" spans="1:47" ht="48.75" customHeight="1" thickBot="1" x14ac:dyDescent="0.25">
      <c r="A84" s="839"/>
      <c r="B84" s="668">
        <v>1</v>
      </c>
      <c r="C84" s="610">
        <v>1</v>
      </c>
      <c r="D84" s="330">
        <v>3</v>
      </c>
      <c r="E84" s="330">
        <v>12</v>
      </c>
      <c r="F84" s="330" t="s">
        <v>86</v>
      </c>
      <c r="G84" s="330" t="s">
        <v>86</v>
      </c>
      <c r="H84" s="330"/>
      <c r="I84" s="330"/>
      <c r="J84" s="330"/>
      <c r="K84" s="330"/>
      <c r="L84" s="331" t="s">
        <v>36</v>
      </c>
      <c r="M84" s="664"/>
      <c r="N84" s="372"/>
      <c r="O84" s="373"/>
      <c r="P84" s="374"/>
      <c r="Q84" s="375"/>
      <c r="R84" s="374"/>
      <c r="S84" s="375"/>
      <c r="T84" s="374"/>
      <c r="U84" s="375"/>
      <c r="V84" s="374"/>
      <c r="W84" s="375"/>
      <c r="X84" s="374"/>
      <c r="Y84" s="375"/>
      <c r="Z84" s="374"/>
      <c r="AA84" s="375"/>
      <c r="AB84" s="374"/>
      <c r="AC84" s="375"/>
      <c r="AD84" s="374"/>
      <c r="AE84" s="378" t="str">
        <f>IF($L84="湖北","NA",IF($L84="湖東","HI",IF($L84="東近江","HO",IF($L84="南部・甲賀","KK",IF($L84="大津・高島","OT",IF($L84="湖北、湖東、東近江","N",IF($L84="南部・甲賀、大津・高島","S",IF($L84="湖北、湖東","N/H","FA"))))))))</f>
        <v>FA</v>
      </c>
      <c r="AF84" s="379">
        <f>E84</f>
        <v>12</v>
      </c>
      <c r="AG84" s="790" t="s">
        <v>109</v>
      </c>
      <c r="AH84" s="790"/>
      <c r="AI84" s="790"/>
      <c r="AJ84" s="791"/>
      <c r="AK84" s="665"/>
      <c r="AL84" s="643" t="s">
        <v>117</v>
      </c>
      <c r="AM84" s="381">
        <f t="shared" si="25"/>
        <v>1</v>
      </c>
      <c r="AN84" s="85" t="s">
        <v>274</v>
      </c>
      <c r="AO84" s="86" t="str">
        <f t="shared" si="40"/>
        <v>指定なし</v>
      </c>
      <c r="AP84" s="351">
        <f>AC84</f>
        <v>0</v>
      </c>
      <c r="AQ84" s="64">
        <f t="shared" si="43"/>
        <v>12</v>
      </c>
      <c r="AR84" s="64">
        <v>5</v>
      </c>
      <c r="AU84" s="64">
        <f t="shared" si="42"/>
        <v>3</v>
      </c>
    </row>
    <row r="85" spans="1:47" ht="48.75" customHeight="1" x14ac:dyDescent="0.2">
      <c r="A85" s="837" t="s">
        <v>118</v>
      </c>
      <c r="B85" s="409">
        <v>6</v>
      </c>
      <c r="C85" s="735">
        <v>1</v>
      </c>
      <c r="D85" s="736">
        <v>4</v>
      </c>
      <c r="E85" s="736">
        <v>12</v>
      </c>
      <c r="F85" s="736" t="s">
        <v>86</v>
      </c>
      <c r="G85" s="736" t="s">
        <v>86</v>
      </c>
      <c r="H85" s="736"/>
      <c r="I85" s="736"/>
      <c r="J85" s="736"/>
      <c r="K85" s="737"/>
      <c r="L85" s="714" t="s">
        <v>36</v>
      </c>
      <c r="M85" s="738"/>
      <c r="N85" s="739"/>
      <c r="O85" s="740"/>
      <c r="P85" s="739"/>
      <c r="Q85" s="741" t="str">
        <f>IF($L85="湖北","NA",IF($L85="湖東","HI",IF($L85="東近江","HO",IF($L85="南部・甲賀","KK",IF($L85="大津・高島","OT",IF($L85="湖北、湖東、東近江","N",IF($L85="南部・甲賀、大津・高島","S",IF($L85="湖北、湖東","N/H","FA"))))))))</f>
        <v>FA</v>
      </c>
      <c r="R85" s="742">
        <f>E85</f>
        <v>12</v>
      </c>
      <c r="S85" s="743" t="s">
        <v>43</v>
      </c>
      <c r="T85" s="744"/>
      <c r="U85" s="744"/>
      <c r="V85" s="744"/>
      <c r="W85" s="744"/>
      <c r="X85" s="745"/>
      <c r="Y85" s="601"/>
      <c r="Z85" s="602"/>
      <c r="AA85" s="601"/>
      <c r="AB85" s="602"/>
      <c r="AC85" s="601"/>
      <c r="AD85" s="602"/>
      <c r="AE85" s="601"/>
      <c r="AF85" s="602"/>
      <c r="AG85" s="601"/>
      <c r="AH85" s="602"/>
      <c r="AI85" s="601"/>
      <c r="AJ85" s="602"/>
      <c r="AK85" s="296"/>
      <c r="AL85" s="152" t="s">
        <v>119</v>
      </c>
      <c r="AM85" s="153">
        <f t="shared" si="25"/>
        <v>1</v>
      </c>
      <c r="AN85" s="85" t="s">
        <v>274</v>
      </c>
      <c r="AO85" s="86" t="str">
        <f t="shared" si="40"/>
        <v>指定なし</v>
      </c>
      <c r="AP85" s="351">
        <f>AA85</f>
        <v>0</v>
      </c>
      <c r="AQ85" s="64">
        <f t="shared" si="43"/>
        <v>12</v>
      </c>
      <c r="AR85" s="64">
        <v>10</v>
      </c>
      <c r="AU85" s="64">
        <f t="shared" si="42"/>
        <v>4</v>
      </c>
    </row>
    <row r="86" spans="1:47" ht="48.75" customHeight="1" thickBot="1" x14ac:dyDescent="0.25">
      <c r="A86" s="837"/>
      <c r="B86" s="603">
        <v>12</v>
      </c>
      <c r="C86" s="99">
        <v>2</v>
      </c>
      <c r="D86" s="101">
        <v>4</v>
      </c>
      <c r="E86" s="101">
        <v>12</v>
      </c>
      <c r="F86" s="101" t="s">
        <v>86</v>
      </c>
      <c r="G86" s="101" t="s">
        <v>86</v>
      </c>
      <c r="H86" s="101" t="s">
        <v>86</v>
      </c>
      <c r="I86" s="101" t="s">
        <v>86</v>
      </c>
      <c r="J86" s="101" t="s">
        <v>86</v>
      </c>
      <c r="K86" s="604" t="s">
        <v>86</v>
      </c>
      <c r="L86" s="78" t="s">
        <v>36</v>
      </c>
      <c r="M86" s="191"/>
      <c r="N86" s="192"/>
      <c r="O86" s="401"/>
      <c r="P86" s="402"/>
      <c r="Q86" s="403"/>
      <c r="R86" s="272"/>
      <c r="S86" s="404"/>
      <c r="T86" s="405"/>
      <c r="U86" s="404"/>
      <c r="V86" s="405"/>
      <c r="W86" s="404"/>
      <c r="X86" s="405"/>
      <c r="Y86" s="399"/>
      <c r="Z86" s="400"/>
      <c r="AA86" s="398"/>
      <c r="AB86" s="406"/>
      <c r="AC86" s="407" t="str">
        <f>IF($L86="湖北","NA",IF($L86="湖東","HI",IF($L86="東近江","HO",IF($L86="南部・甲賀","KK",IF($L86="大津・高島","OT",IF($L86="湖北、湖東、東近江","N",IF($L86="南部・甲賀、大津・高島","S",IF($L86="湖北、湖東","N/H","FA"))))))))</f>
        <v>FA</v>
      </c>
      <c r="AD86" s="408">
        <f>E86</f>
        <v>12</v>
      </c>
      <c r="AE86" s="605" t="s">
        <v>43</v>
      </c>
      <c r="AF86" s="598"/>
      <c r="AG86" s="598"/>
      <c r="AH86" s="598"/>
      <c r="AI86" s="598"/>
      <c r="AJ86" s="599"/>
      <c r="AK86" s="308"/>
      <c r="AL86" s="202" t="s">
        <v>119</v>
      </c>
      <c r="AM86" s="107">
        <f t="shared" si="25"/>
        <v>2</v>
      </c>
      <c r="AN86" s="85" t="s">
        <v>274</v>
      </c>
      <c r="AO86" s="86" t="str">
        <f t="shared" si="40"/>
        <v>指定なし</v>
      </c>
      <c r="AP86" s="351" t="str">
        <f>AE86</f>
        <v>OA実務科</v>
      </c>
      <c r="AQ86" s="64">
        <f t="shared" si="43"/>
        <v>12</v>
      </c>
      <c r="AR86" s="64">
        <v>12</v>
      </c>
      <c r="AU86" s="64">
        <f t="shared" si="42"/>
        <v>4</v>
      </c>
    </row>
    <row r="87" spans="1:47" ht="48.75" customHeight="1" x14ac:dyDescent="0.2">
      <c r="A87" s="832" t="s">
        <v>120</v>
      </c>
      <c r="B87" s="73">
        <v>7</v>
      </c>
      <c r="C87" s="74">
        <v>1</v>
      </c>
      <c r="D87" s="116">
        <v>4</v>
      </c>
      <c r="E87" s="116">
        <v>15</v>
      </c>
      <c r="F87" s="76" t="s">
        <v>86</v>
      </c>
      <c r="G87" s="76" t="s">
        <v>86</v>
      </c>
      <c r="H87" s="76" t="s">
        <v>86</v>
      </c>
      <c r="I87" s="76" t="s">
        <v>86</v>
      </c>
      <c r="J87" s="76" t="s">
        <v>86</v>
      </c>
      <c r="K87" s="77" t="s">
        <v>86</v>
      </c>
      <c r="L87" s="251" t="s">
        <v>61</v>
      </c>
      <c r="M87" s="606"/>
      <c r="N87" s="262"/>
      <c r="O87" s="261"/>
      <c r="P87" s="262"/>
      <c r="Q87" s="261"/>
      <c r="R87" s="262"/>
      <c r="S87" s="118" t="str">
        <f>IF($L87="湖北","NA",IF($L87="湖東","HI",IF($L87="東近江","HO",IF($L87="南部・甲賀","KK",IF($L87="大津・高島","OT",IF($L87="湖北、湖東、東近江","N",IF($L87="南部・甲賀、大津・高島","S",IF($L87="湖北、湖東","N/H","FA"))))))))</f>
        <v>KK</v>
      </c>
      <c r="T87" s="119">
        <f>E87</f>
        <v>15</v>
      </c>
      <c r="U87" s="600" t="s">
        <v>51</v>
      </c>
      <c r="V87" s="607"/>
      <c r="W87" s="607"/>
      <c r="X87" s="607"/>
      <c r="Y87" s="607"/>
      <c r="Z87" s="608"/>
      <c r="AA87" s="261"/>
      <c r="AB87" s="262"/>
      <c r="AC87" s="261"/>
      <c r="AD87" s="262"/>
      <c r="AE87" s="261"/>
      <c r="AF87" s="262"/>
      <c r="AG87" s="261"/>
      <c r="AH87" s="262"/>
      <c r="AI87" s="261"/>
      <c r="AJ87" s="262"/>
      <c r="AK87" s="609"/>
      <c r="AL87" s="83" t="s">
        <v>121</v>
      </c>
      <c r="AM87" s="84">
        <f t="shared" si="25"/>
        <v>1</v>
      </c>
      <c r="AN87" s="85"/>
      <c r="AO87" s="86" t="str">
        <f t="shared" si="40"/>
        <v>南部・甲賀</v>
      </c>
      <c r="AP87" s="351" t="str">
        <f>U87</f>
        <v>就職力スキルアップ科</v>
      </c>
      <c r="AQ87" s="64">
        <f>E87</f>
        <v>15</v>
      </c>
      <c r="AR87" s="64">
        <v>8</v>
      </c>
      <c r="AU87" s="64">
        <f t="shared" si="42"/>
        <v>4</v>
      </c>
    </row>
    <row r="88" spans="1:47" ht="48.75" customHeight="1" x14ac:dyDescent="0.2">
      <c r="A88" s="833"/>
      <c r="B88" s="677">
        <v>11</v>
      </c>
      <c r="C88" s="141">
        <v>2</v>
      </c>
      <c r="D88" s="91">
        <v>4</v>
      </c>
      <c r="E88" s="91">
        <v>15</v>
      </c>
      <c r="F88" s="91" t="s">
        <v>86</v>
      </c>
      <c r="G88" s="91" t="s">
        <v>86</v>
      </c>
      <c r="H88" s="91" t="s">
        <v>86</v>
      </c>
      <c r="I88" s="91" t="s">
        <v>86</v>
      </c>
      <c r="J88" s="91" t="s">
        <v>86</v>
      </c>
      <c r="K88" s="678" t="s">
        <v>86</v>
      </c>
      <c r="L88" s="92" t="s">
        <v>36</v>
      </c>
      <c r="M88" s="661"/>
      <c r="N88" s="662"/>
      <c r="O88" s="205"/>
      <c r="P88" s="208"/>
      <c r="Q88" s="205"/>
      <c r="R88" s="208"/>
      <c r="S88" s="328"/>
      <c r="T88" s="186"/>
      <c r="U88" s="328"/>
      <c r="V88" s="186"/>
      <c r="W88" s="328"/>
      <c r="X88" s="186"/>
      <c r="Y88" s="328"/>
      <c r="Z88" s="186"/>
      <c r="AA88" s="172" t="str">
        <f>IF($L88="湖北","NA",IF($L88="湖東","HI",IF($L88="東近江","HO",IF($L88="南部・甲賀","KK",IF($L88="大津・高島","OT",IF($L88="湖北、湖東、東近江","N",IF($L88="南部・甲賀、大津・高島","S",IF($L88="湖北、湖東","N/H","FA"))))))))</f>
        <v>FA</v>
      </c>
      <c r="AB88" s="173">
        <f>E88</f>
        <v>15</v>
      </c>
      <c r="AC88" s="645" t="s">
        <v>51</v>
      </c>
      <c r="AD88" s="679"/>
      <c r="AE88" s="679"/>
      <c r="AF88" s="679"/>
      <c r="AG88" s="679"/>
      <c r="AH88" s="680"/>
      <c r="AI88" s="221"/>
      <c r="AJ88" s="208"/>
      <c r="AK88" s="669"/>
      <c r="AL88" s="97" t="s">
        <v>122</v>
      </c>
      <c r="AM88" s="98">
        <f t="shared" ref="AM88" si="65">C88</f>
        <v>2</v>
      </c>
      <c r="AN88" s="85"/>
      <c r="AO88" s="86" t="str">
        <f t="shared" ref="AO88" si="66">L88</f>
        <v>指定なし</v>
      </c>
      <c r="AP88" s="351">
        <f>AK88</f>
        <v>0</v>
      </c>
      <c r="AQ88" s="64">
        <f t="shared" ref="AQ88" si="67">E88</f>
        <v>15</v>
      </c>
      <c r="AR88" s="64">
        <v>3</v>
      </c>
      <c r="AT88" s="64">
        <v>3</v>
      </c>
      <c r="AU88" s="64">
        <f t="shared" ref="AU88" si="68">D88-AT88</f>
        <v>1</v>
      </c>
    </row>
    <row r="89" spans="1:47" ht="48.75" customHeight="1" thickBot="1" x14ac:dyDescent="0.25">
      <c r="A89" s="834"/>
      <c r="B89" s="160">
        <v>3</v>
      </c>
      <c r="C89" s="610">
        <v>3</v>
      </c>
      <c r="D89" s="330">
        <v>4</v>
      </c>
      <c r="E89" s="330">
        <v>15</v>
      </c>
      <c r="F89" s="330" t="s">
        <v>86</v>
      </c>
      <c r="G89" s="330" t="s">
        <v>86</v>
      </c>
      <c r="H89" s="330" t="s">
        <v>86</v>
      </c>
      <c r="I89" s="330" t="s">
        <v>86</v>
      </c>
      <c r="J89" s="330" t="s">
        <v>86</v>
      </c>
      <c r="K89" s="670" t="s">
        <v>86</v>
      </c>
      <c r="L89" s="331" t="s">
        <v>36</v>
      </c>
      <c r="M89" s="671"/>
      <c r="N89" s="672"/>
      <c r="O89" s="673"/>
      <c r="P89" s="674"/>
      <c r="Q89" s="673"/>
      <c r="R89" s="674"/>
      <c r="S89" s="675"/>
      <c r="T89" s="374"/>
      <c r="U89" s="675"/>
      <c r="V89" s="374"/>
      <c r="W89" s="675"/>
      <c r="X89" s="374"/>
      <c r="Y89" s="675"/>
      <c r="Z89" s="374"/>
      <c r="AA89" s="673"/>
      <c r="AB89" s="674"/>
      <c r="AC89" s="673"/>
      <c r="AD89" s="674"/>
      <c r="AE89" s="673"/>
      <c r="AF89" s="674"/>
      <c r="AG89" s="673"/>
      <c r="AH89" s="674"/>
      <c r="AI89" s="378" t="str">
        <f>IF($L89="湖北","NA",IF($L89="湖東","HI",IF($L89="東近江","HO",IF($L89="南部・甲賀","KK",IF($L89="大津・高島","OT",IF($L89="湖北、湖東、東近江","N",IF($L89="南部・甲賀、大津・高島","S",IF($L89="湖北、湖東","N/H","FA"))))))))</f>
        <v>FA</v>
      </c>
      <c r="AJ89" s="379">
        <f>E89</f>
        <v>15</v>
      </c>
      <c r="AK89" s="676" t="s">
        <v>51</v>
      </c>
      <c r="AL89" s="643" t="s">
        <v>122</v>
      </c>
      <c r="AM89" s="381">
        <f t="shared" si="25"/>
        <v>3</v>
      </c>
      <c r="AN89" s="85"/>
      <c r="AO89" s="86" t="str">
        <f t="shared" si="40"/>
        <v>指定なし</v>
      </c>
      <c r="AP89" s="351" t="str">
        <f>AK89</f>
        <v>就職力スキルアップ科</v>
      </c>
      <c r="AQ89" s="64">
        <f t="shared" si="43"/>
        <v>15</v>
      </c>
      <c r="AR89" s="64">
        <v>3</v>
      </c>
      <c r="AT89" s="64">
        <v>3</v>
      </c>
      <c r="AU89" s="64">
        <f t="shared" si="42"/>
        <v>1</v>
      </c>
    </row>
    <row r="90" spans="1:47" ht="48.75" customHeight="1" thickBot="1" x14ac:dyDescent="0.25">
      <c r="A90" s="617" t="s">
        <v>123</v>
      </c>
      <c r="B90" s="748" t="s">
        <v>127</v>
      </c>
      <c r="C90" s="424">
        <v>1</v>
      </c>
      <c r="D90" s="425">
        <v>4</v>
      </c>
      <c r="E90" s="425">
        <v>15</v>
      </c>
      <c r="F90" s="426" t="s">
        <v>86</v>
      </c>
      <c r="G90" s="426" t="s">
        <v>86</v>
      </c>
      <c r="H90" s="426" t="s">
        <v>86</v>
      </c>
      <c r="I90" s="426" t="s">
        <v>86</v>
      </c>
      <c r="J90" s="426" t="s">
        <v>86</v>
      </c>
      <c r="K90" s="618" t="s">
        <v>86</v>
      </c>
      <c r="L90" s="428" t="s">
        <v>36</v>
      </c>
      <c r="M90" s="619"/>
      <c r="N90" s="620"/>
      <c r="O90" s="393"/>
      <c r="P90" s="390"/>
      <c r="Q90" s="391"/>
      <c r="R90" s="394"/>
      <c r="S90" s="393"/>
      <c r="T90" s="390"/>
      <c r="U90" s="621"/>
      <c r="V90" s="622"/>
      <c r="W90" s="746" t="str">
        <f>IF($L90="湖北","NA",IF($L90="湖東","HI",IF($L90="東近江","HO",IF($L90="南部・甲賀","KK",IF($L90="大津・高島","OT",IF($L90="湖北、湖東、東近江","N",IF($L90="南部・甲賀、大津・高島","S",IF($L90="湖北、湖東","N/H","FA"))))))))</f>
        <v>FA</v>
      </c>
      <c r="X90" s="747"/>
      <c r="Y90" s="848" t="s">
        <v>36</v>
      </c>
      <c r="Z90" s="848"/>
      <c r="AA90" s="848"/>
      <c r="AB90" s="848"/>
      <c r="AC90" s="848"/>
      <c r="AD90" s="849"/>
      <c r="AE90" s="392" t="str">
        <f>IF($L90="湖北","NA",IF($L90="湖東","HI",IF($L90="東近江","HO",IF($L90="南部・甲賀","KK",IF($L90="大津・高島","OT",IF($L90="湖北、湖東、東近江","N",IF($L90="南部・甲賀、大津・高島","S",IF($L90="湖北、湖東","N/H","FA"))))))))</f>
        <v>FA</v>
      </c>
      <c r="AF90" s="703">
        <f>E90</f>
        <v>15</v>
      </c>
      <c r="AG90" s="841" t="s">
        <v>36</v>
      </c>
      <c r="AH90" s="841"/>
      <c r="AI90" s="841"/>
      <c r="AJ90" s="841"/>
      <c r="AK90" s="842"/>
      <c r="AL90" s="396" t="s">
        <v>124</v>
      </c>
      <c r="AM90" s="397">
        <f t="shared" ref="AM90:AM91" si="69">C90</f>
        <v>1</v>
      </c>
      <c r="AN90" s="85"/>
      <c r="AO90" s="86" t="str">
        <f t="shared" ref="AO90:AO91" si="70">L90</f>
        <v>指定なし</v>
      </c>
      <c r="AP90" s="351" t="str">
        <f>Y90</f>
        <v>指定なし</v>
      </c>
      <c r="AQ90" s="64">
        <f t="shared" ref="AQ90:AQ91" si="71">E90</f>
        <v>15</v>
      </c>
      <c r="AR90" s="64">
        <v>1</v>
      </c>
      <c r="AT90" s="64">
        <v>1</v>
      </c>
      <c r="AU90" s="64">
        <f t="shared" ref="AU90:AU91" si="72">D90-AT90</f>
        <v>3</v>
      </c>
    </row>
    <row r="91" spans="1:47" ht="48.75" customHeight="1" x14ac:dyDescent="0.2">
      <c r="A91" s="843" t="s">
        <v>276</v>
      </c>
      <c r="B91" s="687">
        <v>10</v>
      </c>
      <c r="C91" s="688">
        <v>1</v>
      </c>
      <c r="D91" s="76">
        <v>3</v>
      </c>
      <c r="E91" s="76">
        <v>15</v>
      </c>
      <c r="F91" s="650" t="s">
        <v>86</v>
      </c>
      <c r="G91" s="650" t="s">
        <v>86</v>
      </c>
      <c r="H91" s="650" t="s">
        <v>86</v>
      </c>
      <c r="I91" s="650" t="s">
        <v>86</v>
      </c>
      <c r="J91" s="650" t="s">
        <v>86</v>
      </c>
      <c r="K91" s="689" t="s">
        <v>86</v>
      </c>
      <c r="L91" s="251" t="s">
        <v>36</v>
      </c>
      <c r="M91" s="252"/>
      <c r="N91" s="690"/>
      <c r="O91" s="263"/>
      <c r="P91" s="255"/>
      <c r="Q91" s="256"/>
      <c r="R91" s="257"/>
      <c r="S91" s="263"/>
      <c r="T91" s="255"/>
      <c r="U91" s="263"/>
      <c r="V91" s="255"/>
      <c r="W91" s="263"/>
      <c r="X91" s="255"/>
      <c r="Y91" s="118" t="str">
        <f>IF($L91="湖北","NA",IF($L91="湖東","HI",IF($L91="東近江","HO",IF($L91="南部・甲賀","KK",IF($L91="大津・高島","OT",IF($L91="湖北、湖東、東近江","N",IF($L91="南部・甲賀、大津・高島","S",IF($L91="湖北、湖東","N/H","FA"))))))))</f>
        <v>FA</v>
      </c>
      <c r="Z91" s="258">
        <f>E91</f>
        <v>15</v>
      </c>
      <c r="AA91" s="693" t="s">
        <v>290</v>
      </c>
      <c r="AB91" s="693"/>
      <c r="AC91" s="693"/>
      <c r="AD91" s="693"/>
      <c r="AE91" s="287"/>
      <c r="AF91" s="691"/>
      <c r="AG91" s="287"/>
      <c r="AH91" s="691"/>
      <c r="AI91" s="287"/>
      <c r="AJ91" s="691"/>
      <c r="AK91" s="264"/>
      <c r="AL91" s="83" t="s">
        <v>277</v>
      </c>
      <c r="AM91" s="84">
        <f t="shared" si="69"/>
        <v>1</v>
      </c>
      <c r="AN91" s="85"/>
      <c r="AO91" s="86" t="str">
        <f t="shared" si="70"/>
        <v>指定なし</v>
      </c>
      <c r="AP91" s="351" t="str">
        <f>AA91</f>
        <v>建設技能習得科</v>
      </c>
      <c r="AQ91" s="64">
        <f t="shared" si="71"/>
        <v>15</v>
      </c>
      <c r="AR91" s="64">
        <v>1</v>
      </c>
      <c r="AT91" s="64">
        <v>1</v>
      </c>
      <c r="AU91" s="64">
        <f t="shared" si="72"/>
        <v>2</v>
      </c>
    </row>
    <row r="92" spans="1:47" ht="48.75" customHeight="1" thickBot="1" x14ac:dyDescent="0.25">
      <c r="A92" s="844"/>
      <c r="B92" s="683">
        <v>1</v>
      </c>
      <c r="C92" s="684">
        <v>2</v>
      </c>
      <c r="D92" s="330">
        <v>3</v>
      </c>
      <c r="E92" s="330">
        <v>15</v>
      </c>
      <c r="F92" s="685" t="s">
        <v>86</v>
      </c>
      <c r="G92" s="685" t="s">
        <v>86</v>
      </c>
      <c r="H92" s="685" t="s">
        <v>86</v>
      </c>
      <c r="I92" s="685" t="s">
        <v>86</v>
      </c>
      <c r="J92" s="685" t="s">
        <v>86</v>
      </c>
      <c r="K92" s="686" t="s">
        <v>86</v>
      </c>
      <c r="L92" s="331" t="s">
        <v>36</v>
      </c>
      <c r="M92" s="682"/>
      <c r="N92" s="672"/>
      <c r="O92" s="377"/>
      <c r="P92" s="374"/>
      <c r="Q92" s="375"/>
      <c r="R92" s="376"/>
      <c r="S92" s="377"/>
      <c r="T92" s="374"/>
      <c r="U92" s="377"/>
      <c r="V92" s="374"/>
      <c r="W92" s="377"/>
      <c r="X92" s="374"/>
      <c r="Y92" s="377"/>
      <c r="Z92" s="374"/>
      <c r="AA92" s="377"/>
      <c r="AB92" s="374"/>
      <c r="AC92" s="377"/>
      <c r="AD92" s="374"/>
      <c r="AE92" s="377"/>
      <c r="AF92" s="374"/>
      <c r="AG92" s="378" t="str">
        <f>IF($L92="湖北","NA",IF($L92="湖東","HI",IF($L92="東近江","HO",IF($L92="南部・甲賀","KK",IF($L92="大津・高島","OT",IF($L92="湖北、湖東、東近江","N",IF($L92="南部・甲賀、大津・高島","S",IF($L92="湖北、湖東","N/H","FA"))))))))</f>
        <v>FA</v>
      </c>
      <c r="AH92" s="379">
        <f>E92</f>
        <v>15</v>
      </c>
      <c r="AI92" s="692" t="s">
        <v>289</v>
      </c>
      <c r="AJ92" s="692"/>
      <c r="AK92" s="696"/>
      <c r="AL92" s="643" t="s">
        <v>277</v>
      </c>
      <c r="AM92" s="381">
        <f t="shared" si="25"/>
        <v>2</v>
      </c>
      <c r="AN92" s="85"/>
      <c r="AO92" s="86" t="str">
        <f t="shared" si="40"/>
        <v>指定なし</v>
      </c>
      <c r="AP92" s="351" t="str">
        <f>AI92</f>
        <v>建設技能習得科</v>
      </c>
      <c r="AQ92" s="64">
        <f t="shared" si="43"/>
        <v>15</v>
      </c>
      <c r="AR92" s="64">
        <v>1</v>
      </c>
      <c r="AT92" s="64">
        <v>1</v>
      </c>
      <c r="AU92" s="64">
        <f t="shared" si="42"/>
        <v>2</v>
      </c>
    </row>
    <row r="93" spans="1:47" ht="48.75" customHeight="1" x14ac:dyDescent="0.2">
      <c r="A93" s="835" t="s">
        <v>231</v>
      </c>
      <c r="B93" s="611">
        <v>4</v>
      </c>
      <c r="C93" s="612">
        <v>1</v>
      </c>
      <c r="D93" s="171">
        <v>3</v>
      </c>
      <c r="E93" s="171">
        <v>15</v>
      </c>
      <c r="F93" s="412"/>
      <c r="G93" s="412"/>
      <c r="H93" s="412"/>
      <c r="I93" s="412"/>
      <c r="J93" s="412"/>
      <c r="K93" s="413"/>
      <c r="L93" s="142" t="s">
        <v>36</v>
      </c>
      <c r="M93" s="613" t="str">
        <f>IF($L93="湖北","NA",IF($L93="湖東","HI",IF($L93="東近江","HO",IF($L93="南部・甲賀","KK",IF($L93="大津・高島","OT",IF($L93="湖北、湖東、東近江","N",IF($L93="南部・甲賀、大津・高島","S",IF($L93="湖北、湖東","N/H","FA"))))))))</f>
        <v>FA</v>
      </c>
      <c r="N93" s="584">
        <f>E93</f>
        <v>15</v>
      </c>
      <c r="O93" s="584" t="s">
        <v>125</v>
      </c>
      <c r="P93" s="614"/>
      <c r="Q93" s="614"/>
      <c r="R93" s="615"/>
      <c r="S93" s="145"/>
      <c r="T93" s="292"/>
      <c r="U93" s="145"/>
      <c r="V93" s="292"/>
      <c r="W93" s="145"/>
      <c r="X93" s="292"/>
      <c r="Y93" s="145"/>
      <c r="Z93" s="292"/>
      <c r="AA93" s="145"/>
      <c r="AB93" s="292"/>
      <c r="AC93" s="145"/>
      <c r="AD93" s="292"/>
      <c r="AE93" s="145"/>
      <c r="AF93" s="292"/>
      <c r="AG93" s="145"/>
      <c r="AH93" s="292"/>
      <c r="AI93" s="286"/>
      <c r="AJ93" s="146"/>
      <c r="AK93" s="296"/>
      <c r="AL93" s="616" t="s">
        <v>126</v>
      </c>
      <c r="AM93" s="153">
        <v>1</v>
      </c>
      <c r="AN93" s="85"/>
      <c r="AO93" s="86" t="str">
        <f t="shared" si="40"/>
        <v>指定なし</v>
      </c>
      <c r="AP93" s="351">
        <f>AA93</f>
        <v>0</v>
      </c>
      <c r="AQ93" s="64">
        <f t="shared" si="43"/>
        <v>15</v>
      </c>
      <c r="AR93" s="64">
        <v>7</v>
      </c>
      <c r="AS93" s="64" t="s">
        <v>103</v>
      </c>
      <c r="AU93" s="64">
        <f t="shared" si="42"/>
        <v>3</v>
      </c>
    </row>
    <row r="94" spans="1:47" ht="48.75" customHeight="1" x14ac:dyDescent="0.2">
      <c r="A94" s="835"/>
      <c r="B94" s="659">
        <v>7</v>
      </c>
      <c r="C94" s="660">
        <v>2</v>
      </c>
      <c r="D94" s="91">
        <v>3</v>
      </c>
      <c r="E94" s="91">
        <v>15</v>
      </c>
      <c r="F94" s="414"/>
      <c r="G94" s="414"/>
      <c r="H94" s="414"/>
      <c r="I94" s="414"/>
      <c r="J94" s="414"/>
      <c r="K94" s="415"/>
      <c r="L94" s="142" t="s">
        <v>36</v>
      </c>
      <c r="M94" s="661"/>
      <c r="N94" s="662"/>
      <c r="O94" s="134"/>
      <c r="P94" s="186"/>
      <c r="Q94" s="187"/>
      <c r="R94" s="135"/>
      <c r="S94" s="613" t="str">
        <f>IF($L94="湖北","NA",IF($L94="湖東","HI",IF($L94="東近江","HO",IF($L94="南部・甲賀","KK",IF($L94="大津・高島","OT",IF($L94="湖北、湖東、東近江","N",IF($L94="南部・甲賀、大津・高島","S",IF($L94="湖北、湖東","N/H","FA"))))))))</f>
        <v>FA</v>
      </c>
      <c r="T94" s="584">
        <f>E93</f>
        <v>15</v>
      </c>
      <c r="U94" s="584" t="s">
        <v>125</v>
      </c>
      <c r="V94" s="614"/>
      <c r="W94" s="614"/>
      <c r="X94" s="615"/>
      <c r="Y94" s="145"/>
      <c r="Z94" s="292"/>
      <c r="AA94" s="145"/>
      <c r="AB94" s="292"/>
      <c r="AC94" s="145"/>
      <c r="AD94" s="292"/>
      <c r="AE94" s="145"/>
      <c r="AF94" s="292"/>
      <c r="AG94" s="145"/>
      <c r="AH94" s="292"/>
      <c r="AI94" s="286"/>
      <c r="AJ94" s="146"/>
      <c r="AK94" s="188"/>
      <c r="AL94" s="663" t="s">
        <v>272</v>
      </c>
      <c r="AM94" s="98">
        <v>2</v>
      </c>
      <c r="AN94" s="85"/>
      <c r="AP94" s="351"/>
      <c r="AQ94" s="64">
        <f t="shared" si="43"/>
        <v>15</v>
      </c>
      <c r="AU94" s="64">
        <f t="shared" si="42"/>
        <v>3</v>
      </c>
    </row>
    <row r="95" spans="1:47" ht="48.75" customHeight="1" x14ac:dyDescent="0.2">
      <c r="A95" s="835"/>
      <c r="B95" s="652">
        <v>10</v>
      </c>
      <c r="C95" s="653">
        <v>3</v>
      </c>
      <c r="D95" s="111">
        <v>3</v>
      </c>
      <c r="E95" s="111">
        <v>15</v>
      </c>
      <c r="F95" s="654"/>
      <c r="G95" s="654"/>
      <c r="H95" s="654"/>
      <c r="I95" s="654"/>
      <c r="J95" s="654"/>
      <c r="K95" s="655"/>
      <c r="L95" s="142" t="s">
        <v>36</v>
      </c>
      <c r="M95" s="656"/>
      <c r="N95" s="657"/>
      <c r="O95" s="307"/>
      <c r="P95" s="302"/>
      <c r="Q95" s="303"/>
      <c r="R95" s="304"/>
      <c r="S95" s="307"/>
      <c r="T95" s="302"/>
      <c r="U95" s="307"/>
      <c r="V95" s="302"/>
      <c r="W95" s="303"/>
      <c r="X95" s="304"/>
      <c r="Y95" s="613" t="str">
        <f>IF($L95="湖北","NA",IF($L95="湖東","HI",IF($L95="東近江","HO",IF($L95="南部・甲賀","KK",IF($L95="大津・高島","OT",IF($L95="湖北、湖東、東近江","N",IF($L95="南部・甲賀、大津・高島","S",IF($L95="湖北、湖東","N/H","FA"))))))))</f>
        <v>FA</v>
      </c>
      <c r="Z95" s="584">
        <f>E95</f>
        <v>15</v>
      </c>
      <c r="AA95" s="584" t="s">
        <v>125</v>
      </c>
      <c r="AB95" s="614"/>
      <c r="AC95" s="614"/>
      <c r="AD95" s="615"/>
      <c r="AE95" s="145"/>
      <c r="AF95" s="292"/>
      <c r="AG95" s="145"/>
      <c r="AH95" s="292"/>
      <c r="AI95" s="286"/>
      <c r="AJ95" s="146"/>
      <c r="AK95" s="308"/>
      <c r="AL95" s="658" t="s">
        <v>272</v>
      </c>
      <c r="AM95" s="250">
        <v>3</v>
      </c>
      <c r="AN95" s="85"/>
      <c r="AP95" s="351"/>
      <c r="AQ95" s="64">
        <f t="shared" si="43"/>
        <v>15</v>
      </c>
      <c r="AU95" s="64">
        <f t="shared" si="42"/>
        <v>3</v>
      </c>
    </row>
    <row r="96" spans="1:47" ht="48.75" customHeight="1" thickBot="1" x14ac:dyDescent="0.25">
      <c r="A96" s="836"/>
      <c r="B96" s="416" t="s">
        <v>127</v>
      </c>
      <c r="C96" s="417">
        <v>4</v>
      </c>
      <c r="D96" s="110">
        <v>3</v>
      </c>
      <c r="E96" s="110">
        <v>15</v>
      </c>
      <c r="F96" s="418"/>
      <c r="G96" s="418"/>
      <c r="H96" s="418"/>
      <c r="I96" s="418"/>
      <c r="J96" s="418"/>
      <c r="K96" s="419"/>
      <c r="L96" s="161" t="s">
        <v>36</v>
      </c>
      <c r="M96" s="410"/>
      <c r="N96" s="411"/>
      <c r="O96" s="162"/>
      <c r="P96" s="278"/>
      <c r="Q96" s="279"/>
      <c r="R96" s="163"/>
      <c r="S96" s="162"/>
      <c r="T96" s="278"/>
      <c r="U96" s="162"/>
      <c r="V96" s="278"/>
      <c r="W96" s="279"/>
      <c r="X96" s="163"/>
      <c r="Y96" s="162"/>
      <c r="Z96" s="278"/>
      <c r="AA96" s="279"/>
      <c r="AB96" s="163"/>
      <c r="AC96" s="162"/>
      <c r="AD96" s="278"/>
      <c r="AE96" s="591" t="str">
        <f>IF($L96="湖北","NA",IF($L96="湖東","HI",IF($L96="東近江","HO",IF($L96="南部・甲賀","KK",IF($L96="大津・高島","OT",IF($L96="湖北、湖東、東近江","N",IF($L96="南部・甲賀、大津・高島","S",IF($L96="湖北、湖東","N/H","FA"))))))))</f>
        <v>FA</v>
      </c>
      <c r="AF96" s="592">
        <f>E96</f>
        <v>15</v>
      </c>
      <c r="AG96" s="592" t="s">
        <v>125</v>
      </c>
      <c r="AH96" s="593"/>
      <c r="AI96" s="593"/>
      <c r="AJ96" s="594"/>
      <c r="AK96" s="420"/>
      <c r="AL96" s="421" t="s">
        <v>126</v>
      </c>
      <c r="AM96" s="113">
        <v>4</v>
      </c>
      <c r="AN96" s="85"/>
      <c r="AO96" s="86" t="str">
        <f t="shared" si="40"/>
        <v>指定なし</v>
      </c>
      <c r="AP96" s="351" t="str">
        <f>AG96</f>
        <v>アプリケーション開発科</v>
      </c>
      <c r="AQ96" s="64">
        <f t="shared" si="43"/>
        <v>15</v>
      </c>
      <c r="AR96" s="64">
        <v>10</v>
      </c>
      <c r="AS96" s="64" t="s">
        <v>103</v>
      </c>
      <c r="AU96" s="64">
        <f t="shared" si="42"/>
        <v>3</v>
      </c>
    </row>
    <row r="97" spans="1:47" ht="48.75" customHeight="1" thickBot="1" x14ac:dyDescent="0.25">
      <c r="A97" s="422" t="s">
        <v>128</v>
      </c>
      <c r="B97" s="423"/>
      <c r="C97" s="424">
        <v>1</v>
      </c>
      <c r="D97" s="425">
        <v>3</v>
      </c>
      <c r="E97" s="425"/>
      <c r="F97" s="425" t="s">
        <v>103</v>
      </c>
      <c r="G97" s="425" t="s">
        <v>103</v>
      </c>
      <c r="H97" s="426" t="s">
        <v>103</v>
      </c>
      <c r="I97" s="426" t="s">
        <v>103</v>
      </c>
      <c r="J97" s="426" t="s">
        <v>103</v>
      </c>
      <c r="K97" s="427" t="s">
        <v>103</v>
      </c>
      <c r="L97" s="428" t="s">
        <v>36</v>
      </c>
      <c r="M97" s="387"/>
      <c r="N97" s="388"/>
      <c r="O97" s="393"/>
      <c r="P97" s="390"/>
      <c r="Q97" s="391"/>
      <c r="R97" s="394"/>
      <c r="S97" s="393"/>
      <c r="T97" s="390"/>
      <c r="U97" s="393"/>
      <c r="V97" s="390"/>
      <c r="W97" s="393"/>
      <c r="X97" s="390"/>
      <c r="Y97" s="393"/>
      <c r="Z97" s="390"/>
      <c r="AA97" s="393"/>
      <c r="AB97" s="390"/>
      <c r="AC97" s="393"/>
      <c r="AD97" s="390"/>
      <c r="AE97" s="393"/>
      <c r="AF97" s="394"/>
      <c r="AG97" s="393"/>
      <c r="AH97" s="429"/>
      <c r="AI97" s="393"/>
      <c r="AJ97" s="389"/>
      <c r="AK97" s="395"/>
      <c r="AL97" s="396" t="s">
        <v>129</v>
      </c>
      <c r="AM97" s="397">
        <f t="shared" si="25"/>
        <v>1</v>
      </c>
      <c r="AN97" s="85"/>
      <c r="AO97" s="86" t="str">
        <f t="shared" si="40"/>
        <v>指定なし</v>
      </c>
      <c r="AP97" s="351">
        <f>AA97</f>
        <v>0</v>
      </c>
      <c r="AQ97" s="64">
        <f t="shared" si="43"/>
        <v>0</v>
      </c>
      <c r="AR97" s="64">
        <v>10</v>
      </c>
      <c r="AU97" s="64">
        <f t="shared" si="42"/>
        <v>3</v>
      </c>
    </row>
    <row r="98" spans="1:47" ht="41.5" customHeight="1" x14ac:dyDescent="0.2">
      <c r="A98" s="819"/>
      <c r="B98" s="820"/>
      <c r="C98" s="820"/>
      <c r="D98" s="821"/>
      <c r="E98" s="430">
        <f>SUM(N98,P98,R98,T98,V98,X98,Z98,AB98,AD98,AF98,AH98,AJ98)</f>
        <v>0</v>
      </c>
      <c r="F98" s="431"/>
      <c r="G98" s="431"/>
      <c r="H98" s="431"/>
      <c r="I98" s="431"/>
      <c r="J98" s="431"/>
      <c r="K98" s="431"/>
      <c r="L98" s="218" t="s">
        <v>62</v>
      </c>
      <c r="M98" s="432">
        <f>COUNTIF(M3:M97,"HO")</f>
        <v>0</v>
      </c>
      <c r="N98" s="433">
        <f>SUMIF(M3:M97,"HO",N3:N97)</f>
        <v>0</v>
      </c>
      <c r="O98" s="432">
        <f>COUNTIF(O3:O97,"HO")</f>
        <v>0</v>
      </c>
      <c r="P98" s="433">
        <f>SUMIF(O3:O97,"HO",P3:P97)</f>
        <v>0</v>
      </c>
      <c r="Q98" s="432">
        <f>COUNTIF(Q3:Q97,"HO")</f>
        <v>0</v>
      </c>
      <c r="R98" s="433">
        <f>SUMIF(Q3:Q97,"HO",R3:R97)</f>
        <v>0</v>
      </c>
      <c r="S98" s="432">
        <f>COUNTIF(S3:S97,"HO")</f>
        <v>0</v>
      </c>
      <c r="T98" s="433">
        <f>SUMIF(S3:S97,"HO",T3:T97)</f>
        <v>0</v>
      </c>
      <c r="U98" s="432">
        <f>COUNTIF(U3:U97,"HO")</f>
        <v>0</v>
      </c>
      <c r="V98" s="433">
        <f>SUMIF(U3:U97,"HO",V3:V97)</f>
        <v>0</v>
      </c>
      <c r="W98" s="432">
        <f>COUNTIF(W3:W97,"HO")</f>
        <v>0</v>
      </c>
      <c r="X98" s="433">
        <f>SUMIF(W3:W97,"HO",X3:X97)</f>
        <v>0</v>
      </c>
      <c r="Y98" s="432">
        <f>COUNTIF(Y3:Y97,"HO")</f>
        <v>0</v>
      </c>
      <c r="Z98" s="433">
        <f>SUMIF(Y3:Y97,"HO",Z3:Z97)</f>
        <v>0</v>
      </c>
      <c r="AA98" s="432">
        <f>COUNTIF(AA3:AA97,"HO")</f>
        <v>0</v>
      </c>
      <c r="AB98" s="433">
        <f>SUMIF(AA3:AA97,"HO",AB3:AB97)</f>
        <v>0</v>
      </c>
      <c r="AC98" s="432">
        <f>COUNTIF(AC3:AC97,"HO")</f>
        <v>0</v>
      </c>
      <c r="AD98" s="433">
        <f>SUMIF(AC3:AC97,"HO",AD3:AD97)</f>
        <v>0</v>
      </c>
      <c r="AE98" s="432">
        <f>COUNTIF(AE3:AE97,"HO")</f>
        <v>0</v>
      </c>
      <c r="AF98" s="433">
        <f>SUMIF(AE3:AE97,"HO",AF3:AF97)</f>
        <v>0</v>
      </c>
      <c r="AG98" s="432">
        <f>COUNTIF(AG3:AG97,"HO")</f>
        <v>0</v>
      </c>
      <c r="AH98" s="433">
        <f>SUMIF(AG3:AG97,"HO",AH3:AH97)</f>
        <v>0</v>
      </c>
      <c r="AI98" s="432">
        <f>COUNTIF(AI3:AI97,"HO")</f>
        <v>0</v>
      </c>
      <c r="AJ98" s="433">
        <f>SUMIF(AI3:AI97,"HO",AJ3:AJ97)</f>
        <v>0</v>
      </c>
      <c r="AK98" s="825" t="s">
        <v>130</v>
      </c>
      <c r="AL98" s="152">
        <f>M98+O98+Q98+S98+U98+W98+Y98+AA98+AC98+AE98+AG98+AI98</f>
        <v>0</v>
      </c>
      <c r="AM98" s="434">
        <f t="shared" ref="AL98:AM104" si="73">N98+P98+R98+T98+V98+X98+Z98+AB98+AD98+AF98+AH98+AJ98</f>
        <v>0</v>
      </c>
      <c r="AN98" s="85"/>
      <c r="AP98" s="351"/>
    </row>
    <row r="99" spans="1:47" ht="41.5" customHeight="1" x14ac:dyDescent="0.2">
      <c r="A99" s="819"/>
      <c r="B99" s="820"/>
      <c r="C99" s="820"/>
      <c r="D99" s="821"/>
      <c r="E99" s="435">
        <f t="shared" ref="E99:E104" si="74">SUM(N99,P99,R99,T99,V99,X99,Z99,AB99,AD99,AF99,AH99,AJ99)</f>
        <v>120</v>
      </c>
      <c r="F99" s="436"/>
      <c r="G99" s="436"/>
      <c r="H99" s="436"/>
      <c r="I99" s="436"/>
      <c r="J99" s="436"/>
      <c r="K99" s="436"/>
      <c r="L99" s="78" t="s">
        <v>131</v>
      </c>
      <c r="M99" s="437">
        <f>COUNTIF(M3:M97,"KK")</f>
        <v>1</v>
      </c>
      <c r="N99" s="438">
        <f>SUMIF(M3:M97,"KK",N3:N97)</f>
        <v>15</v>
      </c>
      <c r="O99" s="437">
        <f>COUNTIF(O3:O97,"KK")</f>
        <v>1</v>
      </c>
      <c r="P99" s="438">
        <f>SUMIF(O3:O97,"KK",P3:P97)</f>
        <v>15</v>
      </c>
      <c r="Q99" s="437">
        <f>COUNTIF(Q3:Q97,"KK")</f>
        <v>1</v>
      </c>
      <c r="R99" s="438">
        <f>SUMIF(Q3:Q97,"KK",R3:R97)</f>
        <v>15</v>
      </c>
      <c r="S99" s="437">
        <f>COUNTIF(S3:S97,"KK")</f>
        <v>2</v>
      </c>
      <c r="T99" s="438">
        <f>SUMIF(S3:S97,"KK",T3:T97)</f>
        <v>30</v>
      </c>
      <c r="U99" s="437">
        <f>COUNTIF(U3:U97,"KK")</f>
        <v>1</v>
      </c>
      <c r="V99" s="438">
        <f>SUMIF(U3:U97,"KK",V3:V97)</f>
        <v>15</v>
      </c>
      <c r="W99" s="437">
        <f>COUNTIF(W3:W97,"KK")</f>
        <v>0</v>
      </c>
      <c r="X99" s="438">
        <f>SUMIF(W3:W97,"KK",X3:X97)</f>
        <v>0</v>
      </c>
      <c r="Y99" s="437">
        <f>COUNTIF(Y3:Y97,"KK")</f>
        <v>0</v>
      </c>
      <c r="Z99" s="438">
        <f>SUMIF(Y3:Y97,"KK",Z3:Z97)</f>
        <v>0</v>
      </c>
      <c r="AA99" s="437">
        <f>COUNTIF(AA3:AA97,"KK")</f>
        <v>0</v>
      </c>
      <c r="AB99" s="438">
        <f>SUMIF(AA3:AA97,"KK",AB3:AB97)</f>
        <v>0</v>
      </c>
      <c r="AC99" s="437">
        <f>COUNTIF(AC3:AC97,"KK")</f>
        <v>1</v>
      </c>
      <c r="AD99" s="438">
        <f>SUMIF(AC3:AC97,"KK",AD3:AD97)</f>
        <v>15</v>
      </c>
      <c r="AE99" s="437">
        <f>COUNTIF(AE3:AE97,"KK")</f>
        <v>1</v>
      </c>
      <c r="AF99" s="438">
        <f>SUMIF(AE3:AE97,"KK",AF3:AF97)</f>
        <v>15</v>
      </c>
      <c r="AG99" s="437">
        <f>COUNTIF(AG3:AG97,"KK")</f>
        <v>0</v>
      </c>
      <c r="AH99" s="438">
        <f>SUMIF(AG3:AG97,"KK",AH3:AH97)</f>
        <v>0</v>
      </c>
      <c r="AI99" s="437">
        <f>COUNTIF(AI3:AI97,"KK")</f>
        <v>0</v>
      </c>
      <c r="AJ99" s="438">
        <f>SUMIF(AI3:AI97,"KK",AJ3:AJ97)</f>
        <v>0</v>
      </c>
      <c r="AK99" s="825"/>
      <c r="AL99" s="97">
        <f t="shared" si="73"/>
        <v>8</v>
      </c>
      <c r="AM99" s="439">
        <f>N99+P99+R99+T99+V99+X99+Z99+AB99+AD99+AF99+AH99+AJ99</f>
        <v>120</v>
      </c>
      <c r="AN99" s="440"/>
      <c r="AP99" s="351"/>
    </row>
    <row r="100" spans="1:47" ht="41.5" customHeight="1" x14ac:dyDescent="0.2">
      <c r="A100" s="819"/>
      <c r="B100" s="820"/>
      <c r="C100" s="820"/>
      <c r="D100" s="821"/>
      <c r="E100" s="435">
        <f t="shared" si="74"/>
        <v>105</v>
      </c>
      <c r="F100" s="436"/>
      <c r="G100" s="436"/>
      <c r="H100" s="436"/>
      <c r="I100" s="436"/>
      <c r="J100" s="436"/>
      <c r="K100" s="436"/>
      <c r="L100" s="78" t="s">
        <v>60</v>
      </c>
      <c r="M100" s="437">
        <f>COUNTIF(M3:M97,"OT")</f>
        <v>1</v>
      </c>
      <c r="N100" s="438">
        <f>SUMIF(M3:M97,"OT",N3:N97)</f>
        <v>15</v>
      </c>
      <c r="O100" s="437">
        <f>COUNTIF(O3:O97,"OT")</f>
        <v>1</v>
      </c>
      <c r="P100" s="438">
        <f>SUMIF(O3:O97,"OT",P3:P97)</f>
        <v>15</v>
      </c>
      <c r="Q100" s="437">
        <f>COUNTIF(Q3:Q97,"OT")</f>
        <v>0</v>
      </c>
      <c r="R100" s="438">
        <f>SUMIF(Q3:Q97,"OT",R3:R97)</f>
        <v>0</v>
      </c>
      <c r="S100" s="437">
        <f>COUNTIF(S3:S97,"OT")</f>
        <v>1</v>
      </c>
      <c r="T100" s="438">
        <f>SUMIF(S3:S97,"OT",T3:T97)</f>
        <v>15</v>
      </c>
      <c r="U100" s="437">
        <f>COUNTIF(U3:U97,"OT")</f>
        <v>1</v>
      </c>
      <c r="V100" s="438">
        <f>SUMIF(U3:U97,"OT",V3:V97)</f>
        <v>15</v>
      </c>
      <c r="W100" s="437">
        <f>COUNTIF(W3:W97,"OT")</f>
        <v>0</v>
      </c>
      <c r="X100" s="438">
        <f>SUMIF(W3:W97,"OT",X3:X97)</f>
        <v>0</v>
      </c>
      <c r="Y100" s="437">
        <f>COUNTIF(Y3:Y97,"OT")</f>
        <v>1</v>
      </c>
      <c r="Z100" s="438">
        <f>SUMIF(Y3:Y97,"OT",Z3:Z97)</f>
        <v>15</v>
      </c>
      <c r="AA100" s="437">
        <f>COUNTIF(AA3:AA97,"OT")</f>
        <v>1</v>
      </c>
      <c r="AB100" s="438">
        <f>SUMIF(AA3:AA97,"OT",AB3:AB97)</f>
        <v>15</v>
      </c>
      <c r="AC100" s="437">
        <f>COUNTIF(AC3:AC97,"OT")</f>
        <v>0</v>
      </c>
      <c r="AD100" s="438">
        <f>SUMIF(AC3:AC97,"OT",AD3:AD97)</f>
        <v>0</v>
      </c>
      <c r="AE100" s="437">
        <f>COUNTIF(AE3:AE97,"OT")</f>
        <v>0</v>
      </c>
      <c r="AF100" s="438">
        <f>SUMIF(AE3:AE97,"OT",AF3:AF97)</f>
        <v>0</v>
      </c>
      <c r="AG100" s="437">
        <f>COUNTIF(AG3:AG97,"OT")</f>
        <v>1</v>
      </c>
      <c r="AH100" s="438">
        <f>SUMIF(AG3:AG97,"OT",AH3:AH97)</f>
        <v>15</v>
      </c>
      <c r="AI100" s="437">
        <f>COUNTIF(AI3:AI97,"OT")</f>
        <v>0</v>
      </c>
      <c r="AJ100" s="438">
        <f>SUMIF(AI3:AI97,"OT",AJ3:AJ97)</f>
        <v>0</v>
      </c>
      <c r="AK100" s="825"/>
      <c r="AL100" s="97">
        <f t="shared" si="73"/>
        <v>7</v>
      </c>
      <c r="AM100" s="439">
        <f t="shared" si="73"/>
        <v>105</v>
      </c>
      <c r="AN100" s="440"/>
      <c r="AP100" s="351"/>
    </row>
    <row r="101" spans="1:47" ht="41.5" customHeight="1" x14ac:dyDescent="0.2">
      <c r="A101" s="819"/>
      <c r="B101" s="820"/>
      <c r="C101" s="820"/>
      <c r="D101" s="821"/>
      <c r="E101" s="435">
        <f t="shared" si="74"/>
        <v>232</v>
      </c>
      <c r="F101" s="436"/>
      <c r="G101" s="436"/>
      <c r="H101" s="436"/>
      <c r="I101" s="436"/>
      <c r="J101" s="436"/>
      <c r="K101" s="436"/>
      <c r="L101" s="78" t="s">
        <v>132</v>
      </c>
      <c r="M101" s="437">
        <f>COUNTIF(M3:M97,"N")</f>
        <v>3</v>
      </c>
      <c r="N101" s="438">
        <f>SUMIF(M3:M97,"N",N3:N97)</f>
        <v>37</v>
      </c>
      <c r="O101" s="437">
        <f>COUNTIF(O3:O97,"N")</f>
        <v>2</v>
      </c>
      <c r="P101" s="438">
        <f>SUMIF(O3:O97,"N",P3:P97)</f>
        <v>30</v>
      </c>
      <c r="Q101" s="437">
        <f>COUNTIF(Q3:Q97,"N")</f>
        <v>1</v>
      </c>
      <c r="R101" s="438">
        <f>SUMIF(Q3:Q97,"N",R3:R97)</f>
        <v>15</v>
      </c>
      <c r="S101" s="437">
        <f>COUNTIF(S3:S97,"N")</f>
        <v>0</v>
      </c>
      <c r="T101" s="438">
        <f>SUMIF(S3:S97,"N",T3:T97)</f>
        <v>0</v>
      </c>
      <c r="U101" s="437">
        <f>COUNTIF(U3:U97,"N")</f>
        <v>1</v>
      </c>
      <c r="V101" s="438">
        <f>SUMIF(U3:U97,"N",V3:V97)</f>
        <v>15</v>
      </c>
      <c r="W101" s="437">
        <f>COUNTIF(W3:W97,"N")</f>
        <v>1</v>
      </c>
      <c r="X101" s="438">
        <f>SUMIF(W3:W97,"N",X3:X97)</f>
        <v>15</v>
      </c>
      <c r="Y101" s="437">
        <f>COUNTIF(Y3:Y97,"N")</f>
        <v>1</v>
      </c>
      <c r="Z101" s="438">
        <f>SUMIF(Y3:Y97,"N",Z3:Z97)</f>
        <v>15</v>
      </c>
      <c r="AA101" s="437">
        <f>COUNTIF(AA3:AA97,"N")</f>
        <v>2</v>
      </c>
      <c r="AB101" s="438">
        <f>SUMIF(AA3:AA97,"N",AB3:AB97)</f>
        <v>30</v>
      </c>
      <c r="AC101" s="437">
        <f>COUNTIF(AC3:AC97,"N")</f>
        <v>1</v>
      </c>
      <c r="AD101" s="438">
        <f>SUMIF(AC3:AC97,"N",AD3:AD97)</f>
        <v>15</v>
      </c>
      <c r="AE101" s="437">
        <f>COUNTIF(AE3:AE97,"N")</f>
        <v>0</v>
      </c>
      <c r="AF101" s="438">
        <f>SUMIF(AE3:AE97,"N",AF3:AF97)</f>
        <v>0</v>
      </c>
      <c r="AG101" s="437">
        <f>COUNTIF(AG3:AG97,"N")</f>
        <v>3</v>
      </c>
      <c r="AH101" s="438">
        <f>SUMIF(AG3:AG97,"N",AH3:AH97)</f>
        <v>45</v>
      </c>
      <c r="AI101" s="437">
        <f>COUNTIF(AI3:AI97,"N")</f>
        <v>1</v>
      </c>
      <c r="AJ101" s="438">
        <f>SUMIF(AI3:AI97,"N",AJ3:AJ97)</f>
        <v>15</v>
      </c>
      <c r="AK101" s="825"/>
      <c r="AL101" s="97">
        <f t="shared" si="73"/>
        <v>16</v>
      </c>
      <c r="AM101" s="439">
        <f t="shared" si="73"/>
        <v>232</v>
      </c>
      <c r="AN101" s="440"/>
      <c r="AP101" s="351"/>
    </row>
    <row r="102" spans="1:47" ht="41.5" customHeight="1" x14ac:dyDescent="0.2">
      <c r="A102" s="819"/>
      <c r="B102" s="820"/>
      <c r="C102" s="820"/>
      <c r="D102" s="821"/>
      <c r="E102" s="435">
        <f t="shared" si="74"/>
        <v>486</v>
      </c>
      <c r="F102" s="436"/>
      <c r="G102" s="436"/>
      <c r="H102" s="436"/>
      <c r="I102" s="436"/>
      <c r="J102" s="436"/>
      <c r="K102" s="436"/>
      <c r="L102" s="78" t="s">
        <v>133</v>
      </c>
      <c r="M102" s="437">
        <f>COUNTIF(M3:M97,"S")</f>
        <v>2</v>
      </c>
      <c r="N102" s="438">
        <f>SUMIF(M3:M97,"S",N3:N97)</f>
        <v>21</v>
      </c>
      <c r="O102" s="437">
        <f>COUNTIF(O3:O97,"S")</f>
        <v>2</v>
      </c>
      <c r="P102" s="438">
        <f>SUMIF(O3:O97,"S",P3:P97)</f>
        <v>30</v>
      </c>
      <c r="Q102" s="437">
        <f>COUNTIF(Q3:Q97,"S")</f>
        <v>3</v>
      </c>
      <c r="R102" s="438">
        <f>SUMIF(Q3:Q97,"S",R3:R97)</f>
        <v>45</v>
      </c>
      <c r="S102" s="437">
        <f>COUNTIF(S3:S97,"S")</f>
        <v>2</v>
      </c>
      <c r="T102" s="438">
        <f>SUMIF(S3:S97,"S",T3:T97)</f>
        <v>30</v>
      </c>
      <c r="U102" s="437">
        <f>COUNTIF(U3:U97,"S")</f>
        <v>3</v>
      </c>
      <c r="V102" s="438">
        <f>SUMIF(U3:U97,"S",V3:V97)</f>
        <v>45</v>
      </c>
      <c r="W102" s="437">
        <f>COUNTIF(W3:W97,"S")</f>
        <v>3</v>
      </c>
      <c r="X102" s="438">
        <f>SUMIF(W3:W97,"S",X3:X97)</f>
        <v>45</v>
      </c>
      <c r="Y102" s="437">
        <f>COUNTIF(Y3:Y97,"S")</f>
        <v>4</v>
      </c>
      <c r="Z102" s="438">
        <f>SUMIF(Y3:Y97,"S",Z3:Z97)</f>
        <v>60</v>
      </c>
      <c r="AA102" s="437">
        <f>COUNTIF(AA3:AA97,"S")</f>
        <v>2</v>
      </c>
      <c r="AB102" s="438">
        <f>SUMIF(AA3:AA97,"S",AB3:AB97)</f>
        <v>30</v>
      </c>
      <c r="AC102" s="437">
        <f>COUNTIF(AC3:AC97,"S")</f>
        <v>4</v>
      </c>
      <c r="AD102" s="438">
        <f>SUMIF(AC3:AC97,"S",AD3:AD97)</f>
        <v>60</v>
      </c>
      <c r="AE102" s="437">
        <f>COUNTIF(AE3:AE97,"S")</f>
        <v>3</v>
      </c>
      <c r="AF102" s="438">
        <f>SUMIF(AE3:AE97,"S",AF3:AF97)</f>
        <v>45</v>
      </c>
      <c r="AG102" s="437">
        <f>COUNTIF(AG3:AG97,"S")</f>
        <v>2</v>
      </c>
      <c r="AH102" s="438">
        <f>SUMIF(AG3:AG97,"S",AH3:AH97)</f>
        <v>30</v>
      </c>
      <c r="AI102" s="437">
        <f>COUNTIF(AI3:AI97,"S")</f>
        <v>3</v>
      </c>
      <c r="AJ102" s="438">
        <f>SUMIF(AI3:AI97,"S",AJ3:AJ97)</f>
        <v>45</v>
      </c>
      <c r="AK102" s="825"/>
      <c r="AL102" s="97">
        <f t="shared" si="73"/>
        <v>33</v>
      </c>
      <c r="AM102" s="439">
        <f t="shared" si="73"/>
        <v>486</v>
      </c>
      <c r="AN102" s="440"/>
      <c r="AP102" s="351"/>
    </row>
    <row r="103" spans="1:47" ht="41.5" customHeight="1" x14ac:dyDescent="0.2">
      <c r="A103" s="819"/>
      <c r="B103" s="820"/>
      <c r="C103" s="820"/>
      <c r="D103" s="821"/>
      <c r="E103" s="435">
        <f t="shared" si="74"/>
        <v>0</v>
      </c>
      <c r="F103" s="436"/>
      <c r="G103" s="436"/>
      <c r="H103" s="436"/>
      <c r="I103" s="436"/>
      <c r="J103" s="436"/>
      <c r="K103" s="436"/>
      <c r="L103" s="78" t="s">
        <v>104</v>
      </c>
      <c r="M103" s="437">
        <f>COUNTIF(M3:M97,"N/H")</f>
        <v>0</v>
      </c>
      <c r="N103" s="438">
        <f>SUMIF(M3:M97,"N/H",N3:N97)</f>
        <v>0</v>
      </c>
      <c r="O103" s="437">
        <f>COUNTIF(O3:O97,"N/H")</f>
        <v>0</v>
      </c>
      <c r="P103" s="438">
        <f>SUMIF(O3:O97,"N/H",P3:P97)</f>
        <v>0</v>
      </c>
      <c r="Q103" s="437">
        <f>COUNTIF(Q3:Q97,"N/H")</f>
        <v>0</v>
      </c>
      <c r="R103" s="438">
        <f>SUMIF(Q3:Q97,"N/H",R3:R97)</f>
        <v>0</v>
      </c>
      <c r="S103" s="437">
        <f>COUNTIF(S3:S97,"N/H")</f>
        <v>0</v>
      </c>
      <c r="T103" s="438">
        <f>SUMIF(S3:S97,"N/H",T3:T97)</f>
        <v>0</v>
      </c>
      <c r="U103" s="437">
        <f>COUNTIF(U3:U97,"N/H")</f>
        <v>0</v>
      </c>
      <c r="V103" s="438">
        <f>SUMIF(U3:U97,"N/H",V3:V97)</f>
        <v>0</v>
      </c>
      <c r="W103" s="437">
        <f>COUNTIF(W3:W97,"N/H")</f>
        <v>0</v>
      </c>
      <c r="X103" s="438">
        <f>SUMIF(W3:W97,"N/H",X3:X97)</f>
        <v>0</v>
      </c>
      <c r="Y103" s="437">
        <f>COUNTIF(Y3:Y97,"N/H")</f>
        <v>0</v>
      </c>
      <c r="Z103" s="438">
        <f>SUMIF(Y3:Y97,"N/H",Z3:Z97)</f>
        <v>0</v>
      </c>
      <c r="AA103" s="437">
        <f>COUNTIF(AA3:AA97,"N/H")</f>
        <v>0</v>
      </c>
      <c r="AB103" s="438">
        <f>SUMIF(AA3:AA97,"N/H",AB3:AB97)</f>
        <v>0</v>
      </c>
      <c r="AC103" s="437">
        <f>COUNTIF(AC3:AC97,"N/H")</f>
        <v>0</v>
      </c>
      <c r="AD103" s="438">
        <f>SUMIF(AC3:AC97,"N/H",AD3:AD97)</f>
        <v>0</v>
      </c>
      <c r="AE103" s="437">
        <f>COUNTIF(AE3:AE97,"N/H")</f>
        <v>0</v>
      </c>
      <c r="AF103" s="438">
        <f>SUMIF(AE3:AE97,"N/H",AF3:AF97)</f>
        <v>0</v>
      </c>
      <c r="AG103" s="437">
        <f>COUNTIF(AG3:AG97,"N/H")</f>
        <v>0</v>
      </c>
      <c r="AH103" s="438">
        <f>SUMIF(AG3:AG97,"N/H",AH3:AH97)</f>
        <v>0</v>
      </c>
      <c r="AI103" s="437">
        <f>COUNTIF(AI3:AI97,"N/H")</f>
        <v>0</v>
      </c>
      <c r="AJ103" s="438">
        <f>SUMIF(AI3:AI97,"N/H",AJ3:AJ97)</f>
        <v>0</v>
      </c>
      <c r="AK103" s="825"/>
      <c r="AL103" s="97">
        <f t="shared" si="73"/>
        <v>0</v>
      </c>
      <c r="AM103" s="439">
        <f t="shared" si="73"/>
        <v>0</v>
      </c>
      <c r="AN103" s="440"/>
      <c r="AP103" s="351"/>
    </row>
    <row r="104" spans="1:47" ht="41.5" customHeight="1" x14ac:dyDescent="0.2">
      <c r="A104" s="819"/>
      <c r="B104" s="820"/>
      <c r="C104" s="820"/>
      <c r="D104" s="821"/>
      <c r="E104" s="435">
        <f t="shared" si="74"/>
        <v>487</v>
      </c>
      <c r="F104" s="441"/>
      <c r="G104" s="441"/>
      <c r="H104" s="441"/>
      <c r="I104" s="441"/>
      <c r="J104" s="441"/>
      <c r="K104" s="441"/>
      <c r="L104" s="92" t="s">
        <v>36</v>
      </c>
      <c r="M104" s="437">
        <f>COUNTIF(M3:M97,"FA")</f>
        <v>4</v>
      </c>
      <c r="N104" s="438">
        <f>SUMIF(M3:M97,"FA",N3:N97)</f>
        <v>42</v>
      </c>
      <c r="O104" s="437">
        <f>COUNTIF(O3:O97,"FA")</f>
        <v>1</v>
      </c>
      <c r="P104" s="438">
        <f>SUMIF(O3:O97,"FA",P3:P97)</f>
        <v>15</v>
      </c>
      <c r="Q104" s="437">
        <f>COUNTIF(Q3:Q97,"FA")</f>
        <v>2</v>
      </c>
      <c r="R104" s="438">
        <f>SUMIF(Q3:Q97,"FA",R3:R97)</f>
        <v>27</v>
      </c>
      <c r="S104" s="437">
        <f>COUNTIF(S3:S97,"FA")</f>
        <v>3</v>
      </c>
      <c r="T104" s="438">
        <f>SUMIF(S3:S97,"FA",T3:T97)</f>
        <v>112</v>
      </c>
      <c r="U104" s="437">
        <f>COUNTIF(U3:U97,"FA")</f>
        <v>1</v>
      </c>
      <c r="V104" s="438">
        <f>SUMIF(U3:U97,"FA",V3:V97)</f>
        <v>15</v>
      </c>
      <c r="W104" s="437">
        <f>COUNTIF(W3:W97,"FA")</f>
        <v>2</v>
      </c>
      <c r="X104" s="438">
        <f>SUMIF(W3:W97,"FA",X3:X97)</f>
        <v>15</v>
      </c>
      <c r="Y104" s="437">
        <f>COUNTIF(Y3:Y97,"FA")</f>
        <v>2</v>
      </c>
      <c r="Z104" s="438">
        <f>SUMIF(Y3:Y97,"FA",Z3:Z97)</f>
        <v>30</v>
      </c>
      <c r="AA104" s="437">
        <f>COUNTIF(AA3:AA97,"FA")</f>
        <v>3</v>
      </c>
      <c r="AB104" s="438">
        <f>SUMIF(AA3:AA97,"FA",AB3:AB97)</f>
        <v>45</v>
      </c>
      <c r="AC104" s="437">
        <f>COUNTIF(AC3:AC97,"FA")</f>
        <v>3</v>
      </c>
      <c r="AD104" s="438">
        <f>SUMIF(AC3:AC97,"FA",AD3:AD97)</f>
        <v>42</v>
      </c>
      <c r="AE104" s="437">
        <f>COUNTIF(AE3:AE97,"FA")</f>
        <v>4</v>
      </c>
      <c r="AF104" s="438">
        <f>SUMIF(AE3:AE97,"FA",AF3:AF97)</f>
        <v>54</v>
      </c>
      <c r="AG104" s="437">
        <f>COUNTIF(AG3:AG97,"FA")</f>
        <v>2</v>
      </c>
      <c r="AH104" s="438">
        <f>SUMIF(AG3:AG97,"FA",AH3:AH97)</f>
        <v>30</v>
      </c>
      <c r="AI104" s="437">
        <f>COUNTIF(AI3:AI97,"FA")</f>
        <v>4</v>
      </c>
      <c r="AJ104" s="438">
        <f>SUMIF(AI3:AI97,"FA",AJ3:AJ97)</f>
        <v>60</v>
      </c>
      <c r="AK104" s="825"/>
      <c r="AL104" s="97">
        <f t="shared" si="73"/>
        <v>31</v>
      </c>
      <c r="AM104" s="439">
        <f t="shared" si="73"/>
        <v>487</v>
      </c>
      <c r="AN104" s="440"/>
      <c r="AP104" s="351"/>
    </row>
    <row r="105" spans="1:47" ht="41.5" customHeight="1" thickBot="1" x14ac:dyDescent="0.25">
      <c r="A105" s="822"/>
      <c r="B105" s="823"/>
      <c r="C105" s="823"/>
      <c r="D105" s="824"/>
      <c r="E105" s="442">
        <f>SUM(N105,P105,R105,T105,V105,X105,Z105,AB105,AD105,AF105,AH105,AJ105)</f>
        <v>1430</v>
      </c>
      <c r="F105" s="443"/>
      <c r="G105" s="443"/>
      <c r="H105" s="443"/>
      <c r="I105" s="443"/>
      <c r="J105" s="443"/>
      <c r="K105" s="443"/>
      <c r="L105" s="331" t="s">
        <v>134</v>
      </c>
      <c r="M105" s="444">
        <f>SUM(M98:M104)</f>
        <v>11</v>
      </c>
      <c r="N105" s="445">
        <f>SUM(N98:N104)</f>
        <v>130</v>
      </c>
      <c r="O105" s="446">
        <f>SUM(O98:O104)</f>
        <v>7</v>
      </c>
      <c r="P105" s="445">
        <f>SUM(P98:P104)</f>
        <v>105</v>
      </c>
      <c r="Q105" s="446">
        <f t="shared" ref="Q105:AI105" si="75">SUM(Q98:Q104)</f>
        <v>7</v>
      </c>
      <c r="R105" s="445">
        <f>SUM(R98:R104)</f>
        <v>102</v>
      </c>
      <c r="S105" s="446">
        <f t="shared" si="75"/>
        <v>8</v>
      </c>
      <c r="T105" s="445">
        <f>SUM(T98:T104)</f>
        <v>187</v>
      </c>
      <c r="U105" s="446">
        <f t="shared" si="75"/>
        <v>7</v>
      </c>
      <c r="V105" s="445">
        <f t="shared" si="75"/>
        <v>105</v>
      </c>
      <c r="W105" s="446">
        <f t="shared" si="75"/>
        <v>6</v>
      </c>
      <c r="X105" s="445">
        <f>SUM(X98:X104)</f>
        <v>75</v>
      </c>
      <c r="Y105" s="446">
        <f t="shared" si="75"/>
        <v>8</v>
      </c>
      <c r="Z105" s="445">
        <f>SUM(Z98:Z104)</f>
        <v>120</v>
      </c>
      <c r="AA105" s="446">
        <f t="shared" si="75"/>
        <v>8</v>
      </c>
      <c r="AB105" s="445">
        <f>SUM(AB98:AB104)</f>
        <v>120</v>
      </c>
      <c r="AC105" s="446">
        <f t="shared" si="75"/>
        <v>9</v>
      </c>
      <c r="AD105" s="445">
        <f>SUM(AD98:AD104)</f>
        <v>132</v>
      </c>
      <c r="AE105" s="446">
        <f t="shared" si="75"/>
        <v>8</v>
      </c>
      <c r="AF105" s="445">
        <f>SUM(AF98:AF104)</f>
        <v>114</v>
      </c>
      <c r="AG105" s="446">
        <f t="shared" si="75"/>
        <v>8</v>
      </c>
      <c r="AH105" s="445">
        <f>SUM(AH98:AH104)</f>
        <v>120</v>
      </c>
      <c r="AI105" s="446">
        <f t="shared" si="75"/>
        <v>8</v>
      </c>
      <c r="AJ105" s="445">
        <f>SUM(AJ98:AJ104)</f>
        <v>120</v>
      </c>
      <c r="AK105" s="826"/>
      <c r="AL105" s="169">
        <f>M105+O105+Q105+S105+U105+W105+Y105+AA105+AC105+AE105+AG105+AI105</f>
        <v>95</v>
      </c>
      <c r="AM105" s="447">
        <f>N105+P105+R105+T105+V105+X105+Z105+AB105+AD105+AF105+AH105+AJ105</f>
        <v>1430</v>
      </c>
      <c r="AN105" s="440"/>
      <c r="AP105" s="351"/>
    </row>
    <row r="106" spans="1:47" ht="45" customHeight="1" x14ac:dyDescent="0.2">
      <c r="A106" s="448"/>
      <c r="B106" s="449"/>
      <c r="C106" s="450"/>
      <c r="D106" s="451"/>
      <c r="E106" s="452"/>
      <c r="F106" s="452"/>
      <c r="G106" s="452"/>
      <c r="H106" s="452"/>
      <c r="I106" s="452"/>
      <c r="J106" s="452"/>
      <c r="K106" s="452"/>
      <c r="L106" s="453"/>
      <c r="M106" s="454"/>
      <c r="N106" s="454"/>
      <c r="O106" s="454"/>
      <c r="P106" s="454"/>
      <c r="Q106" s="454"/>
      <c r="R106" s="454"/>
      <c r="S106" s="454"/>
      <c r="T106" s="454"/>
      <c r="U106" s="454"/>
      <c r="V106" s="454"/>
      <c r="W106" s="454"/>
      <c r="X106" s="454"/>
      <c r="Y106" s="454"/>
      <c r="Z106" s="454"/>
      <c r="AA106" s="454"/>
      <c r="AB106" s="454"/>
      <c r="AC106" s="454"/>
      <c r="AD106" s="454"/>
      <c r="AE106" s="454"/>
      <c r="AF106" s="454"/>
      <c r="AG106" s="454"/>
      <c r="AH106" s="454"/>
      <c r="AI106" s="454"/>
      <c r="AJ106" s="454"/>
      <c r="AK106" s="455"/>
      <c r="AL106" s="456"/>
      <c r="AM106" s="454"/>
      <c r="AN106" s="440"/>
      <c r="AP106" s="351"/>
    </row>
    <row r="107" spans="1:47" ht="45" customHeight="1" x14ac:dyDescent="0.2">
      <c r="AN107" s="452"/>
      <c r="AP107" s="351"/>
    </row>
    <row r="108" spans="1:47" ht="45" customHeight="1" x14ac:dyDescent="0.2">
      <c r="AP108" s="351"/>
    </row>
    <row r="109" spans="1:47" ht="45" customHeight="1" x14ac:dyDescent="0.2">
      <c r="AP109" s="351"/>
    </row>
    <row r="110" spans="1:47" ht="45" customHeight="1" x14ac:dyDescent="0.2">
      <c r="AP110" s="351"/>
    </row>
    <row r="111" spans="1:47" s="462" customFormat="1" ht="45" customHeight="1" x14ac:dyDescent="0.2">
      <c r="A111" s="64"/>
      <c r="B111" s="60"/>
      <c r="C111" s="457"/>
      <c r="D111" s="60"/>
      <c r="E111" s="64"/>
      <c r="F111" s="64"/>
      <c r="G111" s="64"/>
      <c r="H111" s="64"/>
      <c r="I111" s="64"/>
      <c r="J111" s="64"/>
      <c r="K111" s="64"/>
      <c r="L111" s="458"/>
      <c r="M111" s="64"/>
      <c r="N111" s="64"/>
      <c r="O111" s="64"/>
      <c r="P111" s="64"/>
      <c r="Q111" s="64"/>
      <c r="R111" s="64"/>
      <c r="S111" s="64"/>
      <c r="T111" s="64"/>
      <c r="U111" s="64"/>
      <c r="V111" s="64"/>
      <c r="W111" s="64"/>
      <c r="X111" s="64"/>
      <c r="Y111" s="64"/>
      <c r="Z111" s="64"/>
      <c r="AA111" s="64"/>
      <c r="AB111" s="64"/>
      <c r="AC111" s="64"/>
      <c r="AD111" s="64"/>
      <c r="AE111" s="64"/>
      <c r="AF111" s="64"/>
      <c r="AG111" s="64"/>
      <c r="AH111" s="64"/>
      <c r="AI111" s="64"/>
      <c r="AJ111" s="64"/>
      <c r="AK111" s="459"/>
      <c r="AL111" s="60"/>
      <c r="AM111" s="60"/>
      <c r="AN111" s="60"/>
      <c r="AO111" s="460"/>
      <c r="AP111" s="461"/>
    </row>
  </sheetData>
  <autoFilter ref="A2:AZ110" xr:uid="{00000000-0009-0000-0000-000002000000}">
    <filterColumn colId="0" showButton="0"/>
    <filterColumn colId="1" showButton="0"/>
    <filterColumn colId="12" showButton="0"/>
    <filterColumn colId="14" showButton="0"/>
    <filterColumn colId="16" showButton="0"/>
    <filterColumn colId="18" showButton="0"/>
    <filterColumn colId="20" showButton="0"/>
    <filterColumn colId="22" showButton="0"/>
    <filterColumn colId="24" showButton="0"/>
    <filterColumn colId="26" showButton="0"/>
    <filterColumn colId="28" showButton="0"/>
    <filterColumn colId="30" showButton="0"/>
    <filterColumn colId="32" showButton="0"/>
    <filterColumn colId="34" showButton="0"/>
    <filterColumn colId="37" showButton="0"/>
  </autoFilter>
  <mergeCells count="91">
    <mergeCell ref="A20:A23"/>
    <mergeCell ref="AG84:AJ84"/>
    <mergeCell ref="A91:A92"/>
    <mergeCell ref="AC54:AK54"/>
    <mergeCell ref="AE61:AH61"/>
    <mergeCell ref="AE63:AK63"/>
    <mergeCell ref="AE62:AJ62"/>
    <mergeCell ref="AG67:AK67"/>
    <mergeCell ref="W36:AD36"/>
    <mergeCell ref="AA45:AD45"/>
    <mergeCell ref="AA47:AD47"/>
    <mergeCell ref="Y90:AD90"/>
    <mergeCell ref="AG65:AJ65"/>
    <mergeCell ref="A64:A67"/>
    <mergeCell ref="AG64:AJ64"/>
    <mergeCell ref="AE58:AH58"/>
    <mergeCell ref="A98:D105"/>
    <mergeCell ref="AK98:AK105"/>
    <mergeCell ref="AG68:AK68"/>
    <mergeCell ref="AI69:AK69"/>
    <mergeCell ref="AI70:AK70"/>
    <mergeCell ref="AI75:AK75"/>
    <mergeCell ref="A87:A89"/>
    <mergeCell ref="A93:A96"/>
    <mergeCell ref="A85:A86"/>
    <mergeCell ref="A83:A84"/>
    <mergeCell ref="U83:X83"/>
    <mergeCell ref="AG90:AK90"/>
    <mergeCell ref="AE57:AH57"/>
    <mergeCell ref="AE59:AH59"/>
    <mergeCell ref="AE60:AH60"/>
    <mergeCell ref="Y42:AH42"/>
    <mergeCell ref="A43:A44"/>
    <mergeCell ref="AA43:AD43"/>
    <mergeCell ref="AA44:AD44"/>
    <mergeCell ref="AA46:AD46"/>
    <mergeCell ref="AA48:AF48"/>
    <mergeCell ref="AC49:AF49"/>
    <mergeCell ref="AC53:AF53"/>
    <mergeCell ref="AC50:AF50"/>
    <mergeCell ref="AC51:AF51"/>
    <mergeCell ref="AC55:AK55"/>
    <mergeCell ref="AE56:AH56"/>
    <mergeCell ref="Y39:AB39"/>
    <mergeCell ref="Y40:AB40"/>
    <mergeCell ref="Y41:AB41"/>
    <mergeCell ref="AC52:AF52"/>
    <mergeCell ref="W31:Z31"/>
    <mergeCell ref="W35:AB35"/>
    <mergeCell ref="W32:Z32"/>
    <mergeCell ref="W33:Z33"/>
    <mergeCell ref="W34:Z34"/>
    <mergeCell ref="Y38:AB38"/>
    <mergeCell ref="S21:V21"/>
    <mergeCell ref="S22:V22"/>
    <mergeCell ref="S23:V23"/>
    <mergeCell ref="U26:X26"/>
    <mergeCell ref="U27:X27"/>
    <mergeCell ref="U28:X28"/>
    <mergeCell ref="U29:Z29"/>
    <mergeCell ref="S24:V24"/>
    <mergeCell ref="S25:X25"/>
    <mergeCell ref="U30:AB30"/>
    <mergeCell ref="S20:V20"/>
    <mergeCell ref="O8:R8"/>
    <mergeCell ref="O10:R10"/>
    <mergeCell ref="Q13:T13"/>
    <mergeCell ref="Q14:T14"/>
    <mergeCell ref="Q15:T15"/>
    <mergeCell ref="Q16:T16"/>
    <mergeCell ref="Q17:T17"/>
    <mergeCell ref="O9:R9"/>
    <mergeCell ref="O11:T11"/>
    <mergeCell ref="Q18:V18"/>
    <mergeCell ref="AI2:AJ2"/>
    <mergeCell ref="AL2:AM2"/>
    <mergeCell ref="A3:A6"/>
    <mergeCell ref="O3:R3"/>
    <mergeCell ref="AE2:AF2"/>
    <mergeCell ref="AG2:AH2"/>
    <mergeCell ref="A2:C2"/>
    <mergeCell ref="M2:N2"/>
    <mergeCell ref="O7:R7"/>
    <mergeCell ref="W2:X2"/>
    <mergeCell ref="Y2:Z2"/>
    <mergeCell ref="AA2:AB2"/>
    <mergeCell ref="AC2:AD2"/>
    <mergeCell ref="O2:P2"/>
    <mergeCell ref="Q2:R2"/>
    <mergeCell ref="S2:T2"/>
    <mergeCell ref="U2:V2"/>
  </mergeCells>
  <phoneticPr fontId="3"/>
  <printOptions horizontalCentered="1"/>
  <pageMargins left="0.23622047244094491" right="0.19685039370078741" top="0.39370078740157483" bottom="0.27559055118110237" header="0.39370078740157483" footer="0.39370078740157483"/>
  <pageSetup paperSize="8" scale="43" fitToHeight="0" orientation="portrait" r:id="rId1"/>
  <headerFooter alignWithMargins="0">
    <oddHeader>&amp;A</oddHeader>
  </headerFooter>
  <rowBreaks count="1" manualBreakCount="1">
    <brk id="42" max="39" man="1"/>
  </rowBreaks>
  <colBreaks count="1" manualBreakCount="1">
    <brk id="11" max="10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G56"/>
  <sheetViews>
    <sheetView view="pageBreakPreview" zoomScaleNormal="75" zoomScaleSheetLayoutView="100" workbookViewId="0">
      <selection activeCell="F17" sqref="F17"/>
    </sheetView>
  </sheetViews>
  <sheetFormatPr defaultColWidth="12.77734375" defaultRowHeight="18" customHeight="1" x14ac:dyDescent="0.2"/>
  <cols>
    <col min="1" max="1" width="17" style="484" customWidth="1"/>
    <col min="2" max="2" width="35.77734375" style="466" customWidth="1"/>
    <col min="3" max="4" width="35.77734375" style="467" customWidth="1"/>
    <col min="5" max="6" width="35.77734375" style="466" customWidth="1"/>
    <col min="7" max="7" width="38" style="469" customWidth="1"/>
    <col min="8" max="16384" width="12.77734375" style="469"/>
  </cols>
  <sheetData>
    <row r="1" spans="1:6" ht="24.75" customHeight="1" x14ac:dyDescent="0.2">
      <c r="A1" s="465" t="s">
        <v>245</v>
      </c>
      <c r="D1" s="468" t="s">
        <v>142</v>
      </c>
    </row>
    <row r="2" spans="1:6" s="471" customFormat="1" ht="24.75" customHeight="1" thickBot="1" x14ac:dyDescent="0.25">
      <c r="A2" s="470" t="s">
        <v>143</v>
      </c>
      <c r="B2" s="468"/>
      <c r="C2" s="468"/>
      <c r="D2" s="468"/>
      <c r="E2" s="468"/>
      <c r="F2" s="468"/>
    </row>
    <row r="3" spans="1:6" ht="24.75" customHeight="1" x14ac:dyDescent="0.2">
      <c r="A3" s="853" t="s">
        <v>6</v>
      </c>
      <c r="B3" s="855" t="s">
        <v>144</v>
      </c>
      <c r="C3" s="472" t="s">
        <v>145</v>
      </c>
      <c r="E3" s="469"/>
      <c r="F3" s="469"/>
    </row>
    <row r="4" spans="1:6" ht="24.75" customHeight="1" x14ac:dyDescent="0.2">
      <c r="A4" s="854"/>
      <c r="B4" s="856"/>
      <c r="C4" s="473" t="s">
        <v>146</v>
      </c>
      <c r="D4" s="474"/>
      <c r="E4" s="469"/>
      <c r="F4" s="469"/>
    </row>
    <row r="5" spans="1:6" ht="24.75" customHeight="1" x14ac:dyDescent="0.2">
      <c r="A5" s="475">
        <v>4</v>
      </c>
      <c r="B5" s="476">
        <v>45694</v>
      </c>
      <c r="C5" s="477">
        <v>45713</v>
      </c>
      <c r="D5" s="478"/>
      <c r="E5" s="469"/>
      <c r="F5" s="469"/>
    </row>
    <row r="6" spans="1:6" ht="24.75" customHeight="1" x14ac:dyDescent="0.2">
      <c r="A6" s="475">
        <v>5</v>
      </c>
      <c r="B6" s="476">
        <v>45722</v>
      </c>
      <c r="C6" s="477">
        <v>45742</v>
      </c>
      <c r="D6" s="478"/>
      <c r="E6" s="469"/>
      <c r="F6" s="469"/>
    </row>
    <row r="7" spans="1:6" ht="24.75" customHeight="1" x14ac:dyDescent="0.2">
      <c r="A7" s="475">
        <v>6</v>
      </c>
      <c r="B7" s="476">
        <v>45751</v>
      </c>
      <c r="C7" s="697">
        <v>45772</v>
      </c>
      <c r="D7" s="478"/>
      <c r="E7" s="469"/>
      <c r="F7" s="469"/>
    </row>
    <row r="8" spans="1:6" ht="24.75" customHeight="1" x14ac:dyDescent="0.2">
      <c r="A8" s="475">
        <v>7</v>
      </c>
      <c r="B8" s="476">
        <v>45779</v>
      </c>
      <c r="C8" s="697">
        <v>45805</v>
      </c>
      <c r="D8" s="478"/>
      <c r="E8" s="469"/>
      <c r="F8" s="469"/>
    </row>
    <row r="9" spans="1:6" ht="24.75" customHeight="1" x14ac:dyDescent="0.2">
      <c r="A9" s="475">
        <v>8</v>
      </c>
      <c r="B9" s="476">
        <v>45814</v>
      </c>
      <c r="C9" s="477">
        <v>45833</v>
      </c>
      <c r="D9" s="478" t="s">
        <v>147</v>
      </c>
      <c r="E9" s="469"/>
      <c r="F9" s="469"/>
    </row>
    <row r="10" spans="1:6" ht="24.75" customHeight="1" x14ac:dyDescent="0.2">
      <c r="A10" s="475">
        <v>9</v>
      </c>
      <c r="B10" s="476">
        <v>45842</v>
      </c>
      <c r="C10" s="697">
        <v>45866</v>
      </c>
      <c r="D10" s="478"/>
      <c r="E10" s="469"/>
      <c r="F10" s="469"/>
    </row>
    <row r="11" spans="1:6" ht="24.75" customHeight="1" x14ac:dyDescent="0.2">
      <c r="A11" s="475">
        <v>10</v>
      </c>
      <c r="B11" s="476">
        <v>45875</v>
      </c>
      <c r="C11" s="477">
        <v>45896</v>
      </c>
      <c r="D11" s="478"/>
      <c r="E11" s="469"/>
      <c r="F11" s="469"/>
    </row>
    <row r="12" spans="1:6" ht="24.75" customHeight="1" x14ac:dyDescent="0.2">
      <c r="A12" s="475">
        <v>11</v>
      </c>
      <c r="B12" s="476">
        <v>45905</v>
      </c>
      <c r="C12" s="697">
        <v>45926</v>
      </c>
      <c r="D12" s="478"/>
      <c r="E12" s="469"/>
      <c r="F12" s="469"/>
    </row>
    <row r="13" spans="1:6" ht="24.75" customHeight="1" x14ac:dyDescent="0.2">
      <c r="A13" s="475">
        <v>12</v>
      </c>
      <c r="B13" s="699">
        <v>45936</v>
      </c>
      <c r="C13" s="477">
        <v>45958</v>
      </c>
      <c r="D13" s="478"/>
      <c r="E13" s="469"/>
      <c r="F13" s="469"/>
    </row>
    <row r="14" spans="1:6" ht="24.75" customHeight="1" x14ac:dyDescent="0.2">
      <c r="A14" s="475">
        <v>1</v>
      </c>
      <c r="B14" s="476">
        <v>45967</v>
      </c>
      <c r="C14" s="477">
        <v>45987</v>
      </c>
      <c r="D14" s="478"/>
      <c r="E14" s="469"/>
      <c r="F14" s="469"/>
    </row>
    <row r="15" spans="1:6" ht="24.75" customHeight="1" x14ac:dyDescent="0.2">
      <c r="A15" s="475">
        <v>2</v>
      </c>
      <c r="B15" s="476">
        <v>45996</v>
      </c>
      <c r="C15" s="477">
        <v>46015</v>
      </c>
      <c r="D15" s="478"/>
      <c r="E15" s="469"/>
      <c r="F15" s="469"/>
    </row>
    <row r="16" spans="1:6" ht="24.75" customHeight="1" x14ac:dyDescent="0.2">
      <c r="A16" s="475">
        <v>3</v>
      </c>
      <c r="B16" s="476">
        <v>46028</v>
      </c>
      <c r="C16" s="697">
        <v>46049</v>
      </c>
      <c r="D16" s="478"/>
      <c r="E16" s="469"/>
      <c r="F16" s="469"/>
    </row>
    <row r="17" spans="1:6" ht="24.75" customHeight="1" x14ac:dyDescent="0.2">
      <c r="A17" s="479">
        <v>4</v>
      </c>
      <c r="B17" s="480">
        <v>46059</v>
      </c>
      <c r="C17" s="698">
        <v>46078</v>
      </c>
      <c r="D17" s="478"/>
    </row>
    <row r="18" spans="1:6" ht="24.75" customHeight="1" thickBot="1" x14ac:dyDescent="0.25">
      <c r="A18" s="481">
        <v>5</v>
      </c>
      <c r="B18" s="482">
        <v>46087</v>
      </c>
      <c r="C18" s="483">
        <v>46107</v>
      </c>
      <c r="D18" s="478"/>
    </row>
    <row r="19" spans="1:6" ht="24.75" customHeight="1" x14ac:dyDescent="0.2">
      <c r="C19" s="466"/>
      <c r="D19" s="466"/>
    </row>
    <row r="20" spans="1:6" s="471" customFormat="1" ht="24.75" customHeight="1" x14ac:dyDescent="0.2">
      <c r="A20" s="470" t="s">
        <v>148</v>
      </c>
      <c r="D20" s="468"/>
      <c r="E20" s="468"/>
      <c r="F20" s="468"/>
    </row>
    <row r="21" spans="1:6" ht="56.15" customHeight="1" x14ac:dyDescent="0.2">
      <c r="A21" s="485" t="s">
        <v>6</v>
      </c>
      <c r="B21" s="486" t="s">
        <v>149</v>
      </c>
      <c r="C21" s="487" t="s">
        <v>150</v>
      </c>
      <c r="D21" s="488" t="s">
        <v>151</v>
      </c>
      <c r="E21" s="489" t="s">
        <v>152</v>
      </c>
      <c r="F21" s="489" t="s">
        <v>153</v>
      </c>
    </row>
    <row r="22" spans="1:6" ht="24.75" customHeight="1" x14ac:dyDescent="0.2">
      <c r="A22" s="490">
        <v>4</v>
      </c>
      <c r="B22" s="491">
        <v>45722</v>
      </c>
      <c r="C22" s="492"/>
      <c r="D22" s="492"/>
      <c r="E22" s="704">
        <v>45733</v>
      </c>
      <c r="F22" s="493"/>
    </row>
    <row r="23" spans="1:6" ht="24.75" customHeight="1" x14ac:dyDescent="0.2">
      <c r="A23" s="490">
        <v>5</v>
      </c>
      <c r="B23" s="700">
        <v>45755</v>
      </c>
      <c r="C23" s="494"/>
      <c r="D23" s="495"/>
      <c r="E23" s="493">
        <v>45765</v>
      </c>
      <c r="F23" s="493"/>
    </row>
    <row r="24" spans="1:6" ht="24.75" customHeight="1" x14ac:dyDescent="0.2">
      <c r="A24" s="490">
        <v>6</v>
      </c>
      <c r="B24" s="491">
        <v>45785</v>
      </c>
      <c r="C24" s="495"/>
      <c r="D24" s="494"/>
      <c r="E24" s="493">
        <v>45796</v>
      </c>
      <c r="F24" s="493"/>
    </row>
    <row r="25" spans="1:6" ht="24.75" customHeight="1" x14ac:dyDescent="0.2">
      <c r="A25" s="490">
        <v>7</v>
      </c>
      <c r="B25" s="491">
        <v>45814</v>
      </c>
      <c r="C25" s="495"/>
      <c r="D25" s="492"/>
      <c r="E25" s="493">
        <v>45824</v>
      </c>
      <c r="F25" s="493"/>
    </row>
    <row r="26" spans="1:6" ht="24.75" customHeight="1" x14ac:dyDescent="0.2">
      <c r="A26" s="490">
        <v>8</v>
      </c>
      <c r="B26" s="700">
        <v>45841</v>
      </c>
      <c r="C26" s="495"/>
      <c r="D26" s="492"/>
      <c r="E26" s="493">
        <v>45852</v>
      </c>
      <c r="F26" s="493"/>
    </row>
    <row r="27" spans="1:6" ht="24.75" customHeight="1" x14ac:dyDescent="0.2">
      <c r="A27" s="490">
        <v>9</v>
      </c>
      <c r="B27" s="700">
        <v>45874</v>
      </c>
      <c r="C27" s="491"/>
      <c r="D27" s="495"/>
      <c r="E27" s="493">
        <v>45887</v>
      </c>
      <c r="F27" s="493"/>
    </row>
    <row r="28" spans="1:6" ht="24.75" customHeight="1" x14ac:dyDescent="0.2">
      <c r="A28" s="490">
        <v>10</v>
      </c>
      <c r="B28" s="491">
        <v>45904</v>
      </c>
      <c r="C28" s="492"/>
      <c r="D28" s="496"/>
      <c r="E28" s="493">
        <v>45912</v>
      </c>
      <c r="F28" s="493"/>
    </row>
    <row r="29" spans="1:6" ht="24.75" customHeight="1" x14ac:dyDescent="0.2">
      <c r="A29" s="490">
        <v>11</v>
      </c>
      <c r="B29" s="700">
        <v>45937</v>
      </c>
      <c r="C29" s="494"/>
      <c r="D29" s="492"/>
      <c r="E29" s="493">
        <v>45950</v>
      </c>
      <c r="F29" s="493"/>
    </row>
    <row r="30" spans="1:6" ht="24.75" customHeight="1" x14ac:dyDescent="0.2">
      <c r="A30" s="490">
        <v>12</v>
      </c>
      <c r="B30" s="700">
        <v>45967</v>
      </c>
      <c r="C30" s="492"/>
      <c r="D30" s="492"/>
      <c r="E30" s="493">
        <v>45975</v>
      </c>
      <c r="F30" s="493"/>
    </row>
    <row r="31" spans="1:6" ht="24.75" customHeight="1" x14ac:dyDescent="0.2">
      <c r="A31" s="490">
        <v>1</v>
      </c>
      <c r="B31" s="700">
        <v>45995</v>
      </c>
      <c r="C31" s="494"/>
      <c r="D31" s="492"/>
      <c r="E31" s="493">
        <v>46006</v>
      </c>
      <c r="F31" s="493"/>
    </row>
    <row r="32" spans="1:6" ht="24.75" customHeight="1" x14ac:dyDescent="0.2">
      <c r="A32" s="490">
        <v>2</v>
      </c>
      <c r="B32" s="491">
        <v>46030</v>
      </c>
      <c r="C32" s="492"/>
      <c r="D32" s="492"/>
      <c r="E32" s="493">
        <v>46041</v>
      </c>
      <c r="F32" s="493"/>
    </row>
    <row r="33" spans="1:7" ht="24.75" customHeight="1" x14ac:dyDescent="0.2">
      <c r="A33" s="490">
        <v>3</v>
      </c>
      <c r="B33" s="700">
        <v>46057</v>
      </c>
      <c r="C33" s="568"/>
      <c r="D33" s="569"/>
      <c r="E33" s="570">
        <v>46066</v>
      </c>
      <c r="F33" s="493"/>
    </row>
    <row r="34" spans="1:7" ht="24.75" customHeight="1" x14ac:dyDescent="0.2">
      <c r="A34" s="497">
        <v>4</v>
      </c>
      <c r="B34" s="701">
        <v>46086</v>
      </c>
      <c r="C34" s="498"/>
      <c r="D34" s="498"/>
      <c r="E34" s="499">
        <v>46097</v>
      </c>
      <c r="F34" s="499"/>
      <c r="G34" s="500"/>
    </row>
    <row r="35" spans="1:7" ht="24.75" customHeight="1" x14ac:dyDescent="0.2">
      <c r="A35" s="857" t="s">
        <v>246</v>
      </c>
      <c r="B35" s="857"/>
      <c r="C35" s="857"/>
      <c r="D35" s="857"/>
      <c r="E35" s="857"/>
      <c r="F35" s="857"/>
    </row>
    <row r="36" spans="1:7" ht="24.75" customHeight="1" x14ac:dyDescent="0.2">
      <c r="A36" s="858"/>
      <c r="B36" s="858"/>
      <c r="C36" s="858"/>
      <c r="D36" s="858"/>
      <c r="E36" s="858"/>
      <c r="F36" s="858"/>
    </row>
    <row r="37" spans="1:7" ht="24.75" customHeight="1" x14ac:dyDescent="0.2">
      <c r="A37" s="858"/>
      <c r="B37" s="858"/>
      <c r="C37" s="858"/>
      <c r="D37" s="858"/>
      <c r="E37" s="858"/>
      <c r="F37" s="858"/>
    </row>
    <row r="38" spans="1:7" ht="24.75" customHeight="1" x14ac:dyDescent="0.2">
      <c r="A38" s="501"/>
      <c r="B38" s="501"/>
      <c r="C38" s="501"/>
      <c r="D38" s="501"/>
      <c r="E38"/>
    </row>
    <row r="39" spans="1:7" ht="24.75" customHeight="1" x14ac:dyDescent="0.2">
      <c r="A39" s="470" t="s">
        <v>154</v>
      </c>
      <c r="B39" s="502"/>
      <c r="C39" s="502"/>
      <c r="D39" s="502"/>
    </row>
    <row r="40" spans="1:7" ht="24.75" customHeight="1" x14ac:dyDescent="0.2">
      <c r="A40" s="503" t="s">
        <v>155</v>
      </c>
      <c r="B40" s="504" t="s">
        <v>156</v>
      </c>
      <c r="C40" s="505" t="s">
        <v>157</v>
      </c>
      <c r="D40"/>
    </row>
    <row r="41" spans="1:7" ht="24.75" customHeight="1" x14ac:dyDescent="0.2">
      <c r="A41" s="490">
        <v>4</v>
      </c>
      <c r="B41" s="506">
        <v>45749</v>
      </c>
      <c r="C41" s="507">
        <v>45777</v>
      </c>
      <c r="D41"/>
    </row>
    <row r="42" spans="1:7" ht="24.75" customHeight="1" x14ac:dyDescent="0.2">
      <c r="A42" s="490">
        <v>5</v>
      </c>
      <c r="B42" s="506">
        <v>45778</v>
      </c>
      <c r="C42" s="702">
        <v>45807</v>
      </c>
      <c r="D42"/>
    </row>
    <row r="43" spans="1:7" ht="24.75" customHeight="1" x14ac:dyDescent="0.2">
      <c r="A43" s="490">
        <v>6</v>
      </c>
      <c r="B43" s="506">
        <v>45810</v>
      </c>
      <c r="C43" s="507">
        <v>45838</v>
      </c>
      <c r="D43"/>
    </row>
    <row r="44" spans="1:7" ht="24.75" customHeight="1" x14ac:dyDescent="0.2">
      <c r="A44" s="490">
        <v>7</v>
      </c>
      <c r="B44" s="506">
        <v>45839</v>
      </c>
      <c r="C44" s="507">
        <v>45869</v>
      </c>
      <c r="D44"/>
    </row>
    <row r="45" spans="1:7" ht="24.75" customHeight="1" x14ac:dyDescent="0.2">
      <c r="A45" s="490">
        <v>8</v>
      </c>
      <c r="B45" s="506">
        <v>45870</v>
      </c>
      <c r="C45" s="507">
        <v>45898</v>
      </c>
      <c r="D45"/>
    </row>
    <row r="46" spans="1:7" ht="24.75" customHeight="1" x14ac:dyDescent="0.2">
      <c r="A46" s="490">
        <v>9</v>
      </c>
      <c r="B46" s="506">
        <v>45901</v>
      </c>
      <c r="C46" s="507">
        <v>45930</v>
      </c>
      <c r="D46"/>
    </row>
    <row r="47" spans="1:7" ht="24.75" customHeight="1" x14ac:dyDescent="0.2">
      <c r="A47" s="490">
        <v>10</v>
      </c>
      <c r="B47" s="506">
        <v>45931</v>
      </c>
      <c r="C47" s="507">
        <v>45961</v>
      </c>
      <c r="D47"/>
    </row>
    <row r="48" spans="1:7" ht="24.75" customHeight="1" x14ac:dyDescent="0.2">
      <c r="A48" s="490">
        <v>11</v>
      </c>
      <c r="B48" s="506">
        <v>45965</v>
      </c>
      <c r="C48" s="507">
        <v>45989</v>
      </c>
      <c r="D48"/>
    </row>
    <row r="49" spans="1:6" ht="24.75" customHeight="1" x14ac:dyDescent="0.2">
      <c r="A49" s="490">
        <v>12</v>
      </c>
      <c r="B49" s="506">
        <v>45992</v>
      </c>
      <c r="C49" s="507">
        <v>46017</v>
      </c>
      <c r="D49"/>
    </row>
    <row r="50" spans="1:6" ht="24.75" customHeight="1" x14ac:dyDescent="0.2">
      <c r="A50" s="490">
        <v>1</v>
      </c>
      <c r="B50" s="506">
        <v>46027</v>
      </c>
      <c r="C50" s="507">
        <v>46052</v>
      </c>
      <c r="D50"/>
    </row>
    <row r="51" spans="1:6" ht="24.75" customHeight="1" x14ac:dyDescent="0.2">
      <c r="A51" s="490">
        <v>2</v>
      </c>
      <c r="B51" s="506">
        <v>46055</v>
      </c>
      <c r="C51" s="507">
        <v>46080</v>
      </c>
      <c r="D51"/>
    </row>
    <row r="52" spans="1:6" ht="24.75" customHeight="1" x14ac:dyDescent="0.2">
      <c r="A52" s="490">
        <v>3</v>
      </c>
      <c r="B52" s="506">
        <v>46083</v>
      </c>
      <c r="C52" s="507">
        <v>46112</v>
      </c>
      <c r="D52"/>
    </row>
    <row r="53" spans="1:6" ht="24.65" customHeight="1" x14ac:dyDescent="0.2">
      <c r="A53" s="490">
        <v>4</v>
      </c>
      <c r="B53" s="508"/>
      <c r="C53" s="476">
        <v>46142</v>
      </c>
      <c r="D53"/>
      <c r="E53" s="509"/>
      <c r="F53" s="509"/>
    </row>
    <row r="54" spans="1:6" ht="24.65" customHeight="1" x14ac:dyDescent="0.2">
      <c r="A54" s="490">
        <v>5</v>
      </c>
      <c r="B54" s="508"/>
      <c r="C54" s="476">
        <v>46171</v>
      </c>
      <c r="D54"/>
    </row>
    <row r="55" spans="1:6" ht="24.65" customHeight="1" x14ac:dyDescent="0.2">
      <c r="A55" s="490">
        <v>6</v>
      </c>
      <c r="B55" s="508"/>
      <c r="C55" s="476">
        <v>46203</v>
      </c>
      <c r="D55"/>
    </row>
    <row r="56" spans="1:6" ht="18" customHeight="1" x14ac:dyDescent="0.2">
      <c r="A56" s="509"/>
      <c r="B56" s="509"/>
      <c r="C56" s="509"/>
      <c r="D56" s="509"/>
    </row>
  </sheetData>
  <mergeCells count="3">
    <mergeCell ref="A3:A4"/>
    <mergeCell ref="B3:B4"/>
    <mergeCell ref="A35:F37"/>
  </mergeCells>
  <phoneticPr fontId="3"/>
  <printOptions horizontalCentered="1"/>
  <pageMargins left="0.78740157480314965" right="0.78740157480314965" top="0.39370078740157483" bottom="0.39370078740157483" header="0.31496062992125984" footer="0.31496062992125984"/>
  <pageSetup paperSize="9" scale="53" orientation="portrait" r:id="rId1"/>
  <headerFooter alignWithMargins="0">
    <oddHeader>&amp;C&amp;A</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A1:AG54"/>
  <sheetViews>
    <sheetView zoomScaleNormal="100" zoomScaleSheetLayoutView="100" workbookViewId="0">
      <selection activeCell="AA27" sqref="AA27"/>
    </sheetView>
  </sheetViews>
  <sheetFormatPr defaultColWidth="5.33203125" defaultRowHeight="12" customHeight="1" x14ac:dyDescent="0.2"/>
  <cols>
    <col min="1" max="32" width="6.33203125" style="511" customWidth="1"/>
    <col min="33" max="16384" width="5.33203125" style="511"/>
  </cols>
  <sheetData>
    <row r="1" spans="1:32" ht="12" customHeight="1" x14ac:dyDescent="0.2">
      <c r="A1" s="510" t="s">
        <v>241</v>
      </c>
    </row>
    <row r="2" spans="1:32" ht="12" customHeight="1" x14ac:dyDescent="0.2">
      <c r="A2" s="510"/>
    </row>
    <row r="3" spans="1:32" s="510" customFormat="1" ht="12" customHeight="1" thickBot="1" x14ac:dyDescent="0.25">
      <c r="A3" s="512" t="s">
        <v>158</v>
      </c>
      <c r="B3" s="512"/>
      <c r="C3" s="512"/>
      <c r="D3" s="512"/>
      <c r="E3" s="512"/>
      <c r="F3" s="512"/>
      <c r="G3" s="512"/>
      <c r="H3" s="512"/>
      <c r="I3" s="512"/>
      <c r="J3" s="512"/>
      <c r="K3" s="512"/>
      <c r="L3" s="512"/>
      <c r="M3" s="512"/>
      <c r="N3" s="512"/>
      <c r="O3" s="512"/>
      <c r="P3" s="512"/>
      <c r="Q3" s="512"/>
      <c r="R3" s="512"/>
      <c r="S3" s="512"/>
      <c r="T3" s="512"/>
      <c r="U3" s="512"/>
      <c r="V3" s="512"/>
      <c r="W3" s="512"/>
      <c r="X3" s="512"/>
      <c r="Y3" s="512"/>
      <c r="Z3" s="512"/>
      <c r="AA3" s="512"/>
      <c r="AB3" s="512"/>
      <c r="AC3" s="512"/>
      <c r="AD3" s="512"/>
      <c r="AE3" s="512"/>
      <c r="AF3" s="512"/>
    </row>
    <row r="4" spans="1:32" ht="12" customHeight="1" x14ac:dyDescent="0.2">
      <c r="A4" s="862" t="s">
        <v>242</v>
      </c>
      <c r="B4" s="514">
        <v>1</v>
      </c>
      <c r="C4" s="514">
        <v>2</v>
      </c>
      <c r="D4" s="513">
        <v>3</v>
      </c>
      <c r="E4" s="513">
        <v>4</v>
      </c>
      <c r="F4" s="513">
        <v>5</v>
      </c>
      <c r="G4" s="513">
        <v>6</v>
      </c>
      <c r="H4" s="513">
        <v>7</v>
      </c>
      <c r="I4" s="514">
        <v>8</v>
      </c>
      <c r="J4" s="514">
        <v>9</v>
      </c>
      <c r="K4" s="513">
        <v>10</v>
      </c>
      <c r="L4" s="550">
        <v>11</v>
      </c>
      <c r="M4" s="513">
        <v>12</v>
      </c>
      <c r="N4" s="513">
        <v>13</v>
      </c>
      <c r="O4" s="513">
        <v>14</v>
      </c>
      <c r="P4" s="514">
        <v>15</v>
      </c>
      <c r="Q4" s="514">
        <v>16</v>
      </c>
      <c r="R4" s="513">
        <v>17</v>
      </c>
      <c r="S4" s="513">
        <v>18</v>
      </c>
      <c r="T4" s="513">
        <v>19</v>
      </c>
      <c r="U4" s="513">
        <v>20</v>
      </c>
      <c r="V4" s="513">
        <v>21</v>
      </c>
      <c r="W4" s="514">
        <v>22</v>
      </c>
      <c r="X4" s="514">
        <v>23</v>
      </c>
      <c r="Y4" s="514">
        <v>24</v>
      </c>
      <c r="Z4" s="513">
        <v>25</v>
      </c>
      <c r="AA4" s="513">
        <v>26</v>
      </c>
      <c r="AB4" s="513">
        <v>27</v>
      </c>
      <c r="AC4" s="513">
        <v>28</v>
      </c>
      <c r="AD4" s="565"/>
      <c r="AE4" s="565"/>
      <c r="AF4" s="566"/>
    </row>
    <row r="5" spans="1:32" ht="12" customHeight="1" x14ac:dyDescent="0.2">
      <c r="A5" s="860"/>
      <c r="B5" s="517">
        <v>45689</v>
      </c>
      <c r="C5" s="517">
        <f t="shared" ref="C5:AC5" si="0">B5+1</f>
        <v>45690</v>
      </c>
      <c r="D5" s="516">
        <f t="shared" si="0"/>
        <v>45691</v>
      </c>
      <c r="E5" s="516">
        <f t="shared" si="0"/>
        <v>45692</v>
      </c>
      <c r="F5" s="516">
        <f t="shared" si="0"/>
        <v>45693</v>
      </c>
      <c r="G5" s="516">
        <f t="shared" si="0"/>
        <v>45694</v>
      </c>
      <c r="H5" s="516">
        <f t="shared" si="0"/>
        <v>45695</v>
      </c>
      <c r="I5" s="517">
        <f t="shared" si="0"/>
        <v>45696</v>
      </c>
      <c r="J5" s="517">
        <f t="shared" si="0"/>
        <v>45697</v>
      </c>
      <c r="K5" s="516">
        <f t="shared" si="0"/>
        <v>45698</v>
      </c>
      <c r="L5" s="517">
        <f t="shared" si="0"/>
        <v>45699</v>
      </c>
      <c r="M5" s="516">
        <f t="shared" si="0"/>
        <v>45700</v>
      </c>
      <c r="N5" s="516">
        <f t="shared" si="0"/>
        <v>45701</v>
      </c>
      <c r="O5" s="516">
        <f t="shared" si="0"/>
        <v>45702</v>
      </c>
      <c r="P5" s="517">
        <f t="shared" si="0"/>
        <v>45703</v>
      </c>
      <c r="Q5" s="517">
        <f t="shared" si="0"/>
        <v>45704</v>
      </c>
      <c r="R5" s="516">
        <f t="shared" si="0"/>
        <v>45705</v>
      </c>
      <c r="S5" s="516">
        <f t="shared" si="0"/>
        <v>45706</v>
      </c>
      <c r="T5" s="516">
        <f t="shared" si="0"/>
        <v>45707</v>
      </c>
      <c r="U5" s="516">
        <f t="shared" si="0"/>
        <v>45708</v>
      </c>
      <c r="V5" s="516">
        <f t="shared" si="0"/>
        <v>45709</v>
      </c>
      <c r="W5" s="517">
        <f t="shared" si="0"/>
        <v>45710</v>
      </c>
      <c r="X5" s="517">
        <f t="shared" si="0"/>
        <v>45711</v>
      </c>
      <c r="Y5" s="517">
        <f t="shared" si="0"/>
        <v>45712</v>
      </c>
      <c r="Z5" s="516">
        <f t="shared" si="0"/>
        <v>45713</v>
      </c>
      <c r="AA5" s="516">
        <f t="shared" si="0"/>
        <v>45714</v>
      </c>
      <c r="AB5" s="516">
        <f t="shared" si="0"/>
        <v>45715</v>
      </c>
      <c r="AC5" s="516">
        <f t="shared" si="0"/>
        <v>45716</v>
      </c>
      <c r="AD5" s="518"/>
      <c r="AE5" s="518"/>
      <c r="AF5" s="519"/>
    </row>
    <row r="6" spans="1:32" ht="12" customHeight="1" thickBot="1" x14ac:dyDescent="0.25">
      <c r="A6" s="863"/>
      <c r="B6" s="522"/>
      <c r="C6" s="522"/>
      <c r="D6" s="520" t="s">
        <v>159</v>
      </c>
      <c r="E6" s="573"/>
      <c r="F6" s="521" t="s">
        <v>160</v>
      </c>
      <c r="G6" s="524" t="s">
        <v>161</v>
      </c>
      <c r="H6" s="523"/>
      <c r="I6" s="522"/>
      <c r="J6" s="522"/>
      <c r="K6" s="526"/>
      <c r="L6" s="533" t="s">
        <v>162</v>
      </c>
      <c r="M6" s="526"/>
      <c r="N6" s="526"/>
      <c r="O6" s="525"/>
      <c r="P6" s="522"/>
      <c r="Q6" s="522"/>
      <c r="R6" s="526"/>
      <c r="S6" s="526"/>
      <c r="T6" s="526"/>
      <c r="U6" s="526"/>
      <c r="V6" s="525"/>
      <c r="W6" s="522"/>
      <c r="X6" s="522" t="s">
        <v>164</v>
      </c>
      <c r="Y6" s="522"/>
      <c r="Z6" s="524" t="s">
        <v>163</v>
      </c>
      <c r="AA6" s="526"/>
      <c r="AB6" s="526"/>
      <c r="AC6" s="527" t="s">
        <v>165</v>
      </c>
      <c r="AD6" s="528"/>
      <c r="AE6" s="528"/>
      <c r="AF6" s="529"/>
    </row>
    <row r="7" spans="1:32" ht="12" customHeight="1" x14ac:dyDescent="0.2">
      <c r="A7" s="859" t="s">
        <v>166</v>
      </c>
      <c r="B7" s="514">
        <v>1</v>
      </c>
      <c r="C7" s="514">
        <v>2</v>
      </c>
      <c r="D7" s="513">
        <v>3</v>
      </c>
      <c r="E7" s="513">
        <v>4</v>
      </c>
      <c r="F7" s="513">
        <v>5</v>
      </c>
      <c r="G7" s="513">
        <v>6</v>
      </c>
      <c r="H7" s="513">
        <v>7</v>
      </c>
      <c r="I7" s="514">
        <v>8</v>
      </c>
      <c r="J7" s="514">
        <v>9</v>
      </c>
      <c r="K7" s="513">
        <v>10</v>
      </c>
      <c r="L7" s="513">
        <v>11</v>
      </c>
      <c r="M7" s="513">
        <v>12</v>
      </c>
      <c r="N7" s="513">
        <v>13</v>
      </c>
      <c r="O7" s="513">
        <v>14</v>
      </c>
      <c r="P7" s="514">
        <v>15</v>
      </c>
      <c r="Q7" s="514">
        <v>16</v>
      </c>
      <c r="R7" s="513">
        <v>17</v>
      </c>
      <c r="S7" s="513">
        <v>18</v>
      </c>
      <c r="T7" s="513">
        <v>19</v>
      </c>
      <c r="U7" s="514">
        <v>20</v>
      </c>
      <c r="V7" s="513">
        <v>21</v>
      </c>
      <c r="W7" s="514">
        <v>22</v>
      </c>
      <c r="X7" s="514">
        <v>23</v>
      </c>
      <c r="Y7" s="513">
        <v>24</v>
      </c>
      <c r="Z7" s="513">
        <v>25</v>
      </c>
      <c r="AA7" s="513">
        <v>26</v>
      </c>
      <c r="AB7" s="513">
        <v>27</v>
      </c>
      <c r="AC7" s="513">
        <v>28</v>
      </c>
      <c r="AD7" s="514">
        <v>29</v>
      </c>
      <c r="AE7" s="514">
        <v>30</v>
      </c>
      <c r="AF7" s="530">
        <v>31</v>
      </c>
    </row>
    <row r="8" spans="1:32" ht="12" customHeight="1" x14ac:dyDescent="0.2">
      <c r="A8" s="860"/>
      <c r="B8" s="517">
        <v>45717</v>
      </c>
      <c r="C8" s="517">
        <f t="shared" ref="C8:AF8" si="1">B8+1</f>
        <v>45718</v>
      </c>
      <c r="D8" s="516">
        <f t="shared" si="1"/>
        <v>45719</v>
      </c>
      <c r="E8" s="516">
        <f t="shared" si="1"/>
        <v>45720</v>
      </c>
      <c r="F8" s="516">
        <f t="shared" si="1"/>
        <v>45721</v>
      </c>
      <c r="G8" s="516">
        <f t="shared" si="1"/>
        <v>45722</v>
      </c>
      <c r="H8" s="516">
        <f t="shared" si="1"/>
        <v>45723</v>
      </c>
      <c r="I8" s="517">
        <f t="shared" si="1"/>
        <v>45724</v>
      </c>
      <c r="J8" s="517">
        <f t="shared" si="1"/>
        <v>45725</v>
      </c>
      <c r="K8" s="516">
        <f t="shared" si="1"/>
        <v>45726</v>
      </c>
      <c r="L8" s="516">
        <f t="shared" si="1"/>
        <v>45727</v>
      </c>
      <c r="M8" s="516">
        <f t="shared" si="1"/>
        <v>45728</v>
      </c>
      <c r="N8" s="516">
        <f t="shared" si="1"/>
        <v>45729</v>
      </c>
      <c r="O8" s="516">
        <f t="shared" si="1"/>
        <v>45730</v>
      </c>
      <c r="P8" s="517">
        <f t="shared" si="1"/>
        <v>45731</v>
      </c>
      <c r="Q8" s="517">
        <f t="shared" si="1"/>
        <v>45732</v>
      </c>
      <c r="R8" s="516">
        <f t="shared" si="1"/>
        <v>45733</v>
      </c>
      <c r="S8" s="516">
        <f t="shared" si="1"/>
        <v>45734</v>
      </c>
      <c r="T8" s="516">
        <f t="shared" si="1"/>
        <v>45735</v>
      </c>
      <c r="U8" s="517">
        <f t="shared" si="1"/>
        <v>45736</v>
      </c>
      <c r="V8" s="516">
        <f t="shared" si="1"/>
        <v>45737</v>
      </c>
      <c r="W8" s="517">
        <f t="shared" si="1"/>
        <v>45738</v>
      </c>
      <c r="X8" s="517">
        <f t="shared" si="1"/>
        <v>45739</v>
      </c>
      <c r="Y8" s="516">
        <f t="shared" si="1"/>
        <v>45740</v>
      </c>
      <c r="Z8" s="516">
        <f t="shared" si="1"/>
        <v>45741</v>
      </c>
      <c r="AA8" s="516">
        <f t="shared" si="1"/>
        <v>45742</v>
      </c>
      <c r="AB8" s="516">
        <f t="shared" si="1"/>
        <v>45743</v>
      </c>
      <c r="AC8" s="516">
        <f t="shared" si="1"/>
        <v>45744</v>
      </c>
      <c r="AD8" s="517">
        <f t="shared" si="1"/>
        <v>45745</v>
      </c>
      <c r="AE8" s="517">
        <f t="shared" si="1"/>
        <v>45746</v>
      </c>
      <c r="AF8" s="531">
        <f t="shared" si="1"/>
        <v>45747</v>
      </c>
    </row>
    <row r="9" spans="1:32" ht="12" customHeight="1" thickBot="1" x14ac:dyDescent="0.25">
      <c r="A9" s="861"/>
      <c r="B9" s="539"/>
      <c r="C9" s="539"/>
      <c r="D9" s="520" t="s">
        <v>159</v>
      </c>
      <c r="E9" s="534"/>
      <c r="F9" s="534"/>
      <c r="G9" s="532" t="s">
        <v>212</v>
      </c>
      <c r="H9" s="534"/>
      <c r="I9" s="539"/>
      <c r="J9" s="539"/>
      <c r="K9" s="526"/>
      <c r="L9" s="526"/>
      <c r="M9" s="526"/>
      <c r="N9" s="526"/>
      <c r="O9" s="525"/>
      <c r="P9" s="522"/>
      <c r="Q9" s="539"/>
      <c r="R9" s="526"/>
      <c r="S9" s="526"/>
      <c r="T9" s="526"/>
      <c r="U9" s="533" t="s">
        <v>167</v>
      </c>
      <c r="V9" s="573"/>
      <c r="W9" s="539"/>
      <c r="X9" s="522"/>
      <c r="Y9" s="526"/>
      <c r="Z9" s="526"/>
      <c r="AA9" s="536" t="s">
        <v>168</v>
      </c>
      <c r="AB9" s="573"/>
      <c r="AC9" s="573"/>
      <c r="AD9" s="539"/>
      <c r="AE9" s="522"/>
      <c r="AF9" s="537" t="s">
        <v>165</v>
      </c>
    </row>
    <row r="10" spans="1:32" ht="12" customHeight="1" x14ac:dyDescent="0.2">
      <c r="A10" s="859" t="s">
        <v>169</v>
      </c>
      <c r="B10" s="513">
        <v>1</v>
      </c>
      <c r="C10" s="513">
        <v>2</v>
      </c>
      <c r="D10" s="513">
        <v>3</v>
      </c>
      <c r="E10" s="513">
        <v>4</v>
      </c>
      <c r="F10" s="514">
        <v>5</v>
      </c>
      <c r="G10" s="514">
        <v>6</v>
      </c>
      <c r="H10" s="513">
        <v>7</v>
      </c>
      <c r="I10" s="513">
        <v>8</v>
      </c>
      <c r="J10" s="513">
        <v>9</v>
      </c>
      <c r="K10" s="513">
        <v>10</v>
      </c>
      <c r="L10" s="559">
        <v>11</v>
      </c>
      <c r="M10" s="514">
        <v>12</v>
      </c>
      <c r="N10" s="514">
        <v>13</v>
      </c>
      <c r="O10" s="513">
        <v>14</v>
      </c>
      <c r="P10" s="513">
        <v>15</v>
      </c>
      <c r="Q10" s="513">
        <v>16</v>
      </c>
      <c r="R10" s="513">
        <v>17</v>
      </c>
      <c r="S10" s="559">
        <v>18</v>
      </c>
      <c r="T10" s="514">
        <v>19</v>
      </c>
      <c r="U10" s="514">
        <v>20</v>
      </c>
      <c r="V10" s="513">
        <v>21</v>
      </c>
      <c r="W10" s="513">
        <v>22</v>
      </c>
      <c r="X10" s="513">
        <v>23</v>
      </c>
      <c r="Y10" s="513">
        <v>24</v>
      </c>
      <c r="Z10" s="559">
        <v>25</v>
      </c>
      <c r="AA10" s="514">
        <v>26</v>
      </c>
      <c r="AB10" s="514">
        <v>27</v>
      </c>
      <c r="AC10" s="559">
        <v>28</v>
      </c>
      <c r="AD10" s="514">
        <v>29</v>
      </c>
      <c r="AE10" s="513">
        <v>30</v>
      </c>
      <c r="AF10" s="515"/>
    </row>
    <row r="11" spans="1:32" ht="12" customHeight="1" x14ac:dyDescent="0.2">
      <c r="A11" s="860"/>
      <c r="B11" s="516">
        <v>45748</v>
      </c>
      <c r="C11" s="516">
        <f t="shared" ref="C11:AE11" si="2">B11+1</f>
        <v>45749</v>
      </c>
      <c r="D11" s="516">
        <f t="shared" si="2"/>
        <v>45750</v>
      </c>
      <c r="E11" s="516">
        <f t="shared" si="2"/>
        <v>45751</v>
      </c>
      <c r="F11" s="517">
        <f t="shared" si="2"/>
        <v>45752</v>
      </c>
      <c r="G11" s="517">
        <f t="shared" si="2"/>
        <v>45753</v>
      </c>
      <c r="H11" s="516">
        <f t="shared" si="2"/>
        <v>45754</v>
      </c>
      <c r="I11" s="516">
        <f t="shared" si="2"/>
        <v>45755</v>
      </c>
      <c r="J11" s="516">
        <f t="shared" si="2"/>
        <v>45756</v>
      </c>
      <c r="K11" s="516">
        <f t="shared" si="2"/>
        <v>45757</v>
      </c>
      <c r="L11" s="516">
        <f t="shared" si="2"/>
        <v>45758</v>
      </c>
      <c r="M11" s="517">
        <f t="shared" si="2"/>
        <v>45759</v>
      </c>
      <c r="N11" s="517">
        <f t="shared" si="2"/>
        <v>45760</v>
      </c>
      <c r="O11" s="516">
        <f t="shared" si="2"/>
        <v>45761</v>
      </c>
      <c r="P11" s="516">
        <f t="shared" si="2"/>
        <v>45762</v>
      </c>
      <c r="Q11" s="516">
        <f t="shared" si="2"/>
        <v>45763</v>
      </c>
      <c r="R11" s="516">
        <f t="shared" si="2"/>
        <v>45764</v>
      </c>
      <c r="S11" s="516">
        <f t="shared" si="2"/>
        <v>45765</v>
      </c>
      <c r="T11" s="517">
        <f t="shared" si="2"/>
        <v>45766</v>
      </c>
      <c r="U11" s="517">
        <f t="shared" si="2"/>
        <v>45767</v>
      </c>
      <c r="V11" s="516">
        <f t="shared" si="2"/>
        <v>45768</v>
      </c>
      <c r="W11" s="516">
        <f t="shared" si="2"/>
        <v>45769</v>
      </c>
      <c r="X11" s="516">
        <f t="shared" si="2"/>
        <v>45770</v>
      </c>
      <c r="Y11" s="516">
        <f t="shared" si="2"/>
        <v>45771</v>
      </c>
      <c r="Z11" s="516">
        <f t="shared" si="2"/>
        <v>45772</v>
      </c>
      <c r="AA11" s="517">
        <f t="shared" si="2"/>
        <v>45773</v>
      </c>
      <c r="AB11" s="517">
        <f t="shared" si="2"/>
        <v>45774</v>
      </c>
      <c r="AC11" s="516">
        <f t="shared" si="2"/>
        <v>45775</v>
      </c>
      <c r="AD11" s="517">
        <f t="shared" si="2"/>
        <v>45776</v>
      </c>
      <c r="AE11" s="516">
        <f t="shared" si="2"/>
        <v>45777</v>
      </c>
      <c r="AF11" s="519"/>
    </row>
    <row r="12" spans="1:32" ht="12" customHeight="1" thickBot="1" x14ac:dyDescent="0.25">
      <c r="A12" s="861"/>
      <c r="B12" s="571"/>
      <c r="C12" s="520" t="s">
        <v>159</v>
      </c>
      <c r="D12" s="639"/>
      <c r="E12" s="536" t="s">
        <v>222</v>
      </c>
      <c r="F12" s="539"/>
      <c r="G12" s="539"/>
      <c r="H12" s="538"/>
      <c r="I12" s="532" t="s">
        <v>170</v>
      </c>
      <c r="J12" s="538"/>
      <c r="K12" s="538"/>
      <c r="L12" s="534"/>
      <c r="M12" s="539"/>
      <c r="N12" s="539"/>
      <c r="O12" s="538"/>
      <c r="P12" s="538"/>
      <c r="Q12" s="538"/>
      <c r="R12" s="538"/>
      <c r="S12" s="538"/>
      <c r="T12" s="539"/>
      <c r="U12" s="539"/>
      <c r="V12" s="538"/>
      <c r="W12" s="538"/>
      <c r="X12" s="538"/>
      <c r="Y12" s="538"/>
      <c r="Z12" s="536" t="s">
        <v>171</v>
      </c>
      <c r="AA12" s="539"/>
      <c r="AB12" s="539"/>
      <c r="AC12" s="571"/>
      <c r="AD12" s="533" t="s">
        <v>172</v>
      </c>
      <c r="AE12" s="527" t="s">
        <v>165</v>
      </c>
      <c r="AF12" s="549"/>
    </row>
    <row r="13" spans="1:32" ht="12" customHeight="1" x14ac:dyDescent="0.2">
      <c r="A13" s="859" t="s">
        <v>173</v>
      </c>
      <c r="B13" s="541">
        <v>1</v>
      </c>
      <c r="C13" s="513">
        <v>2</v>
      </c>
      <c r="D13" s="514">
        <v>3</v>
      </c>
      <c r="E13" s="514">
        <v>4</v>
      </c>
      <c r="F13" s="514">
        <v>5</v>
      </c>
      <c r="G13" s="514">
        <v>6</v>
      </c>
      <c r="H13" s="541">
        <v>7</v>
      </c>
      <c r="I13" s="541">
        <v>8</v>
      </c>
      <c r="J13" s="541">
        <v>9</v>
      </c>
      <c r="K13" s="514">
        <v>10</v>
      </c>
      <c r="L13" s="542">
        <v>11</v>
      </c>
      <c r="M13" s="541">
        <v>12</v>
      </c>
      <c r="N13" s="541">
        <v>13</v>
      </c>
      <c r="O13" s="541">
        <v>14</v>
      </c>
      <c r="P13" s="541">
        <v>15</v>
      </c>
      <c r="Q13" s="541">
        <v>16</v>
      </c>
      <c r="R13" s="514">
        <v>17</v>
      </c>
      <c r="S13" s="542">
        <v>18</v>
      </c>
      <c r="T13" s="541">
        <v>19</v>
      </c>
      <c r="U13" s="541">
        <v>20</v>
      </c>
      <c r="V13" s="541">
        <v>21</v>
      </c>
      <c r="W13" s="541">
        <v>22</v>
      </c>
      <c r="X13" s="541">
        <v>23</v>
      </c>
      <c r="Y13" s="514">
        <v>24</v>
      </c>
      <c r="Z13" s="542">
        <v>25</v>
      </c>
      <c r="AA13" s="541">
        <v>26</v>
      </c>
      <c r="AB13" s="541">
        <v>27</v>
      </c>
      <c r="AC13" s="541">
        <v>28</v>
      </c>
      <c r="AD13" s="541">
        <v>29</v>
      </c>
      <c r="AE13" s="541">
        <v>30</v>
      </c>
      <c r="AF13" s="567">
        <v>31</v>
      </c>
    </row>
    <row r="14" spans="1:32" ht="12" customHeight="1" x14ac:dyDescent="0.2">
      <c r="A14" s="860"/>
      <c r="B14" s="543">
        <v>45778</v>
      </c>
      <c r="C14" s="516">
        <f>B14+1</f>
        <v>45779</v>
      </c>
      <c r="D14" s="517">
        <f t="shared" ref="D14:AF14" si="3">C14+1</f>
        <v>45780</v>
      </c>
      <c r="E14" s="517">
        <f t="shared" si="3"/>
        <v>45781</v>
      </c>
      <c r="F14" s="517">
        <f t="shared" si="3"/>
        <v>45782</v>
      </c>
      <c r="G14" s="517">
        <f t="shared" si="3"/>
        <v>45783</v>
      </c>
      <c r="H14" s="543">
        <f>G14+1</f>
        <v>45784</v>
      </c>
      <c r="I14" s="543">
        <f>H14+1</f>
        <v>45785</v>
      </c>
      <c r="J14" s="543">
        <f t="shared" si="3"/>
        <v>45786</v>
      </c>
      <c r="K14" s="517">
        <f t="shared" si="3"/>
        <v>45787</v>
      </c>
      <c r="L14" s="544">
        <f t="shared" si="3"/>
        <v>45788</v>
      </c>
      <c r="M14" s="543">
        <f t="shared" si="3"/>
        <v>45789</v>
      </c>
      <c r="N14" s="543">
        <f>M14+1</f>
        <v>45790</v>
      </c>
      <c r="O14" s="543">
        <f>N14+1</f>
        <v>45791</v>
      </c>
      <c r="P14" s="543">
        <f t="shared" si="3"/>
        <v>45792</v>
      </c>
      <c r="Q14" s="543">
        <f t="shared" si="3"/>
        <v>45793</v>
      </c>
      <c r="R14" s="517">
        <f t="shared" si="3"/>
        <v>45794</v>
      </c>
      <c r="S14" s="544">
        <f t="shared" si="3"/>
        <v>45795</v>
      </c>
      <c r="T14" s="543">
        <f t="shared" si="3"/>
        <v>45796</v>
      </c>
      <c r="U14" s="543">
        <f>T14+1</f>
        <v>45797</v>
      </c>
      <c r="V14" s="543">
        <f>U14+1</f>
        <v>45798</v>
      </c>
      <c r="W14" s="543">
        <f t="shared" si="3"/>
        <v>45799</v>
      </c>
      <c r="X14" s="543">
        <f t="shared" si="3"/>
        <v>45800</v>
      </c>
      <c r="Y14" s="517">
        <f t="shared" si="3"/>
        <v>45801</v>
      </c>
      <c r="Z14" s="544">
        <f>Y14+1</f>
        <v>45802</v>
      </c>
      <c r="AA14" s="543">
        <f>Z14+1</f>
        <v>45803</v>
      </c>
      <c r="AB14" s="543">
        <f>AA14+1</f>
        <v>45804</v>
      </c>
      <c r="AC14" s="543">
        <f>AB14+1</f>
        <v>45805</v>
      </c>
      <c r="AD14" s="543">
        <f t="shared" si="3"/>
        <v>45806</v>
      </c>
      <c r="AE14" s="543">
        <f t="shared" si="3"/>
        <v>45807</v>
      </c>
      <c r="AF14" s="563">
        <f t="shared" si="3"/>
        <v>45808</v>
      </c>
    </row>
    <row r="15" spans="1:32" ht="12" customHeight="1" thickBot="1" x14ac:dyDescent="0.25">
      <c r="A15" s="861"/>
      <c r="B15" s="520" t="s">
        <v>159</v>
      </c>
      <c r="C15" s="536" t="s">
        <v>177</v>
      </c>
      <c r="D15" s="533" t="s">
        <v>174</v>
      </c>
      <c r="E15" s="533" t="s">
        <v>175</v>
      </c>
      <c r="F15" s="533" t="s">
        <v>176</v>
      </c>
      <c r="G15" s="533"/>
      <c r="H15" s="545"/>
      <c r="I15" s="532" t="s">
        <v>178</v>
      </c>
      <c r="J15" s="545"/>
      <c r="K15" s="539"/>
      <c r="L15" s="546"/>
      <c r="M15" s="545"/>
      <c r="N15" s="545"/>
      <c r="O15" s="545"/>
      <c r="P15" s="545"/>
      <c r="Q15" s="545"/>
      <c r="R15" s="539"/>
      <c r="S15" s="546"/>
      <c r="T15" s="545"/>
      <c r="U15" s="545"/>
      <c r="V15" s="545"/>
      <c r="W15" s="545"/>
      <c r="X15" s="545"/>
      <c r="Y15" s="539"/>
      <c r="Z15" s="546"/>
      <c r="AA15" s="545"/>
      <c r="AB15" s="548"/>
      <c r="AC15" s="705" t="s">
        <v>179</v>
      </c>
      <c r="AD15" s="548"/>
      <c r="AE15" s="527" t="s">
        <v>165</v>
      </c>
      <c r="AF15" s="572"/>
    </row>
    <row r="16" spans="1:32" ht="12" customHeight="1" x14ac:dyDescent="0.2">
      <c r="A16" s="859" t="s">
        <v>180</v>
      </c>
      <c r="B16" s="514">
        <v>1</v>
      </c>
      <c r="C16" s="635">
        <v>2</v>
      </c>
      <c r="D16" s="513">
        <v>3</v>
      </c>
      <c r="E16" s="513">
        <v>4</v>
      </c>
      <c r="F16" s="513">
        <v>5</v>
      </c>
      <c r="G16" s="513">
        <v>6</v>
      </c>
      <c r="H16" s="514">
        <v>7</v>
      </c>
      <c r="I16" s="514">
        <v>8</v>
      </c>
      <c r="J16" s="513">
        <v>9</v>
      </c>
      <c r="K16" s="513">
        <v>10</v>
      </c>
      <c r="L16" s="513">
        <v>11</v>
      </c>
      <c r="M16" s="513">
        <v>12</v>
      </c>
      <c r="N16" s="513">
        <v>13</v>
      </c>
      <c r="O16" s="514">
        <v>14</v>
      </c>
      <c r="P16" s="514">
        <v>15</v>
      </c>
      <c r="Q16" s="513">
        <v>16</v>
      </c>
      <c r="R16" s="513">
        <v>17</v>
      </c>
      <c r="S16" s="513">
        <v>18</v>
      </c>
      <c r="T16" s="513">
        <v>19</v>
      </c>
      <c r="U16" s="513">
        <v>20</v>
      </c>
      <c r="V16" s="514">
        <v>21</v>
      </c>
      <c r="W16" s="514">
        <v>22</v>
      </c>
      <c r="X16" s="513">
        <v>23</v>
      </c>
      <c r="Y16" s="513">
        <v>24</v>
      </c>
      <c r="Z16" s="513">
        <v>25</v>
      </c>
      <c r="AA16" s="513">
        <v>26</v>
      </c>
      <c r="AB16" s="513">
        <v>27</v>
      </c>
      <c r="AC16" s="514">
        <v>28</v>
      </c>
      <c r="AD16" s="514">
        <v>29</v>
      </c>
      <c r="AE16" s="513">
        <v>30</v>
      </c>
      <c r="AF16" s="515"/>
    </row>
    <row r="17" spans="1:33" ht="12" customHeight="1" x14ac:dyDescent="0.2">
      <c r="A17" s="860"/>
      <c r="B17" s="517">
        <v>45809</v>
      </c>
      <c r="C17" s="636">
        <f>B17+1</f>
        <v>45810</v>
      </c>
      <c r="D17" s="516">
        <f t="shared" ref="D17:AE17" si="4">C17+1</f>
        <v>45811</v>
      </c>
      <c r="E17" s="516">
        <f t="shared" si="4"/>
        <v>45812</v>
      </c>
      <c r="F17" s="516">
        <f t="shared" si="4"/>
        <v>45813</v>
      </c>
      <c r="G17" s="516">
        <f t="shared" si="4"/>
        <v>45814</v>
      </c>
      <c r="H17" s="517">
        <f t="shared" si="4"/>
        <v>45815</v>
      </c>
      <c r="I17" s="517">
        <f t="shared" si="4"/>
        <v>45816</v>
      </c>
      <c r="J17" s="516">
        <f t="shared" si="4"/>
        <v>45817</v>
      </c>
      <c r="K17" s="516">
        <f t="shared" si="4"/>
        <v>45818</v>
      </c>
      <c r="L17" s="516">
        <f t="shared" si="4"/>
        <v>45819</v>
      </c>
      <c r="M17" s="516">
        <f t="shared" si="4"/>
        <v>45820</v>
      </c>
      <c r="N17" s="516">
        <f t="shared" si="4"/>
        <v>45821</v>
      </c>
      <c r="O17" s="517">
        <f t="shared" si="4"/>
        <v>45822</v>
      </c>
      <c r="P17" s="517">
        <f t="shared" si="4"/>
        <v>45823</v>
      </c>
      <c r="Q17" s="516">
        <f t="shared" si="4"/>
        <v>45824</v>
      </c>
      <c r="R17" s="516">
        <f t="shared" si="4"/>
        <v>45825</v>
      </c>
      <c r="S17" s="516">
        <f t="shared" si="4"/>
        <v>45826</v>
      </c>
      <c r="T17" s="516">
        <f t="shared" si="4"/>
        <v>45827</v>
      </c>
      <c r="U17" s="516">
        <f t="shared" si="4"/>
        <v>45828</v>
      </c>
      <c r="V17" s="517">
        <f t="shared" si="4"/>
        <v>45829</v>
      </c>
      <c r="W17" s="517">
        <f t="shared" si="4"/>
        <v>45830</v>
      </c>
      <c r="X17" s="516">
        <f t="shared" si="4"/>
        <v>45831</v>
      </c>
      <c r="Y17" s="516">
        <f t="shared" si="4"/>
        <v>45832</v>
      </c>
      <c r="Z17" s="516">
        <f t="shared" si="4"/>
        <v>45833</v>
      </c>
      <c r="AA17" s="516">
        <f t="shared" si="4"/>
        <v>45834</v>
      </c>
      <c r="AB17" s="516">
        <f t="shared" si="4"/>
        <v>45835</v>
      </c>
      <c r="AC17" s="517">
        <f t="shared" si="4"/>
        <v>45836</v>
      </c>
      <c r="AD17" s="517">
        <f t="shared" si="4"/>
        <v>45837</v>
      </c>
      <c r="AE17" s="516">
        <f t="shared" si="4"/>
        <v>45838</v>
      </c>
      <c r="AF17" s="519"/>
    </row>
    <row r="18" spans="1:33" ht="12" customHeight="1" thickBot="1" x14ac:dyDescent="0.25">
      <c r="A18" s="861"/>
      <c r="B18" s="539"/>
      <c r="C18" s="520" t="s">
        <v>159</v>
      </c>
      <c r="D18" s="538"/>
      <c r="E18" s="538"/>
      <c r="F18" s="538"/>
      <c r="G18" s="532" t="s">
        <v>214</v>
      </c>
      <c r="H18" s="539"/>
      <c r="I18" s="539"/>
      <c r="J18" s="538"/>
      <c r="K18" s="538"/>
      <c r="L18" s="538"/>
      <c r="M18" s="538"/>
      <c r="N18" s="538"/>
      <c r="O18" s="539"/>
      <c r="P18" s="539"/>
      <c r="Q18" s="538"/>
      <c r="R18" s="538"/>
      <c r="S18" s="538"/>
      <c r="T18" s="538"/>
      <c r="U18" s="538"/>
      <c r="V18" s="539"/>
      <c r="W18" s="539"/>
      <c r="X18" s="538"/>
      <c r="Y18" s="538"/>
      <c r="Z18" s="536" t="s">
        <v>182</v>
      </c>
      <c r="AA18" s="540"/>
      <c r="AB18" s="540"/>
      <c r="AC18" s="539"/>
      <c r="AD18" s="539"/>
      <c r="AE18" s="527" t="s">
        <v>165</v>
      </c>
      <c r="AF18" s="549"/>
    </row>
    <row r="19" spans="1:33" ht="12" customHeight="1" x14ac:dyDescent="0.2">
      <c r="A19" s="864" t="s">
        <v>183</v>
      </c>
      <c r="B19" s="551">
        <v>1</v>
      </c>
      <c r="C19" s="551">
        <v>2</v>
      </c>
      <c r="D19" s="551">
        <v>3</v>
      </c>
      <c r="E19" s="551">
        <v>4</v>
      </c>
      <c r="F19" s="550">
        <v>5</v>
      </c>
      <c r="G19" s="550">
        <v>6</v>
      </c>
      <c r="H19" s="552">
        <v>7</v>
      </c>
      <c r="I19" s="552">
        <v>8</v>
      </c>
      <c r="J19" s="552">
        <v>9</v>
      </c>
      <c r="K19" s="552">
        <v>10</v>
      </c>
      <c r="L19" s="551">
        <v>11</v>
      </c>
      <c r="M19" s="550">
        <v>12</v>
      </c>
      <c r="N19" s="550">
        <v>13</v>
      </c>
      <c r="O19" s="638">
        <v>14</v>
      </c>
      <c r="P19" s="638">
        <v>15</v>
      </c>
      <c r="Q19" s="513">
        <v>16</v>
      </c>
      <c r="R19" s="513">
        <v>17</v>
      </c>
      <c r="S19" s="513">
        <v>18</v>
      </c>
      <c r="T19" s="550">
        <v>19</v>
      </c>
      <c r="U19" s="550">
        <v>20</v>
      </c>
      <c r="V19" s="550">
        <v>21</v>
      </c>
      <c r="W19" s="559">
        <v>22</v>
      </c>
      <c r="X19" s="559">
        <v>23</v>
      </c>
      <c r="Y19" s="552">
        <v>24</v>
      </c>
      <c r="Z19" s="551">
        <v>25</v>
      </c>
      <c r="AA19" s="550">
        <v>26</v>
      </c>
      <c r="AB19" s="550">
        <v>27</v>
      </c>
      <c r="AC19" s="559">
        <v>28</v>
      </c>
      <c r="AD19" s="559">
        <v>29</v>
      </c>
      <c r="AE19" s="552">
        <v>30</v>
      </c>
      <c r="AF19" s="553">
        <v>31</v>
      </c>
    </row>
    <row r="20" spans="1:33" ht="12" customHeight="1" x14ac:dyDescent="0.2">
      <c r="A20" s="860"/>
      <c r="B20" s="516">
        <v>45839</v>
      </c>
      <c r="C20" s="516">
        <f t="shared" ref="C20:AF20" si="5">B20+1</f>
        <v>45840</v>
      </c>
      <c r="D20" s="516">
        <f t="shared" si="5"/>
        <v>45841</v>
      </c>
      <c r="E20" s="516">
        <f t="shared" si="5"/>
        <v>45842</v>
      </c>
      <c r="F20" s="517">
        <f t="shared" si="5"/>
        <v>45843</v>
      </c>
      <c r="G20" s="517">
        <f t="shared" si="5"/>
        <v>45844</v>
      </c>
      <c r="H20" s="554">
        <f t="shared" si="5"/>
        <v>45845</v>
      </c>
      <c r="I20" s="554">
        <f>H20+1</f>
        <v>45846</v>
      </c>
      <c r="J20" s="554">
        <f>I20+1</f>
        <v>45847</v>
      </c>
      <c r="K20" s="554">
        <f t="shared" si="5"/>
        <v>45848</v>
      </c>
      <c r="L20" s="516">
        <f t="shared" si="5"/>
        <v>45849</v>
      </c>
      <c r="M20" s="517">
        <f t="shared" si="5"/>
        <v>45850</v>
      </c>
      <c r="N20" s="517">
        <f t="shared" si="5"/>
        <v>45851</v>
      </c>
      <c r="O20" s="636">
        <f t="shared" si="5"/>
        <v>45852</v>
      </c>
      <c r="P20" s="636">
        <f t="shared" si="5"/>
        <v>45853</v>
      </c>
      <c r="Q20" s="516">
        <f>P20+1</f>
        <v>45854</v>
      </c>
      <c r="R20" s="516">
        <f>Q20+1</f>
        <v>45855</v>
      </c>
      <c r="S20" s="516">
        <f t="shared" si="5"/>
        <v>45856</v>
      </c>
      <c r="T20" s="517">
        <f t="shared" si="5"/>
        <v>45857</v>
      </c>
      <c r="U20" s="517">
        <f t="shared" si="5"/>
        <v>45858</v>
      </c>
      <c r="V20" s="517">
        <f t="shared" si="5"/>
        <v>45859</v>
      </c>
      <c r="W20" s="554">
        <f t="shared" si="5"/>
        <v>45860</v>
      </c>
      <c r="X20" s="554">
        <f t="shared" si="5"/>
        <v>45861</v>
      </c>
      <c r="Y20" s="554">
        <f t="shared" si="5"/>
        <v>45862</v>
      </c>
      <c r="Z20" s="516">
        <f t="shared" si="5"/>
        <v>45863</v>
      </c>
      <c r="AA20" s="517">
        <f t="shared" si="5"/>
        <v>45864</v>
      </c>
      <c r="AB20" s="517">
        <f t="shared" si="5"/>
        <v>45865</v>
      </c>
      <c r="AC20" s="554">
        <f t="shared" si="5"/>
        <v>45866</v>
      </c>
      <c r="AD20" s="554">
        <f t="shared" si="5"/>
        <v>45867</v>
      </c>
      <c r="AE20" s="554">
        <f t="shared" si="5"/>
        <v>45868</v>
      </c>
      <c r="AF20" s="555">
        <f t="shared" si="5"/>
        <v>45869</v>
      </c>
    </row>
    <row r="21" spans="1:33" ht="12" customHeight="1" thickBot="1" x14ac:dyDescent="0.25">
      <c r="A21" s="861"/>
      <c r="B21" s="520" t="s">
        <v>159</v>
      </c>
      <c r="C21" s="573"/>
      <c r="D21" s="532" t="s">
        <v>248</v>
      </c>
      <c r="E21" s="536" t="s">
        <v>249</v>
      </c>
      <c r="F21" s="533"/>
      <c r="G21" s="533"/>
      <c r="H21" s="556"/>
      <c r="I21" s="556"/>
      <c r="J21" s="556"/>
      <c r="K21" s="556"/>
      <c r="L21" s="540"/>
      <c r="M21" s="533"/>
      <c r="N21" s="533"/>
      <c r="O21" s="639"/>
      <c r="P21" s="639"/>
      <c r="Q21" s="571"/>
      <c r="R21" s="571"/>
      <c r="S21" s="571"/>
      <c r="T21" s="533"/>
      <c r="U21" s="533"/>
      <c r="V21" s="533" t="s">
        <v>184</v>
      </c>
      <c r="W21" s="571"/>
      <c r="X21" s="571"/>
      <c r="Y21" s="556"/>
      <c r="Z21" s="556"/>
      <c r="AA21" s="533"/>
      <c r="AB21" s="574"/>
      <c r="AC21" s="557" t="s">
        <v>185</v>
      </c>
      <c r="AD21" s="571"/>
      <c r="AE21" s="573"/>
      <c r="AF21" s="537" t="s">
        <v>165</v>
      </c>
      <c r="AG21" s="558"/>
    </row>
    <row r="22" spans="1:33" ht="12" customHeight="1" x14ac:dyDescent="0.2">
      <c r="A22" s="865" t="s">
        <v>186</v>
      </c>
      <c r="B22" s="513">
        <v>1</v>
      </c>
      <c r="C22" s="514">
        <v>2</v>
      </c>
      <c r="D22" s="514">
        <v>3</v>
      </c>
      <c r="E22" s="635">
        <v>4</v>
      </c>
      <c r="F22" s="513">
        <v>5</v>
      </c>
      <c r="G22" s="513">
        <v>6</v>
      </c>
      <c r="H22" s="513">
        <v>7</v>
      </c>
      <c r="I22" s="513">
        <v>8</v>
      </c>
      <c r="J22" s="550">
        <v>9</v>
      </c>
      <c r="K22" s="550">
        <v>10</v>
      </c>
      <c r="L22" s="550">
        <v>11</v>
      </c>
      <c r="M22" s="638">
        <v>12</v>
      </c>
      <c r="N22" s="559">
        <v>13</v>
      </c>
      <c r="O22" s="513">
        <v>14</v>
      </c>
      <c r="P22" s="513">
        <v>15</v>
      </c>
      <c r="Q22" s="514">
        <v>16</v>
      </c>
      <c r="R22" s="514">
        <v>17</v>
      </c>
      <c r="S22" s="513">
        <v>18</v>
      </c>
      <c r="T22" s="513">
        <v>19</v>
      </c>
      <c r="U22" s="513">
        <v>20</v>
      </c>
      <c r="V22" s="513">
        <v>21</v>
      </c>
      <c r="W22" s="513">
        <v>22</v>
      </c>
      <c r="X22" s="514">
        <v>23</v>
      </c>
      <c r="Y22" s="514">
        <v>24</v>
      </c>
      <c r="Z22" s="513">
        <v>25</v>
      </c>
      <c r="AA22" s="513">
        <v>26</v>
      </c>
      <c r="AB22" s="513">
        <v>27</v>
      </c>
      <c r="AC22" s="513">
        <v>28</v>
      </c>
      <c r="AD22" s="513">
        <v>29</v>
      </c>
      <c r="AE22" s="514">
        <v>30</v>
      </c>
      <c r="AF22" s="567">
        <v>31</v>
      </c>
    </row>
    <row r="23" spans="1:33" ht="12" customHeight="1" x14ac:dyDescent="0.2">
      <c r="A23" s="860"/>
      <c r="B23" s="516">
        <v>45870</v>
      </c>
      <c r="C23" s="517">
        <f>B23+1</f>
        <v>45871</v>
      </c>
      <c r="D23" s="517">
        <f t="shared" ref="D23:AF23" si="6">C23+1</f>
        <v>45872</v>
      </c>
      <c r="E23" s="636">
        <f t="shared" si="6"/>
        <v>45873</v>
      </c>
      <c r="F23" s="516">
        <f t="shared" si="6"/>
        <v>45874</v>
      </c>
      <c r="G23" s="516">
        <f t="shared" si="6"/>
        <v>45875</v>
      </c>
      <c r="H23" s="516">
        <f t="shared" si="6"/>
        <v>45876</v>
      </c>
      <c r="I23" s="516">
        <f t="shared" si="6"/>
        <v>45877</v>
      </c>
      <c r="J23" s="517">
        <f t="shared" si="6"/>
        <v>45878</v>
      </c>
      <c r="K23" s="517">
        <f t="shared" si="6"/>
        <v>45879</v>
      </c>
      <c r="L23" s="517">
        <f t="shared" si="6"/>
        <v>45880</v>
      </c>
      <c r="M23" s="636">
        <f t="shared" si="6"/>
        <v>45881</v>
      </c>
      <c r="N23" s="554">
        <f t="shared" si="6"/>
        <v>45882</v>
      </c>
      <c r="O23" s="516">
        <f t="shared" si="6"/>
        <v>45883</v>
      </c>
      <c r="P23" s="516">
        <f t="shared" si="6"/>
        <v>45884</v>
      </c>
      <c r="Q23" s="517">
        <f t="shared" si="6"/>
        <v>45885</v>
      </c>
      <c r="R23" s="517">
        <f t="shared" si="6"/>
        <v>45886</v>
      </c>
      <c r="S23" s="516">
        <f t="shared" si="6"/>
        <v>45887</v>
      </c>
      <c r="T23" s="516">
        <f>S23+1</f>
        <v>45888</v>
      </c>
      <c r="U23" s="516">
        <f>T23+1</f>
        <v>45889</v>
      </c>
      <c r="V23" s="516">
        <f t="shared" si="6"/>
        <v>45890</v>
      </c>
      <c r="W23" s="516">
        <f t="shared" si="6"/>
        <v>45891</v>
      </c>
      <c r="X23" s="517">
        <f t="shared" si="6"/>
        <v>45892</v>
      </c>
      <c r="Y23" s="517">
        <f t="shared" si="6"/>
        <v>45893</v>
      </c>
      <c r="Z23" s="516">
        <f t="shared" si="6"/>
        <v>45894</v>
      </c>
      <c r="AA23" s="516">
        <f>Z23+1</f>
        <v>45895</v>
      </c>
      <c r="AB23" s="516">
        <f>AA23+1</f>
        <v>45896</v>
      </c>
      <c r="AC23" s="516">
        <f t="shared" si="6"/>
        <v>45897</v>
      </c>
      <c r="AD23" s="516">
        <f t="shared" si="6"/>
        <v>45898</v>
      </c>
      <c r="AE23" s="517">
        <f t="shared" si="6"/>
        <v>45899</v>
      </c>
      <c r="AF23" s="563">
        <f t="shared" si="6"/>
        <v>45900</v>
      </c>
    </row>
    <row r="24" spans="1:33" ht="12" customHeight="1" thickBot="1" x14ac:dyDescent="0.25">
      <c r="A24" s="863"/>
      <c r="B24" s="520" t="s">
        <v>159</v>
      </c>
      <c r="C24" s="539"/>
      <c r="D24" s="539"/>
      <c r="E24" s="526"/>
      <c r="F24" s="521" t="s">
        <v>215</v>
      </c>
      <c r="G24" s="536" t="s">
        <v>216</v>
      </c>
      <c r="H24" s="526"/>
      <c r="I24" s="526"/>
      <c r="J24" s="575"/>
      <c r="K24" s="533"/>
      <c r="L24" s="533" t="s">
        <v>187</v>
      </c>
      <c r="M24" s="523" t="s">
        <v>188</v>
      </c>
      <c r="N24" s="523" t="s">
        <v>188</v>
      </c>
      <c r="O24" s="523" t="s">
        <v>188</v>
      </c>
      <c r="P24" s="523"/>
      <c r="Q24" s="539"/>
      <c r="R24" s="539"/>
      <c r="S24" s="538"/>
      <c r="T24" s="526"/>
      <c r="U24" s="526"/>
      <c r="V24" s="526"/>
      <c r="W24" s="526"/>
      <c r="X24" s="539"/>
      <c r="Y24" s="539"/>
      <c r="Z24" s="538"/>
      <c r="AA24" s="526"/>
      <c r="AB24" s="524" t="s">
        <v>189</v>
      </c>
      <c r="AC24" s="526"/>
      <c r="AD24" s="576" t="s">
        <v>165</v>
      </c>
      <c r="AE24" s="539"/>
      <c r="AF24" s="572"/>
    </row>
    <row r="25" spans="1:33" ht="12" customHeight="1" x14ac:dyDescent="0.2">
      <c r="A25" s="864" t="s">
        <v>190</v>
      </c>
      <c r="B25" s="635">
        <v>1</v>
      </c>
      <c r="C25" s="513">
        <v>2</v>
      </c>
      <c r="D25" s="513">
        <v>3</v>
      </c>
      <c r="E25" s="513">
        <v>4</v>
      </c>
      <c r="F25" s="513">
        <v>5</v>
      </c>
      <c r="G25" s="514">
        <v>6</v>
      </c>
      <c r="H25" s="514">
        <v>7</v>
      </c>
      <c r="I25" s="513">
        <v>8</v>
      </c>
      <c r="J25" s="513">
        <v>9</v>
      </c>
      <c r="K25" s="513">
        <v>10</v>
      </c>
      <c r="L25" s="513">
        <v>11</v>
      </c>
      <c r="M25" s="513">
        <v>12</v>
      </c>
      <c r="N25" s="514">
        <v>13</v>
      </c>
      <c r="O25" s="514">
        <v>14</v>
      </c>
      <c r="P25" s="514">
        <v>15</v>
      </c>
      <c r="Q25" s="635">
        <v>16</v>
      </c>
      <c r="R25" s="513">
        <v>17</v>
      </c>
      <c r="S25" s="513">
        <v>18</v>
      </c>
      <c r="T25" s="513">
        <v>19</v>
      </c>
      <c r="U25" s="514">
        <v>20</v>
      </c>
      <c r="V25" s="514">
        <v>21</v>
      </c>
      <c r="W25" s="635">
        <v>22</v>
      </c>
      <c r="X25" s="514">
        <v>23</v>
      </c>
      <c r="Y25" s="513">
        <v>24</v>
      </c>
      <c r="Z25" s="513">
        <v>25</v>
      </c>
      <c r="AA25" s="513">
        <v>26</v>
      </c>
      <c r="AB25" s="514">
        <v>27</v>
      </c>
      <c r="AC25" s="514">
        <v>28</v>
      </c>
      <c r="AD25" s="513">
        <v>29</v>
      </c>
      <c r="AE25" s="513">
        <v>30</v>
      </c>
      <c r="AF25" s="515"/>
    </row>
    <row r="26" spans="1:33" ht="12" customHeight="1" x14ac:dyDescent="0.2">
      <c r="A26" s="860"/>
      <c r="B26" s="636">
        <v>45901</v>
      </c>
      <c r="C26" s="516">
        <f t="shared" ref="C26:AE26" si="7">B26+1</f>
        <v>45902</v>
      </c>
      <c r="D26" s="516">
        <f t="shared" si="7"/>
        <v>45903</v>
      </c>
      <c r="E26" s="516">
        <f t="shared" si="7"/>
        <v>45904</v>
      </c>
      <c r="F26" s="516">
        <f t="shared" si="7"/>
        <v>45905</v>
      </c>
      <c r="G26" s="517">
        <f t="shared" si="7"/>
        <v>45906</v>
      </c>
      <c r="H26" s="517">
        <f t="shared" si="7"/>
        <v>45907</v>
      </c>
      <c r="I26" s="516">
        <f t="shared" si="7"/>
        <v>45908</v>
      </c>
      <c r="J26" s="516">
        <f>I26+1</f>
        <v>45909</v>
      </c>
      <c r="K26" s="516">
        <f>J26+1</f>
        <v>45910</v>
      </c>
      <c r="L26" s="516">
        <f t="shared" si="7"/>
        <v>45911</v>
      </c>
      <c r="M26" s="516">
        <f t="shared" si="7"/>
        <v>45912</v>
      </c>
      <c r="N26" s="517">
        <f t="shared" si="7"/>
        <v>45913</v>
      </c>
      <c r="O26" s="517">
        <f t="shared" si="7"/>
        <v>45914</v>
      </c>
      <c r="P26" s="517">
        <f t="shared" si="7"/>
        <v>45915</v>
      </c>
      <c r="Q26" s="636">
        <f t="shared" si="7"/>
        <v>45916</v>
      </c>
      <c r="R26" s="516">
        <f>Q26+1</f>
        <v>45917</v>
      </c>
      <c r="S26" s="516">
        <f>R26+1</f>
        <v>45918</v>
      </c>
      <c r="T26" s="516">
        <f t="shared" si="7"/>
        <v>45919</v>
      </c>
      <c r="U26" s="517">
        <f t="shared" si="7"/>
        <v>45920</v>
      </c>
      <c r="V26" s="517">
        <f t="shared" si="7"/>
        <v>45921</v>
      </c>
      <c r="W26" s="636">
        <f t="shared" si="7"/>
        <v>45922</v>
      </c>
      <c r="X26" s="517">
        <f t="shared" si="7"/>
        <v>45923</v>
      </c>
      <c r="Y26" s="516">
        <f>X26+1</f>
        <v>45924</v>
      </c>
      <c r="Z26" s="516">
        <f>Y26+1</f>
        <v>45925</v>
      </c>
      <c r="AA26" s="516">
        <f t="shared" si="7"/>
        <v>45926</v>
      </c>
      <c r="AB26" s="517">
        <f t="shared" si="7"/>
        <v>45927</v>
      </c>
      <c r="AC26" s="517">
        <f t="shared" si="7"/>
        <v>45928</v>
      </c>
      <c r="AD26" s="516">
        <f t="shared" si="7"/>
        <v>45929</v>
      </c>
      <c r="AE26" s="554">
        <f t="shared" si="7"/>
        <v>45930</v>
      </c>
      <c r="AF26" s="519"/>
    </row>
    <row r="27" spans="1:33" ht="12" customHeight="1" thickBot="1" x14ac:dyDescent="0.25">
      <c r="A27" s="861"/>
      <c r="B27" s="520" t="s">
        <v>159</v>
      </c>
      <c r="C27" s="639"/>
      <c r="D27" s="540"/>
      <c r="E27" s="532" t="s">
        <v>217</v>
      </c>
      <c r="F27" s="524" t="s">
        <v>218</v>
      </c>
      <c r="G27" s="533"/>
      <c r="H27" s="539"/>
      <c r="I27" s="540"/>
      <c r="J27" s="540"/>
      <c r="K27" s="540"/>
      <c r="L27" s="540"/>
      <c r="M27" s="540"/>
      <c r="N27" s="539"/>
      <c r="O27" s="539"/>
      <c r="P27" s="533" t="s">
        <v>191</v>
      </c>
      <c r="Q27" s="639"/>
      <c r="R27" s="540"/>
      <c r="S27" s="540"/>
      <c r="T27" s="540"/>
      <c r="U27" s="539"/>
      <c r="V27" s="539"/>
      <c r="W27" s="637"/>
      <c r="X27" s="533" t="s">
        <v>192</v>
      </c>
      <c r="Y27" s="538"/>
      <c r="Z27" s="538"/>
      <c r="AA27" s="705" t="s">
        <v>193</v>
      </c>
      <c r="AB27" s="539"/>
      <c r="AC27" s="539"/>
      <c r="AD27" s="538"/>
      <c r="AE27" s="527" t="s">
        <v>165</v>
      </c>
      <c r="AF27" s="549"/>
    </row>
    <row r="28" spans="1:33" ht="12" customHeight="1" x14ac:dyDescent="0.2">
      <c r="A28" s="865" t="s">
        <v>194</v>
      </c>
      <c r="B28" s="513">
        <v>1</v>
      </c>
      <c r="C28" s="513">
        <v>2</v>
      </c>
      <c r="D28" s="513">
        <v>3</v>
      </c>
      <c r="E28" s="514">
        <v>4</v>
      </c>
      <c r="F28" s="514">
        <v>5</v>
      </c>
      <c r="G28" s="559">
        <v>6</v>
      </c>
      <c r="H28" s="559">
        <v>7</v>
      </c>
      <c r="I28" s="559">
        <v>8</v>
      </c>
      <c r="J28" s="559">
        <v>9</v>
      </c>
      <c r="K28" s="559">
        <v>10</v>
      </c>
      <c r="L28" s="514">
        <v>11</v>
      </c>
      <c r="M28" s="514">
        <v>12</v>
      </c>
      <c r="N28" s="514">
        <v>13</v>
      </c>
      <c r="O28" s="635">
        <v>14</v>
      </c>
      <c r="P28" s="513">
        <v>15</v>
      </c>
      <c r="Q28" s="513">
        <v>16</v>
      </c>
      <c r="R28" s="513">
        <v>17</v>
      </c>
      <c r="S28" s="514">
        <v>18</v>
      </c>
      <c r="T28" s="514">
        <v>19</v>
      </c>
      <c r="U28" s="635">
        <v>20</v>
      </c>
      <c r="V28" s="513">
        <v>21</v>
      </c>
      <c r="W28" s="513">
        <v>22</v>
      </c>
      <c r="X28" s="513">
        <v>23</v>
      </c>
      <c r="Y28" s="513">
        <v>24</v>
      </c>
      <c r="Z28" s="514">
        <v>25</v>
      </c>
      <c r="AA28" s="514">
        <v>26</v>
      </c>
      <c r="AB28" s="635">
        <v>27</v>
      </c>
      <c r="AC28" s="513">
        <v>28</v>
      </c>
      <c r="AD28" s="559">
        <v>29</v>
      </c>
      <c r="AE28" s="513">
        <v>30</v>
      </c>
      <c r="AF28" s="560">
        <v>31</v>
      </c>
    </row>
    <row r="29" spans="1:33" ht="12" customHeight="1" x14ac:dyDescent="0.2">
      <c r="A29" s="860"/>
      <c r="B29" s="516">
        <v>45931</v>
      </c>
      <c r="C29" s="516">
        <f>B29+1</f>
        <v>45932</v>
      </c>
      <c r="D29" s="516">
        <f t="shared" ref="D29:AF29" si="8">C29+1</f>
        <v>45933</v>
      </c>
      <c r="E29" s="517">
        <f t="shared" si="8"/>
        <v>45934</v>
      </c>
      <c r="F29" s="517">
        <f t="shared" si="8"/>
        <v>45935</v>
      </c>
      <c r="G29" s="516">
        <f t="shared" si="8"/>
        <v>45936</v>
      </c>
      <c r="H29" s="516">
        <f>G29+1</f>
        <v>45937</v>
      </c>
      <c r="I29" s="516">
        <f>H29+1</f>
        <v>45938</v>
      </c>
      <c r="J29" s="516">
        <f>I29+1</f>
        <v>45939</v>
      </c>
      <c r="K29" s="516">
        <f t="shared" si="8"/>
        <v>45940</v>
      </c>
      <c r="L29" s="517">
        <f t="shared" si="8"/>
        <v>45941</v>
      </c>
      <c r="M29" s="517">
        <f t="shared" si="8"/>
        <v>45942</v>
      </c>
      <c r="N29" s="517">
        <f t="shared" si="8"/>
        <v>45943</v>
      </c>
      <c r="O29" s="636">
        <f t="shared" si="8"/>
        <v>45944</v>
      </c>
      <c r="P29" s="516">
        <f t="shared" si="8"/>
        <v>45945</v>
      </c>
      <c r="Q29" s="516">
        <f t="shared" si="8"/>
        <v>45946</v>
      </c>
      <c r="R29" s="516">
        <f t="shared" si="8"/>
        <v>45947</v>
      </c>
      <c r="S29" s="517">
        <f t="shared" si="8"/>
        <v>45948</v>
      </c>
      <c r="T29" s="517">
        <f t="shared" si="8"/>
        <v>45949</v>
      </c>
      <c r="U29" s="636">
        <f t="shared" si="8"/>
        <v>45950</v>
      </c>
      <c r="V29" s="516">
        <f>U29+1</f>
        <v>45951</v>
      </c>
      <c r="W29" s="516">
        <f>V29+1</f>
        <v>45952</v>
      </c>
      <c r="X29" s="516">
        <f t="shared" si="8"/>
        <v>45953</v>
      </c>
      <c r="Y29" s="516">
        <f t="shared" si="8"/>
        <v>45954</v>
      </c>
      <c r="Z29" s="517">
        <f t="shared" si="8"/>
        <v>45955</v>
      </c>
      <c r="AA29" s="517">
        <f t="shared" si="8"/>
        <v>45956</v>
      </c>
      <c r="AB29" s="636">
        <f t="shared" si="8"/>
        <v>45957</v>
      </c>
      <c r="AC29" s="516">
        <f t="shared" si="8"/>
        <v>45958</v>
      </c>
      <c r="AD29" s="516">
        <f t="shared" si="8"/>
        <v>45959</v>
      </c>
      <c r="AE29" s="516">
        <f t="shared" si="8"/>
        <v>45960</v>
      </c>
      <c r="AF29" s="531">
        <f t="shared" si="8"/>
        <v>45961</v>
      </c>
    </row>
    <row r="30" spans="1:33" ht="12" customHeight="1" thickBot="1" x14ac:dyDescent="0.25">
      <c r="A30" s="863"/>
      <c r="B30" s="520" t="s">
        <v>195</v>
      </c>
      <c r="C30" s="573"/>
      <c r="D30" s="573"/>
      <c r="E30" s="533"/>
      <c r="F30" s="539"/>
      <c r="G30" s="536" t="s">
        <v>250</v>
      </c>
      <c r="H30" s="532" t="s">
        <v>251</v>
      </c>
      <c r="I30" s="571"/>
      <c r="J30" s="571"/>
      <c r="K30" s="571"/>
      <c r="L30" s="539"/>
      <c r="M30" s="539"/>
      <c r="N30" s="533" t="s">
        <v>196</v>
      </c>
      <c r="O30" s="639"/>
      <c r="P30" s="535"/>
      <c r="Q30" s="535"/>
      <c r="R30" s="535"/>
      <c r="S30" s="539"/>
      <c r="T30" s="539"/>
      <c r="U30" s="637"/>
      <c r="V30" s="535"/>
      <c r="W30" s="535"/>
      <c r="X30" s="535"/>
      <c r="Y30" s="535"/>
      <c r="Z30" s="539"/>
      <c r="AA30" s="539"/>
      <c r="AB30" s="637"/>
      <c r="AC30" s="524" t="s">
        <v>197</v>
      </c>
      <c r="AD30" s="573"/>
      <c r="AE30" s="571"/>
      <c r="AF30" s="561" t="s">
        <v>165</v>
      </c>
    </row>
    <row r="31" spans="1:33" ht="12" customHeight="1" x14ac:dyDescent="0.2">
      <c r="A31" s="864" t="s">
        <v>198</v>
      </c>
      <c r="B31" s="514">
        <v>1</v>
      </c>
      <c r="C31" s="514">
        <v>2</v>
      </c>
      <c r="D31" s="514">
        <v>3</v>
      </c>
      <c r="E31" s="635">
        <v>4</v>
      </c>
      <c r="F31" s="513">
        <v>5</v>
      </c>
      <c r="G31" s="513">
        <v>6</v>
      </c>
      <c r="H31" s="513">
        <v>7</v>
      </c>
      <c r="I31" s="514">
        <v>8</v>
      </c>
      <c r="J31" s="514">
        <v>9</v>
      </c>
      <c r="K31" s="513">
        <v>10</v>
      </c>
      <c r="L31" s="513">
        <v>11</v>
      </c>
      <c r="M31" s="513">
        <v>12</v>
      </c>
      <c r="N31" s="513">
        <v>13</v>
      </c>
      <c r="O31" s="513">
        <v>14</v>
      </c>
      <c r="P31" s="514">
        <v>15</v>
      </c>
      <c r="Q31" s="514">
        <v>16</v>
      </c>
      <c r="R31" s="513">
        <v>17</v>
      </c>
      <c r="S31" s="513">
        <v>18</v>
      </c>
      <c r="T31" s="513">
        <v>19</v>
      </c>
      <c r="U31" s="513">
        <v>20</v>
      </c>
      <c r="V31" s="513">
        <v>21</v>
      </c>
      <c r="W31" s="514">
        <v>22</v>
      </c>
      <c r="X31" s="514">
        <v>23</v>
      </c>
      <c r="Y31" s="514">
        <v>24</v>
      </c>
      <c r="Z31" s="513">
        <v>25</v>
      </c>
      <c r="AA31" s="513">
        <v>26</v>
      </c>
      <c r="AB31" s="513">
        <v>27</v>
      </c>
      <c r="AC31" s="513">
        <v>28</v>
      </c>
      <c r="AD31" s="514">
        <v>29</v>
      </c>
      <c r="AE31" s="514">
        <v>30</v>
      </c>
      <c r="AF31" s="515"/>
    </row>
    <row r="32" spans="1:33" ht="12" customHeight="1" x14ac:dyDescent="0.2">
      <c r="A32" s="860"/>
      <c r="B32" s="517">
        <v>45962</v>
      </c>
      <c r="C32" s="517">
        <f>B32+1</f>
        <v>45963</v>
      </c>
      <c r="D32" s="517">
        <f t="shared" ref="D32:AE32" si="9">C32+1</f>
        <v>45964</v>
      </c>
      <c r="E32" s="636">
        <f t="shared" si="9"/>
        <v>45965</v>
      </c>
      <c r="F32" s="516">
        <f t="shared" si="9"/>
        <v>45966</v>
      </c>
      <c r="G32" s="516">
        <f t="shared" si="9"/>
        <v>45967</v>
      </c>
      <c r="H32" s="516">
        <f t="shared" si="9"/>
        <v>45968</v>
      </c>
      <c r="I32" s="517">
        <f t="shared" si="9"/>
        <v>45969</v>
      </c>
      <c r="J32" s="517">
        <f t="shared" si="9"/>
        <v>45970</v>
      </c>
      <c r="K32" s="516">
        <f t="shared" si="9"/>
        <v>45971</v>
      </c>
      <c r="L32" s="516">
        <f>K32+1</f>
        <v>45972</v>
      </c>
      <c r="M32" s="516">
        <f>L32+1</f>
        <v>45973</v>
      </c>
      <c r="N32" s="516">
        <f>M32+1</f>
        <v>45974</v>
      </c>
      <c r="O32" s="516">
        <f t="shared" si="9"/>
        <v>45975</v>
      </c>
      <c r="P32" s="517">
        <f t="shared" si="9"/>
        <v>45976</v>
      </c>
      <c r="Q32" s="517">
        <f t="shared" si="9"/>
        <v>45977</v>
      </c>
      <c r="R32" s="516">
        <f t="shared" si="9"/>
        <v>45978</v>
      </c>
      <c r="S32" s="516">
        <f>R32+1</f>
        <v>45979</v>
      </c>
      <c r="T32" s="516">
        <f>S32+1</f>
        <v>45980</v>
      </c>
      <c r="U32" s="516">
        <f>T32+1</f>
        <v>45981</v>
      </c>
      <c r="V32" s="516">
        <f t="shared" si="9"/>
        <v>45982</v>
      </c>
      <c r="W32" s="517">
        <f t="shared" si="9"/>
        <v>45983</v>
      </c>
      <c r="X32" s="517">
        <f t="shared" si="9"/>
        <v>45984</v>
      </c>
      <c r="Y32" s="517">
        <f t="shared" si="9"/>
        <v>45985</v>
      </c>
      <c r="Z32" s="516">
        <f>Y32+1</f>
        <v>45986</v>
      </c>
      <c r="AA32" s="516">
        <f>Z32+1</f>
        <v>45987</v>
      </c>
      <c r="AB32" s="516">
        <f t="shared" si="9"/>
        <v>45988</v>
      </c>
      <c r="AC32" s="516">
        <f t="shared" si="9"/>
        <v>45989</v>
      </c>
      <c r="AD32" s="517">
        <f t="shared" si="9"/>
        <v>45990</v>
      </c>
      <c r="AE32" s="517">
        <f t="shared" si="9"/>
        <v>45991</v>
      </c>
      <c r="AF32" s="519"/>
    </row>
    <row r="33" spans="1:32" ht="12" customHeight="1" thickBot="1" x14ac:dyDescent="0.25">
      <c r="A33" s="861"/>
      <c r="B33" s="539"/>
      <c r="C33" s="539"/>
      <c r="D33" s="533" t="s">
        <v>199</v>
      </c>
      <c r="E33" s="520" t="s">
        <v>159</v>
      </c>
      <c r="F33" s="540"/>
      <c r="G33" s="532" t="s">
        <v>252</v>
      </c>
      <c r="H33" s="540"/>
      <c r="I33" s="533"/>
      <c r="J33" s="539"/>
      <c r="K33" s="540"/>
      <c r="L33" s="540"/>
      <c r="M33" s="540"/>
      <c r="N33" s="540"/>
      <c r="O33" s="540"/>
      <c r="P33" s="533"/>
      <c r="Q33" s="539"/>
      <c r="R33" s="540"/>
      <c r="S33" s="540"/>
      <c r="T33" s="540"/>
      <c r="U33" s="540"/>
      <c r="V33" s="540"/>
      <c r="W33" s="533"/>
      <c r="X33" s="539" t="s">
        <v>200</v>
      </c>
      <c r="Y33" s="533"/>
      <c r="Z33" s="540"/>
      <c r="AA33" s="536" t="s">
        <v>201</v>
      </c>
      <c r="AB33" s="540"/>
      <c r="AC33" s="527" t="s">
        <v>165</v>
      </c>
      <c r="AD33" s="533"/>
      <c r="AE33" s="533"/>
      <c r="AF33" s="549"/>
    </row>
    <row r="34" spans="1:32" ht="12" customHeight="1" x14ac:dyDescent="0.2">
      <c r="A34" s="865" t="s">
        <v>202</v>
      </c>
      <c r="B34" s="635">
        <v>1</v>
      </c>
      <c r="C34" s="513">
        <v>2</v>
      </c>
      <c r="D34" s="513">
        <v>3</v>
      </c>
      <c r="E34" s="513">
        <v>4</v>
      </c>
      <c r="F34" s="513">
        <v>5</v>
      </c>
      <c r="G34" s="514">
        <v>6</v>
      </c>
      <c r="H34" s="514">
        <v>7</v>
      </c>
      <c r="I34" s="513">
        <v>8</v>
      </c>
      <c r="J34" s="513">
        <v>9</v>
      </c>
      <c r="K34" s="513">
        <v>10</v>
      </c>
      <c r="L34" s="513">
        <v>11</v>
      </c>
      <c r="M34" s="513">
        <v>12</v>
      </c>
      <c r="N34" s="514">
        <v>13</v>
      </c>
      <c r="O34" s="514">
        <v>14</v>
      </c>
      <c r="P34" s="513">
        <v>15</v>
      </c>
      <c r="Q34" s="513">
        <v>16</v>
      </c>
      <c r="R34" s="513">
        <v>17</v>
      </c>
      <c r="S34" s="513">
        <v>18</v>
      </c>
      <c r="T34" s="513">
        <v>19</v>
      </c>
      <c r="U34" s="514">
        <v>20</v>
      </c>
      <c r="V34" s="514">
        <v>21</v>
      </c>
      <c r="W34" s="513">
        <v>22</v>
      </c>
      <c r="X34" s="513">
        <v>23</v>
      </c>
      <c r="Y34" s="513">
        <v>24</v>
      </c>
      <c r="Z34" s="513">
        <v>25</v>
      </c>
      <c r="AA34" s="513">
        <v>26</v>
      </c>
      <c r="AB34" s="514">
        <v>27</v>
      </c>
      <c r="AC34" s="514">
        <v>28</v>
      </c>
      <c r="AD34" s="514">
        <v>29</v>
      </c>
      <c r="AE34" s="514">
        <v>30</v>
      </c>
      <c r="AF34" s="562">
        <v>31</v>
      </c>
    </row>
    <row r="35" spans="1:32" ht="12" customHeight="1" x14ac:dyDescent="0.2">
      <c r="A35" s="860"/>
      <c r="B35" s="636">
        <v>45992</v>
      </c>
      <c r="C35" s="516">
        <f t="shared" ref="C35:AF35" si="10">B35+1</f>
        <v>45993</v>
      </c>
      <c r="D35" s="516">
        <f t="shared" si="10"/>
        <v>45994</v>
      </c>
      <c r="E35" s="516">
        <f t="shared" si="10"/>
        <v>45995</v>
      </c>
      <c r="F35" s="516">
        <f t="shared" si="10"/>
        <v>45996</v>
      </c>
      <c r="G35" s="517">
        <f t="shared" si="10"/>
        <v>45997</v>
      </c>
      <c r="H35" s="517">
        <f t="shared" si="10"/>
        <v>45998</v>
      </c>
      <c r="I35" s="554">
        <f t="shared" si="10"/>
        <v>45999</v>
      </c>
      <c r="J35" s="554">
        <f>I35+1</f>
        <v>46000</v>
      </c>
      <c r="K35" s="554">
        <f>J35+1</f>
        <v>46001</v>
      </c>
      <c r="L35" s="554">
        <f t="shared" si="10"/>
        <v>46002</v>
      </c>
      <c r="M35" s="554">
        <f t="shared" si="10"/>
        <v>46003</v>
      </c>
      <c r="N35" s="517">
        <f t="shared" si="10"/>
        <v>46004</v>
      </c>
      <c r="O35" s="517">
        <f t="shared" si="10"/>
        <v>46005</v>
      </c>
      <c r="P35" s="554">
        <f t="shared" si="10"/>
        <v>46006</v>
      </c>
      <c r="Q35" s="554">
        <f>P35+1</f>
        <v>46007</v>
      </c>
      <c r="R35" s="554">
        <f>Q35+1</f>
        <v>46008</v>
      </c>
      <c r="S35" s="554">
        <f t="shared" si="10"/>
        <v>46009</v>
      </c>
      <c r="T35" s="554">
        <f t="shared" si="10"/>
        <v>46010</v>
      </c>
      <c r="U35" s="517">
        <f t="shared" si="10"/>
        <v>46011</v>
      </c>
      <c r="V35" s="517">
        <f>U35+1</f>
        <v>46012</v>
      </c>
      <c r="W35" s="554">
        <f>V35+1</f>
        <v>46013</v>
      </c>
      <c r="X35" s="554">
        <f>W35+1</f>
        <v>46014</v>
      </c>
      <c r="Y35" s="554">
        <f>X35+1</f>
        <v>46015</v>
      </c>
      <c r="Z35" s="554">
        <f t="shared" si="10"/>
        <v>46016</v>
      </c>
      <c r="AA35" s="554">
        <f t="shared" si="10"/>
        <v>46017</v>
      </c>
      <c r="AB35" s="517">
        <f t="shared" si="10"/>
        <v>46018</v>
      </c>
      <c r="AC35" s="517">
        <f t="shared" si="10"/>
        <v>46019</v>
      </c>
      <c r="AD35" s="517">
        <f t="shared" si="10"/>
        <v>46020</v>
      </c>
      <c r="AE35" s="517">
        <f t="shared" si="10"/>
        <v>46021</v>
      </c>
      <c r="AF35" s="563">
        <f t="shared" si="10"/>
        <v>46022</v>
      </c>
    </row>
    <row r="36" spans="1:32" ht="12" customHeight="1" thickBot="1" x14ac:dyDescent="0.25">
      <c r="A36" s="863"/>
      <c r="B36" s="520" t="s">
        <v>159</v>
      </c>
      <c r="C36" s="639"/>
      <c r="D36" s="538"/>
      <c r="E36" s="532" t="s">
        <v>219</v>
      </c>
      <c r="F36" s="577" t="s">
        <v>220</v>
      </c>
      <c r="G36" s="539"/>
      <c r="H36" s="533"/>
      <c r="I36" s="538"/>
      <c r="J36" s="538"/>
      <c r="K36" s="538"/>
      <c r="L36" s="538"/>
      <c r="M36" s="538"/>
      <c r="N36" s="539"/>
      <c r="O36" s="533"/>
      <c r="P36" s="538"/>
      <c r="Q36" s="538"/>
      <c r="R36" s="538"/>
      <c r="S36" s="538"/>
      <c r="T36" s="538"/>
      <c r="U36" s="539"/>
      <c r="V36" s="533"/>
      <c r="W36" s="538"/>
      <c r="X36" s="534"/>
      <c r="Y36" s="536" t="s">
        <v>203</v>
      </c>
      <c r="Z36" s="538"/>
      <c r="AA36" s="527" t="s">
        <v>165</v>
      </c>
      <c r="AB36" s="533"/>
      <c r="AC36" s="533"/>
      <c r="AD36" s="533"/>
      <c r="AE36" s="533" t="s">
        <v>204</v>
      </c>
      <c r="AF36" s="564" t="s">
        <v>205</v>
      </c>
    </row>
    <row r="37" spans="1:32" ht="12" customHeight="1" x14ac:dyDescent="0.2">
      <c r="A37" s="859" t="s">
        <v>243</v>
      </c>
      <c r="B37" s="550">
        <v>1</v>
      </c>
      <c r="C37" s="551">
        <v>2</v>
      </c>
      <c r="D37" s="550">
        <v>3</v>
      </c>
      <c r="E37" s="550">
        <v>4</v>
      </c>
      <c r="F37" s="638">
        <v>5</v>
      </c>
      <c r="G37" s="551">
        <v>6</v>
      </c>
      <c r="H37" s="551">
        <v>7</v>
      </c>
      <c r="I37" s="551">
        <v>8</v>
      </c>
      <c r="J37" s="551">
        <v>9</v>
      </c>
      <c r="K37" s="550">
        <v>10</v>
      </c>
      <c r="L37" s="514">
        <v>11</v>
      </c>
      <c r="M37" s="514">
        <v>12</v>
      </c>
      <c r="N37" s="638">
        <v>13</v>
      </c>
      <c r="O37" s="551">
        <v>14</v>
      </c>
      <c r="P37" s="551">
        <v>15</v>
      </c>
      <c r="Q37" s="551">
        <v>16</v>
      </c>
      <c r="R37" s="514">
        <v>17</v>
      </c>
      <c r="S37" s="514">
        <v>18</v>
      </c>
      <c r="T37" s="513">
        <v>19</v>
      </c>
      <c r="U37" s="551">
        <v>20</v>
      </c>
      <c r="V37" s="551">
        <v>21</v>
      </c>
      <c r="W37" s="551">
        <v>22</v>
      </c>
      <c r="X37" s="551">
        <v>23</v>
      </c>
      <c r="Y37" s="514">
        <v>24</v>
      </c>
      <c r="Z37" s="514">
        <v>25</v>
      </c>
      <c r="AA37" s="513">
        <v>26</v>
      </c>
      <c r="AB37" s="551">
        <v>27</v>
      </c>
      <c r="AC37" s="551">
        <v>28</v>
      </c>
      <c r="AD37" s="551">
        <v>29</v>
      </c>
      <c r="AE37" s="551">
        <v>30</v>
      </c>
      <c r="AF37" s="562">
        <v>31</v>
      </c>
    </row>
    <row r="38" spans="1:32" ht="12" customHeight="1" x14ac:dyDescent="0.2">
      <c r="A38" s="860"/>
      <c r="B38" s="517">
        <v>46023</v>
      </c>
      <c r="C38" s="516">
        <f>B38+1</f>
        <v>46024</v>
      </c>
      <c r="D38" s="517">
        <f t="shared" ref="D38:AF38" si="11">C38+1</f>
        <v>46025</v>
      </c>
      <c r="E38" s="517">
        <f t="shared" si="11"/>
        <v>46026</v>
      </c>
      <c r="F38" s="636">
        <f t="shared" si="11"/>
        <v>46027</v>
      </c>
      <c r="G38" s="516">
        <f>F38+1</f>
        <v>46028</v>
      </c>
      <c r="H38" s="516">
        <f>G38+1</f>
        <v>46029</v>
      </c>
      <c r="I38" s="516">
        <f>H38+1</f>
        <v>46030</v>
      </c>
      <c r="J38" s="516">
        <f>I38+1</f>
        <v>46031</v>
      </c>
      <c r="K38" s="517">
        <f t="shared" si="11"/>
        <v>46032</v>
      </c>
      <c r="L38" s="517">
        <f t="shared" si="11"/>
        <v>46033</v>
      </c>
      <c r="M38" s="517">
        <f t="shared" si="11"/>
        <v>46034</v>
      </c>
      <c r="N38" s="636">
        <f t="shared" si="11"/>
        <v>46035</v>
      </c>
      <c r="O38" s="516">
        <f t="shared" si="11"/>
        <v>46036</v>
      </c>
      <c r="P38" s="516">
        <f t="shared" si="11"/>
        <v>46037</v>
      </c>
      <c r="Q38" s="516">
        <f t="shared" si="11"/>
        <v>46038</v>
      </c>
      <c r="R38" s="517">
        <f t="shared" si="11"/>
        <v>46039</v>
      </c>
      <c r="S38" s="517">
        <f t="shared" si="11"/>
        <v>46040</v>
      </c>
      <c r="T38" s="554">
        <f t="shared" si="11"/>
        <v>46041</v>
      </c>
      <c r="U38" s="516">
        <f>T38+1</f>
        <v>46042</v>
      </c>
      <c r="V38" s="516">
        <f>U38+1</f>
        <v>46043</v>
      </c>
      <c r="W38" s="516">
        <f t="shared" si="11"/>
        <v>46044</v>
      </c>
      <c r="X38" s="516">
        <f t="shared" si="11"/>
        <v>46045</v>
      </c>
      <c r="Y38" s="517">
        <f t="shared" si="11"/>
        <v>46046</v>
      </c>
      <c r="Z38" s="517">
        <f t="shared" si="11"/>
        <v>46047</v>
      </c>
      <c r="AA38" s="554">
        <f t="shared" si="11"/>
        <v>46048</v>
      </c>
      <c r="AB38" s="516">
        <f t="shared" si="11"/>
        <v>46049</v>
      </c>
      <c r="AC38" s="516">
        <f t="shared" si="11"/>
        <v>46050</v>
      </c>
      <c r="AD38" s="516">
        <f t="shared" si="11"/>
        <v>46051</v>
      </c>
      <c r="AE38" s="516">
        <f t="shared" si="11"/>
        <v>46052</v>
      </c>
      <c r="AF38" s="563">
        <f t="shared" si="11"/>
        <v>46053</v>
      </c>
    </row>
    <row r="39" spans="1:32" ht="12" customHeight="1" thickBot="1" x14ac:dyDescent="0.25">
      <c r="A39" s="861"/>
      <c r="B39" s="533" t="s">
        <v>206</v>
      </c>
      <c r="C39" s="540" t="s">
        <v>207</v>
      </c>
      <c r="D39" s="533"/>
      <c r="E39" s="539"/>
      <c r="F39" s="520" t="s">
        <v>159</v>
      </c>
      <c r="G39" s="536" t="s">
        <v>244</v>
      </c>
      <c r="H39" s="573"/>
      <c r="I39" s="532" t="s">
        <v>221</v>
      </c>
      <c r="J39" s="573"/>
      <c r="K39" s="533"/>
      <c r="L39" s="539"/>
      <c r="M39" s="533" t="s">
        <v>208</v>
      </c>
      <c r="N39" s="639"/>
      <c r="O39" s="538"/>
      <c r="P39" s="538"/>
      <c r="Q39" s="538"/>
      <c r="R39" s="539"/>
      <c r="S39" s="533"/>
      <c r="T39" s="538"/>
      <c r="U39" s="538"/>
      <c r="V39" s="538"/>
      <c r="W39" s="538"/>
      <c r="X39" s="538"/>
      <c r="Y39" s="539"/>
      <c r="Z39" s="533"/>
      <c r="AA39" s="538"/>
      <c r="AB39" s="536" t="s">
        <v>209</v>
      </c>
      <c r="AC39" s="538"/>
      <c r="AD39" s="538"/>
      <c r="AE39" s="527" t="s">
        <v>165</v>
      </c>
      <c r="AF39" s="641"/>
    </row>
    <row r="40" spans="1:32" ht="12" customHeight="1" x14ac:dyDescent="0.2">
      <c r="A40" s="862" t="s">
        <v>210</v>
      </c>
      <c r="B40" s="514">
        <v>1</v>
      </c>
      <c r="C40" s="635">
        <v>2</v>
      </c>
      <c r="D40" s="513">
        <v>3</v>
      </c>
      <c r="E40" s="513">
        <v>4</v>
      </c>
      <c r="F40" s="513">
        <v>5</v>
      </c>
      <c r="G40" s="513">
        <v>6</v>
      </c>
      <c r="H40" s="514">
        <v>7</v>
      </c>
      <c r="I40" s="514">
        <v>8</v>
      </c>
      <c r="J40" s="513">
        <v>9</v>
      </c>
      <c r="K40" s="513">
        <v>10</v>
      </c>
      <c r="L40" s="550">
        <v>11</v>
      </c>
      <c r="M40" s="513">
        <v>12</v>
      </c>
      <c r="N40" s="513">
        <v>13</v>
      </c>
      <c r="O40" s="514">
        <v>14</v>
      </c>
      <c r="P40" s="514">
        <v>15</v>
      </c>
      <c r="Q40" s="513">
        <v>16</v>
      </c>
      <c r="R40" s="513">
        <v>17</v>
      </c>
      <c r="S40" s="513">
        <v>18</v>
      </c>
      <c r="T40" s="513">
        <v>19</v>
      </c>
      <c r="U40" s="513">
        <v>20</v>
      </c>
      <c r="V40" s="514">
        <v>21</v>
      </c>
      <c r="W40" s="514">
        <v>22</v>
      </c>
      <c r="X40" s="514">
        <v>23</v>
      </c>
      <c r="Y40" s="635">
        <v>24</v>
      </c>
      <c r="Z40" s="513">
        <v>25</v>
      </c>
      <c r="AA40" s="513">
        <v>26</v>
      </c>
      <c r="AB40" s="513">
        <v>27</v>
      </c>
      <c r="AC40" s="514">
        <v>28</v>
      </c>
      <c r="AD40" s="565"/>
      <c r="AE40" s="565"/>
      <c r="AF40" s="566"/>
    </row>
    <row r="41" spans="1:32" ht="12" customHeight="1" x14ac:dyDescent="0.2">
      <c r="A41" s="860"/>
      <c r="B41" s="517">
        <v>46054</v>
      </c>
      <c r="C41" s="636">
        <f>B41+1</f>
        <v>46055</v>
      </c>
      <c r="D41" s="516">
        <f>C41+1</f>
        <v>46056</v>
      </c>
      <c r="E41" s="516">
        <f>D41+1</f>
        <v>46057</v>
      </c>
      <c r="F41" s="516">
        <f t="shared" ref="F41:AC41" si="12">E41+1</f>
        <v>46058</v>
      </c>
      <c r="G41" s="516">
        <f t="shared" si="12"/>
        <v>46059</v>
      </c>
      <c r="H41" s="517">
        <f t="shared" si="12"/>
        <v>46060</v>
      </c>
      <c r="I41" s="517">
        <f t="shared" si="12"/>
        <v>46061</v>
      </c>
      <c r="J41" s="516">
        <f t="shared" si="12"/>
        <v>46062</v>
      </c>
      <c r="K41" s="516">
        <f t="shared" si="12"/>
        <v>46063</v>
      </c>
      <c r="L41" s="517">
        <f t="shared" si="12"/>
        <v>46064</v>
      </c>
      <c r="M41" s="516">
        <f t="shared" si="12"/>
        <v>46065</v>
      </c>
      <c r="N41" s="516">
        <f t="shared" si="12"/>
        <v>46066</v>
      </c>
      <c r="O41" s="517">
        <f t="shared" si="12"/>
        <v>46067</v>
      </c>
      <c r="P41" s="517">
        <f t="shared" si="12"/>
        <v>46068</v>
      </c>
      <c r="Q41" s="516">
        <f t="shared" si="12"/>
        <v>46069</v>
      </c>
      <c r="R41" s="516">
        <f>Q41+1</f>
        <v>46070</v>
      </c>
      <c r="S41" s="516">
        <f>R41+1</f>
        <v>46071</v>
      </c>
      <c r="T41" s="516">
        <f t="shared" si="12"/>
        <v>46072</v>
      </c>
      <c r="U41" s="516">
        <f t="shared" si="12"/>
        <v>46073</v>
      </c>
      <c r="V41" s="517">
        <f t="shared" si="12"/>
        <v>46074</v>
      </c>
      <c r="W41" s="517">
        <f t="shared" si="12"/>
        <v>46075</v>
      </c>
      <c r="X41" s="517">
        <f t="shared" si="12"/>
        <v>46076</v>
      </c>
      <c r="Y41" s="636">
        <f t="shared" si="12"/>
        <v>46077</v>
      </c>
      <c r="Z41" s="516">
        <f t="shared" si="12"/>
        <v>46078</v>
      </c>
      <c r="AA41" s="516">
        <f t="shared" si="12"/>
        <v>46079</v>
      </c>
      <c r="AB41" s="516">
        <f t="shared" si="12"/>
        <v>46080</v>
      </c>
      <c r="AC41" s="517">
        <f t="shared" si="12"/>
        <v>46081</v>
      </c>
      <c r="AD41" s="518"/>
      <c r="AE41" s="518"/>
      <c r="AF41" s="519"/>
    </row>
    <row r="42" spans="1:32" ht="12" customHeight="1" thickBot="1" x14ac:dyDescent="0.25">
      <c r="A42" s="863"/>
      <c r="B42" s="522"/>
      <c r="C42" s="520" t="s">
        <v>159</v>
      </c>
      <c r="D42" s="639"/>
      <c r="E42" s="521" t="s">
        <v>160</v>
      </c>
      <c r="F42" s="640"/>
      <c r="G42" s="524" t="s">
        <v>161</v>
      </c>
      <c r="H42" s="522"/>
      <c r="I42" s="522"/>
      <c r="J42" s="526"/>
      <c r="K42" s="526"/>
      <c r="L42" s="533" t="s">
        <v>162</v>
      </c>
      <c r="M42" s="526"/>
      <c r="N42" s="526"/>
      <c r="O42" s="522"/>
      <c r="P42" s="522"/>
      <c r="Q42" s="526"/>
      <c r="R42" s="526"/>
      <c r="S42" s="526"/>
      <c r="T42" s="526"/>
      <c r="U42" s="526"/>
      <c r="V42" s="522"/>
      <c r="W42" s="522"/>
      <c r="X42" s="522" t="s">
        <v>164</v>
      </c>
      <c r="Y42" s="642"/>
      <c r="Z42" s="524" t="s">
        <v>163</v>
      </c>
      <c r="AA42" s="526"/>
      <c r="AB42" s="527" t="s">
        <v>165</v>
      </c>
      <c r="AC42" s="522"/>
      <c r="AD42" s="528"/>
      <c r="AE42" s="528"/>
      <c r="AF42" s="529"/>
    </row>
    <row r="43" spans="1:32" ht="12" customHeight="1" x14ac:dyDescent="0.2">
      <c r="A43" s="859" t="s">
        <v>166</v>
      </c>
      <c r="B43" s="514">
        <v>1</v>
      </c>
      <c r="C43" s="635">
        <v>2</v>
      </c>
      <c r="D43" s="513">
        <v>3</v>
      </c>
      <c r="E43" s="513">
        <v>4</v>
      </c>
      <c r="F43" s="513">
        <v>5</v>
      </c>
      <c r="G43" s="513">
        <v>6</v>
      </c>
      <c r="H43" s="514">
        <v>7</v>
      </c>
      <c r="I43" s="514">
        <v>8</v>
      </c>
      <c r="J43" s="513">
        <v>9</v>
      </c>
      <c r="K43" s="513">
        <v>10</v>
      </c>
      <c r="L43" s="513">
        <v>11</v>
      </c>
      <c r="M43" s="513">
        <v>12</v>
      </c>
      <c r="N43" s="513">
        <v>13</v>
      </c>
      <c r="O43" s="514">
        <v>14</v>
      </c>
      <c r="P43" s="514">
        <v>15</v>
      </c>
      <c r="Q43" s="513">
        <v>16</v>
      </c>
      <c r="R43" s="513">
        <v>17</v>
      </c>
      <c r="S43" s="513">
        <v>18</v>
      </c>
      <c r="T43" s="513">
        <v>19</v>
      </c>
      <c r="U43" s="514">
        <v>20</v>
      </c>
      <c r="V43" s="514">
        <v>21</v>
      </c>
      <c r="W43" s="514">
        <v>22</v>
      </c>
      <c r="X43" s="513">
        <v>23</v>
      </c>
      <c r="Y43" s="513">
        <v>24</v>
      </c>
      <c r="Z43" s="513">
        <v>25</v>
      </c>
      <c r="AA43" s="513">
        <v>26</v>
      </c>
      <c r="AB43" s="513">
        <v>27</v>
      </c>
      <c r="AC43" s="514">
        <v>28</v>
      </c>
      <c r="AD43" s="514">
        <v>29</v>
      </c>
      <c r="AE43" s="513">
        <v>30</v>
      </c>
      <c r="AF43" s="530">
        <v>31</v>
      </c>
    </row>
    <row r="44" spans="1:32" ht="12" customHeight="1" x14ac:dyDescent="0.2">
      <c r="A44" s="860"/>
      <c r="B44" s="517">
        <v>46082</v>
      </c>
      <c r="C44" s="636">
        <f>B44+1</f>
        <v>46083</v>
      </c>
      <c r="D44" s="516">
        <f t="shared" ref="D44:AF44" si="13">C44+1</f>
        <v>46084</v>
      </c>
      <c r="E44" s="516">
        <f t="shared" si="13"/>
        <v>46085</v>
      </c>
      <c r="F44" s="516">
        <f t="shared" si="13"/>
        <v>46086</v>
      </c>
      <c r="G44" s="516">
        <f t="shared" si="13"/>
        <v>46087</v>
      </c>
      <c r="H44" s="517">
        <f t="shared" si="13"/>
        <v>46088</v>
      </c>
      <c r="I44" s="517">
        <f t="shared" si="13"/>
        <v>46089</v>
      </c>
      <c r="J44" s="516">
        <f t="shared" si="13"/>
        <v>46090</v>
      </c>
      <c r="K44" s="516">
        <f t="shared" si="13"/>
        <v>46091</v>
      </c>
      <c r="L44" s="516">
        <f t="shared" si="13"/>
        <v>46092</v>
      </c>
      <c r="M44" s="516">
        <f t="shared" si="13"/>
        <v>46093</v>
      </c>
      <c r="N44" s="516">
        <f t="shared" si="13"/>
        <v>46094</v>
      </c>
      <c r="O44" s="517">
        <f t="shared" si="13"/>
        <v>46095</v>
      </c>
      <c r="P44" s="517">
        <f t="shared" si="13"/>
        <v>46096</v>
      </c>
      <c r="Q44" s="516">
        <f t="shared" si="13"/>
        <v>46097</v>
      </c>
      <c r="R44" s="516">
        <f t="shared" si="13"/>
        <v>46098</v>
      </c>
      <c r="S44" s="516">
        <f t="shared" si="13"/>
        <v>46099</v>
      </c>
      <c r="T44" s="516">
        <f t="shared" si="13"/>
        <v>46100</v>
      </c>
      <c r="U44" s="517">
        <f t="shared" si="13"/>
        <v>46101</v>
      </c>
      <c r="V44" s="517">
        <f t="shared" si="13"/>
        <v>46102</v>
      </c>
      <c r="W44" s="517">
        <f t="shared" si="13"/>
        <v>46103</v>
      </c>
      <c r="X44" s="516">
        <f t="shared" si="13"/>
        <v>46104</v>
      </c>
      <c r="Y44" s="516">
        <f t="shared" si="13"/>
        <v>46105</v>
      </c>
      <c r="Z44" s="516">
        <f t="shared" si="13"/>
        <v>46106</v>
      </c>
      <c r="AA44" s="516">
        <f t="shared" si="13"/>
        <v>46107</v>
      </c>
      <c r="AB44" s="516">
        <f t="shared" si="13"/>
        <v>46108</v>
      </c>
      <c r="AC44" s="517">
        <f t="shared" si="13"/>
        <v>46109</v>
      </c>
      <c r="AD44" s="517">
        <f t="shared" si="13"/>
        <v>46110</v>
      </c>
      <c r="AE44" s="516">
        <f t="shared" si="13"/>
        <v>46111</v>
      </c>
      <c r="AF44" s="531">
        <f t="shared" si="13"/>
        <v>46112</v>
      </c>
    </row>
    <row r="45" spans="1:32" ht="12" customHeight="1" thickBot="1" x14ac:dyDescent="0.25">
      <c r="A45" s="861"/>
      <c r="B45" s="539"/>
      <c r="C45" s="520" t="s">
        <v>159</v>
      </c>
      <c r="D45" s="639"/>
      <c r="E45" s="534"/>
      <c r="F45" s="532" t="s">
        <v>253</v>
      </c>
      <c r="G45" s="536" t="s">
        <v>254</v>
      </c>
      <c r="H45" s="539"/>
      <c r="I45" s="539"/>
      <c r="J45" s="526"/>
      <c r="K45" s="526"/>
      <c r="L45" s="526"/>
      <c r="M45" s="526"/>
      <c r="N45" s="526"/>
      <c r="O45" s="539"/>
      <c r="P45" s="539"/>
      <c r="Q45" s="526"/>
      <c r="R45" s="526"/>
      <c r="S45" s="526"/>
      <c r="T45" s="526"/>
      <c r="U45" s="533" t="s">
        <v>167</v>
      </c>
      <c r="V45" s="539"/>
      <c r="W45" s="539"/>
      <c r="X45" s="526"/>
      <c r="Y45" s="526"/>
      <c r="Z45" s="526"/>
      <c r="AA45" s="536" t="s">
        <v>168</v>
      </c>
      <c r="AB45" s="573"/>
      <c r="AC45" s="539"/>
      <c r="AD45" s="539"/>
      <c r="AE45" s="526"/>
      <c r="AF45" s="537" t="s">
        <v>165</v>
      </c>
    </row>
    <row r="46" spans="1:32" ht="12" customHeight="1" x14ac:dyDescent="0.2">
      <c r="A46" s="859" t="s">
        <v>169</v>
      </c>
      <c r="B46" s="513">
        <v>1</v>
      </c>
      <c r="C46" s="513">
        <v>2</v>
      </c>
      <c r="D46" s="513">
        <v>3</v>
      </c>
      <c r="E46" s="514">
        <v>4</v>
      </c>
      <c r="F46" s="514">
        <v>5</v>
      </c>
      <c r="G46" s="513">
        <v>6</v>
      </c>
      <c r="H46" s="513">
        <v>7</v>
      </c>
      <c r="I46" s="513">
        <v>8</v>
      </c>
      <c r="J46" s="513">
        <v>9</v>
      </c>
      <c r="K46" s="513">
        <v>10</v>
      </c>
      <c r="L46" s="514">
        <v>11</v>
      </c>
      <c r="M46" s="514">
        <v>12</v>
      </c>
      <c r="N46" s="513">
        <v>13</v>
      </c>
      <c r="O46" s="513">
        <v>14</v>
      </c>
      <c r="P46" s="513">
        <v>15</v>
      </c>
      <c r="Q46" s="513">
        <v>16</v>
      </c>
      <c r="R46" s="513">
        <v>17</v>
      </c>
      <c r="S46" s="514">
        <v>18</v>
      </c>
      <c r="T46" s="514">
        <v>19</v>
      </c>
      <c r="U46" s="513">
        <v>20</v>
      </c>
      <c r="V46" s="513">
        <v>21</v>
      </c>
      <c r="W46" s="513">
        <v>22</v>
      </c>
      <c r="X46" s="513">
        <v>23</v>
      </c>
      <c r="Y46" s="513">
        <v>24</v>
      </c>
      <c r="Z46" s="514">
        <v>25</v>
      </c>
      <c r="AA46" s="514">
        <v>26</v>
      </c>
      <c r="AB46" s="513">
        <v>27</v>
      </c>
      <c r="AC46" s="559">
        <v>28</v>
      </c>
      <c r="AD46" s="514">
        <v>29</v>
      </c>
      <c r="AE46" s="513">
        <v>30</v>
      </c>
      <c r="AF46" s="515"/>
    </row>
    <row r="47" spans="1:32" ht="12" customHeight="1" x14ac:dyDescent="0.2">
      <c r="A47" s="860"/>
      <c r="B47" s="516">
        <v>46113</v>
      </c>
      <c r="C47" s="516">
        <f>B47+1</f>
        <v>46114</v>
      </c>
      <c r="D47" s="516">
        <f t="shared" ref="D47:AE47" si="14">C47+1</f>
        <v>46115</v>
      </c>
      <c r="E47" s="517">
        <f t="shared" si="14"/>
        <v>46116</v>
      </c>
      <c r="F47" s="517">
        <f t="shared" si="14"/>
        <v>46117</v>
      </c>
      <c r="G47" s="516">
        <f t="shared" si="14"/>
        <v>46118</v>
      </c>
      <c r="H47" s="516">
        <f t="shared" si="14"/>
        <v>46119</v>
      </c>
      <c r="I47" s="516">
        <f t="shared" si="14"/>
        <v>46120</v>
      </c>
      <c r="J47" s="516">
        <f t="shared" si="14"/>
        <v>46121</v>
      </c>
      <c r="K47" s="516">
        <f t="shared" si="14"/>
        <v>46122</v>
      </c>
      <c r="L47" s="517">
        <f t="shared" si="14"/>
        <v>46123</v>
      </c>
      <c r="M47" s="517">
        <f t="shared" si="14"/>
        <v>46124</v>
      </c>
      <c r="N47" s="516">
        <f t="shared" si="14"/>
        <v>46125</v>
      </c>
      <c r="O47" s="516">
        <f t="shared" si="14"/>
        <v>46126</v>
      </c>
      <c r="P47" s="516">
        <f t="shared" si="14"/>
        <v>46127</v>
      </c>
      <c r="Q47" s="516">
        <f t="shared" si="14"/>
        <v>46128</v>
      </c>
      <c r="R47" s="516">
        <f t="shared" si="14"/>
        <v>46129</v>
      </c>
      <c r="S47" s="517">
        <f t="shared" si="14"/>
        <v>46130</v>
      </c>
      <c r="T47" s="517">
        <f t="shared" si="14"/>
        <v>46131</v>
      </c>
      <c r="U47" s="516">
        <f t="shared" si="14"/>
        <v>46132</v>
      </c>
      <c r="V47" s="516">
        <f t="shared" si="14"/>
        <v>46133</v>
      </c>
      <c r="W47" s="516">
        <f t="shared" si="14"/>
        <v>46134</v>
      </c>
      <c r="X47" s="516">
        <f t="shared" si="14"/>
        <v>46135</v>
      </c>
      <c r="Y47" s="516">
        <f t="shared" si="14"/>
        <v>46136</v>
      </c>
      <c r="Z47" s="517">
        <f t="shared" si="14"/>
        <v>46137</v>
      </c>
      <c r="AA47" s="517">
        <f t="shared" si="14"/>
        <v>46138</v>
      </c>
      <c r="AB47" s="516">
        <f t="shared" si="14"/>
        <v>46139</v>
      </c>
      <c r="AC47" s="516">
        <f t="shared" si="14"/>
        <v>46140</v>
      </c>
      <c r="AD47" s="517">
        <f t="shared" si="14"/>
        <v>46141</v>
      </c>
      <c r="AE47" s="516">
        <f t="shared" si="14"/>
        <v>46142</v>
      </c>
      <c r="AF47" s="519"/>
    </row>
    <row r="48" spans="1:32" ht="12" customHeight="1" thickBot="1" x14ac:dyDescent="0.25">
      <c r="A48" s="861"/>
      <c r="B48" s="571"/>
      <c r="C48" s="520" t="s">
        <v>159</v>
      </c>
      <c r="D48" s="532" t="s">
        <v>170</v>
      </c>
      <c r="E48" s="539"/>
      <c r="F48" s="539"/>
      <c r="G48" s="536" t="s">
        <v>222</v>
      </c>
      <c r="H48" s="538"/>
      <c r="I48" s="538"/>
      <c r="J48" s="538"/>
      <c r="K48" s="538"/>
      <c r="L48" s="539"/>
      <c r="M48" s="539"/>
      <c r="N48" s="538"/>
      <c r="O48" s="538"/>
      <c r="P48" s="538"/>
      <c r="Q48" s="538"/>
      <c r="R48" s="538"/>
      <c r="S48" s="539"/>
      <c r="T48" s="539"/>
      <c r="U48" s="538"/>
      <c r="V48" s="538"/>
      <c r="W48" s="538"/>
      <c r="X48" s="536" t="s">
        <v>171</v>
      </c>
      <c r="Y48" s="639"/>
      <c r="Z48" s="539"/>
      <c r="AA48" s="539"/>
      <c r="AB48" s="538"/>
      <c r="AC48" s="571"/>
      <c r="AD48" s="533" t="s">
        <v>172</v>
      </c>
      <c r="AE48" s="527" t="s">
        <v>165</v>
      </c>
      <c r="AF48" s="549"/>
    </row>
    <row r="49" spans="1:32" ht="12" hidden="1" customHeight="1" x14ac:dyDescent="0.2">
      <c r="A49" s="862" t="s">
        <v>173</v>
      </c>
      <c r="B49" s="552">
        <v>1</v>
      </c>
      <c r="C49" s="550">
        <v>2</v>
      </c>
      <c r="D49" s="550">
        <v>3</v>
      </c>
      <c r="E49" s="550">
        <v>4</v>
      </c>
      <c r="F49" s="550">
        <v>5</v>
      </c>
      <c r="G49" s="550">
        <v>6</v>
      </c>
      <c r="H49" s="552">
        <v>7</v>
      </c>
      <c r="I49" s="552">
        <v>8</v>
      </c>
      <c r="J49" s="550">
        <v>9</v>
      </c>
      <c r="K49" s="550">
        <v>10</v>
      </c>
      <c r="L49" s="552">
        <v>11</v>
      </c>
      <c r="M49" s="552">
        <v>12</v>
      </c>
      <c r="N49" s="552">
        <v>13</v>
      </c>
      <c r="O49" s="552">
        <v>14</v>
      </c>
      <c r="P49" s="552">
        <v>15</v>
      </c>
      <c r="Q49" s="552">
        <v>16</v>
      </c>
      <c r="R49" s="552">
        <v>17</v>
      </c>
      <c r="S49" s="552">
        <v>18</v>
      </c>
      <c r="T49" s="552">
        <v>19</v>
      </c>
      <c r="U49" s="552">
        <v>20</v>
      </c>
      <c r="V49" s="552">
        <v>21</v>
      </c>
      <c r="W49" s="552">
        <v>22</v>
      </c>
      <c r="X49" s="552">
        <v>23</v>
      </c>
      <c r="Y49" s="552">
        <v>24</v>
      </c>
      <c r="Z49" s="552">
        <v>25</v>
      </c>
      <c r="AA49" s="552">
        <v>26</v>
      </c>
      <c r="AB49" s="552">
        <v>27</v>
      </c>
      <c r="AC49" s="552">
        <v>28</v>
      </c>
      <c r="AD49" s="551">
        <v>29</v>
      </c>
      <c r="AE49" s="550">
        <v>30</v>
      </c>
      <c r="AF49" s="562">
        <v>31</v>
      </c>
    </row>
    <row r="50" spans="1:32" ht="12" hidden="1" customHeight="1" x14ac:dyDescent="0.2">
      <c r="A50" s="860"/>
      <c r="B50" s="554">
        <v>43952</v>
      </c>
      <c r="C50" s="517">
        <v>43953</v>
      </c>
      <c r="D50" s="517">
        <v>43954</v>
      </c>
      <c r="E50" s="517">
        <v>43955</v>
      </c>
      <c r="F50" s="517">
        <v>43956</v>
      </c>
      <c r="G50" s="517">
        <v>43957</v>
      </c>
      <c r="H50" s="554">
        <v>43958</v>
      </c>
      <c r="I50" s="554">
        <v>43959</v>
      </c>
      <c r="J50" s="517">
        <v>43960</v>
      </c>
      <c r="K50" s="517">
        <v>43961</v>
      </c>
      <c r="L50" s="554">
        <v>43962</v>
      </c>
      <c r="M50" s="554">
        <v>43963</v>
      </c>
      <c r="N50" s="554">
        <v>43964</v>
      </c>
      <c r="O50" s="554">
        <v>43965</v>
      </c>
      <c r="P50" s="554">
        <v>43966</v>
      </c>
      <c r="Q50" s="554">
        <v>43967</v>
      </c>
      <c r="R50" s="554">
        <v>43968</v>
      </c>
      <c r="S50" s="554">
        <v>43969</v>
      </c>
      <c r="T50" s="554">
        <v>43970</v>
      </c>
      <c r="U50" s="554">
        <v>43971</v>
      </c>
      <c r="V50" s="554">
        <v>43972</v>
      </c>
      <c r="W50" s="554">
        <v>43973</v>
      </c>
      <c r="X50" s="554">
        <v>43974</v>
      </c>
      <c r="Y50" s="554">
        <v>43975</v>
      </c>
      <c r="Z50" s="554">
        <v>43976</v>
      </c>
      <c r="AA50" s="554">
        <v>43977</v>
      </c>
      <c r="AB50" s="554">
        <v>43978</v>
      </c>
      <c r="AC50" s="554">
        <v>43979</v>
      </c>
      <c r="AD50" s="516">
        <v>43980</v>
      </c>
      <c r="AE50" s="517">
        <v>43981</v>
      </c>
      <c r="AF50" s="563">
        <v>43982</v>
      </c>
    </row>
    <row r="51" spans="1:32" ht="12" hidden="1" customHeight="1" thickBot="1" x14ac:dyDescent="0.25">
      <c r="A51" s="861"/>
      <c r="B51" s="520" t="s">
        <v>195</v>
      </c>
      <c r="C51" s="533"/>
      <c r="D51" s="539" t="s">
        <v>174</v>
      </c>
      <c r="E51" s="539" t="s">
        <v>175</v>
      </c>
      <c r="F51" s="539" t="s">
        <v>176</v>
      </c>
      <c r="G51" s="539" t="s">
        <v>211</v>
      </c>
      <c r="H51" s="532" t="s">
        <v>178</v>
      </c>
      <c r="I51" s="536" t="s">
        <v>177</v>
      </c>
      <c r="J51" s="539"/>
      <c r="K51" s="539"/>
      <c r="L51" s="534"/>
      <c r="M51" s="534"/>
      <c r="N51" s="534"/>
      <c r="O51" s="534"/>
      <c r="P51" s="534"/>
      <c r="Q51" s="534"/>
      <c r="R51" s="534"/>
      <c r="S51" s="534"/>
      <c r="T51" s="534"/>
      <c r="U51" s="534"/>
      <c r="V51" s="534"/>
      <c r="W51" s="534"/>
      <c r="X51" s="534"/>
      <c r="Y51" s="534"/>
      <c r="Z51" s="534"/>
      <c r="AA51" s="534"/>
      <c r="AB51" s="536" t="s">
        <v>213</v>
      </c>
      <c r="AC51" s="534"/>
      <c r="AD51" s="527" t="s">
        <v>165</v>
      </c>
      <c r="AE51" s="533"/>
      <c r="AF51" s="564"/>
    </row>
    <row r="52" spans="1:32" ht="12" hidden="1" customHeight="1" x14ac:dyDescent="0.2">
      <c r="A52" s="859" t="s">
        <v>180</v>
      </c>
      <c r="B52" s="559">
        <v>1</v>
      </c>
      <c r="C52" s="559">
        <v>2</v>
      </c>
      <c r="D52" s="559">
        <v>3</v>
      </c>
      <c r="E52" s="559">
        <v>4</v>
      </c>
      <c r="F52" s="559">
        <v>5</v>
      </c>
      <c r="G52" s="514">
        <v>6</v>
      </c>
      <c r="H52" s="514">
        <v>7</v>
      </c>
      <c r="I52" s="559">
        <v>8</v>
      </c>
      <c r="J52" s="559">
        <v>9</v>
      </c>
      <c r="K52" s="559">
        <v>10</v>
      </c>
      <c r="L52" s="559">
        <v>11</v>
      </c>
      <c r="M52" s="559">
        <v>12</v>
      </c>
      <c r="N52" s="514">
        <v>13</v>
      </c>
      <c r="O52" s="514">
        <v>14</v>
      </c>
      <c r="P52" s="559">
        <v>15</v>
      </c>
      <c r="Q52" s="559">
        <v>16</v>
      </c>
      <c r="R52" s="559">
        <v>17</v>
      </c>
      <c r="S52" s="559">
        <v>18</v>
      </c>
      <c r="T52" s="559">
        <v>19</v>
      </c>
      <c r="U52" s="514">
        <v>20</v>
      </c>
      <c r="V52" s="514">
        <v>21</v>
      </c>
      <c r="W52" s="559">
        <v>22</v>
      </c>
      <c r="X52" s="559">
        <v>23</v>
      </c>
      <c r="Y52" s="559">
        <v>24</v>
      </c>
      <c r="Z52" s="559">
        <v>25</v>
      </c>
      <c r="AA52" s="559">
        <v>26</v>
      </c>
      <c r="AB52" s="514">
        <v>27</v>
      </c>
      <c r="AC52" s="514">
        <v>28</v>
      </c>
      <c r="AD52" s="513">
        <v>29</v>
      </c>
      <c r="AE52" s="513">
        <v>30</v>
      </c>
      <c r="AF52" s="515"/>
    </row>
    <row r="53" spans="1:32" ht="12" hidden="1" customHeight="1" x14ac:dyDescent="0.2">
      <c r="A53" s="860"/>
      <c r="B53" s="554">
        <v>43983</v>
      </c>
      <c r="C53" s="554">
        <v>43984</v>
      </c>
      <c r="D53" s="554">
        <v>43985</v>
      </c>
      <c r="E53" s="554">
        <v>43986</v>
      </c>
      <c r="F53" s="554">
        <v>43987</v>
      </c>
      <c r="G53" s="517">
        <v>43988</v>
      </c>
      <c r="H53" s="517">
        <v>43989</v>
      </c>
      <c r="I53" s="554">
        <v>43990</v>
      </c>
      <c r="J53" s="554">
        <v>43991</v>
      </c>
      <c r="K53" s="554">
        <v>43992</v>
      </c>
      <c r="L53" s="554">
        <v>43993</v>
      </c>
      <c r="M53" s="554">
        <v>43994</v>
      </c>
      <c r="N53" s="517">
        <v>43995</v>
      </c>
      <c r="O53" s="517">
        <v>43996</v>
      </c>
      <c r="P53" s="554">
        <v>43997</v>
      </c>
      <c r="Q53" s="554">
        <v>43998</v>
      </c>
      <c r="R53" s="554">
        <v>43999</v>
      </c>
      <c r="S53" s="554">
        <v>44000</v>
      </c>
      <c r="T53" s="554">
        <v>44001</v>
      </c>
      <c r="U53" s="517">
        <v>44002</v>
      </c>
      <c r="V53" s="517">
        <v>44003</v>
      </c>
      <c r="W53" s="554">
        <v>44004</v>
      </c>
      <c r="X53" s="554">
        <v>44005</v>
      </c>
      <c r="Y53" s="554">
        <v>44006</v>
      </c>
      <c r="Z53" s="554">
        <v>44007</v>
      </c>
      <c r="AA53" s="554">
        <v>44008</v>
      </c>
      <c r="AB53" s="517">
        <v>44009</v>
      </c>
      <c r="AC53" s="517">
        <v>44010</v>
      </c>
      <c r="AD53" s="516">
        <v>44011</v>
      </c>
      <c r="AE53" s="516">
        <v>44012</v>
      </c>
      <c r="AF53" s="519"/>
    </row>
    <row r="54" spans="1:32" ht="12" hidden="1" customHeight="1" thickBot="1" x14ac:dyDescent="0.25">
      <c r="A54" s="861"/>
      <c r="B54" s="520" t="s">
        <v>159</v>
      </c>
      <c r="C54" s="534"/>
      <c r="D54" s="547"/>
      <c r="E54" s="534"/>
      <c r="F54" s="534"/>
      <c r="G54" s="539"/>
      <c r="H54" s="539"/>
      <c r="I54" s="532" t="s">
        <v>181</v>
      </c>
      <c r="J54" s="534"/>
      <c r="K54" s="534"/>
      <c r="L54" s="534"/>
      <c r="M54" s="534"/>
      <c r="N54" s="539"/>
      <c r="O54" s="539"/>
      <c r="P54" s="534"/>
      <c r="Q54" s="534"/>
      <c r="R54" s="534"/>
      <c r="S54" s="534"/>
      <c r="T54" s="534"/>
      <c r="U54" s="539"/>
      <c r="V54" s="539"/>
      <c r="W54" s="534"/>
      <c r="X54" s="534"/>
      <c r="Y54" s="534"/>
      <c r="Z54" s="534"/>
      <c r="AA54" s="534"/>
      <c r="AB54" s="539"/>
      <c r="AC54" s="533"/>
      <c r="AD54" s="536" t="s">
        <v>182</v>
      </c>
      <c r="AE54" s="527" t="s">
        <v>165</v>
      </c>
      <c r="AF54" s="549"/>
    </row>
  </sheetData>
  <mergeCells count="17">
    <mergeCell ref="A40:A42"/>
    <mergeCell ref="A43:A45"/>
    <mergeCell ref="A46:A48"/>
    <mergeCell ref="A49:A51"/>
    <mergeCell ref="A52:A54"/>
    <mergeCell ref="A37:A39"/>
    <mergeCell ref="A4:A6"/>
    <mergeCell ref="A7:A9"/>
    <mergeCell ref="A10:A12"/>
    <mergeCell ref="A13:A15"/>
    <mergeCell ref="A16:A18"/>
    <mergeCell ref="A19:A21"/>
    <mergeCell ref="A22:A24"/>
    <mergeCell ref="A25:A27"/>
    <mergeCell ref="A28:A30"/>
    <mergeCell ref="A31:A33"/>
    <mergeCell ref="A34:A36"/>
  </mergeCells>
  <phoneticPr fontId="3"/>
  <conditionalFormatting sqref="B49:AF54 B15 D15:F15 L21 W22:W24 E27 Y30 AC30 G45 K48 R48 AD48:AE48 Y48 AB16:AB17 B24 C27 J27:M27 Q27 E30 AF33 AA33 S33:V33 L33:O33 AD36:AF36 J36:M36 Q36:T36 C36 B39:C39 N39:Q39 U39:X39 AC39 D42 F42:H42 M42:N42 R42:U42 Y42:AA42 AD46:AD47 AA45 AF45 C48 AA18:AB18 AD22:AD24 E36:G36 X36:AA36 E48:F48 X27:Z27 G33 H48:I48">
    <cfRule type="cellIs" dxfId="388" priority="568" operator="equal">
      <formula>"土"</formula>
    </cfRule>
  </conditionalFormatting>
  <conditionalFormatting sqref="E30:F30">
    <cfRule type="cellIs" dxfId="387" priority="327" operator="equal">
      <formula>"土"</formula>
    </cfRule>
  </conditionalFormatting>
  <conditionalFormatting sqref="N43:N44 T43:T44 AB43:AB44 G43:L44">
    <cfRule type="cellIs" dxfId="386" priority="560" operator="equal">
      <formula>"土"</formula>
    </cfRule>
  </conditionalFormatting>
  <conditionalFormatting sqref="AF16:AF18">
    <cfRule type="cellIs" dxfId="385" priority="559" operator="equal">
      <formula>"土"</formula>
    </cfRule>
  </conditionalFormatting>
  <conditionalFormatting sqref="AF19:AF20">
    <cfRule type="cellIs" dxfId="384" priority="511" operator="equal">
      <formula>"土"</formula>
    </cfRule>
  </conditionalFormatting>
  <conditionalFormatting sqref="AF25:AF27">
    <cfRule type="cellIs" dxfId="383" priority="555" operator="equal">
      <formula>"土"</formula>
    </cfRule>
  </conditionalFormatting>
  <conditionalFormatting sqref="Y19:Y21 Z21">
    <cfRule type="cellIs" dxfId="382" priority="510" operator="equal">
      <formula>"土"</formula>
    </cfRule>
  </conditionalFormatting>
  <conditionalFormatting sqref="M22:M23">
    <cfRule type="cellIs" dxfId="381" priority="499" operator="equal">
      <formula>"土"</formula>
    </cfRule>
  </conditionalFormatting>
  <conditionalFormatting sqref="AF46:AF48">
    <cfRule type="cellIs" dxfId="380" priority="554" operator="equal">
      <formula>"土"</formula>
    </cfRule>
  </conditionalFormatting>
  <conditionalFormatting sqref="B19:B23 Z19:AA20 L19:L20 D28:E29 Y28:Y29 AF28:AF32 B37:C38 N45 T45 K46:K47 R46:R47 Y46:Y47 F25:G26 H15 J15:K15 N15:Q15 U15:X15 B19:F20 Q19:S20 J25:M26 Q25:Q26 AE25:AE27 X25:AA26 M28:R29 M30 P30:R30 AD34:AF35 X34:AA35 J34:M35 Q34:T35 G37:J38 N37:Q38 U37:X38 AD40:AF42 C34:G35 N22:P24 H45:L45 D46:I47 AB37:AE39">
    <cfRule type="cellIs" dxfId="379" priority="567" operator="equal">
      <formula>"土"</formula>
    </cfRule>
  </conditionalFormatting>
  <conditionalFormatting sqref="H31:I32 AC31:AC32 S31:V32 L31:O32">
    <cfRule type="cellIs" dxfId="378" priority="562" operator="equal">
      <formula>"土"</formula>
    </cfRule>
  </conditionalFormatting>
  <conditionalFormatting sqref="C13:F14 H13:K14 N13:Q14 U13:X14 AB13:AE14 AB15 H18 F18 F16:H17 D16:E18 T16:U18 K16:N18 C18:D18 AD15:AE15">
    <cfRule type="cellIs" dxfId="377" priority="566" operator="equal">
      <formula>"土"</formula>
    </cfRule>
  </conditionalFormatting>
  <conditionalFormatting sqref="Y40:AB41 D40:H41 M40:N41 R40:U41">
    <cfRule type="cellIs" dxfId="376" priority="561" operator="equal">
      <formula>"土"</formula>
    </cfRule>
  </conditionalFormatting>
  <conditionalFormatting sqref="T22:V24">
    <cfRule type="cellIs" dxfId="375" priority="498" operator="equal">
      <formula>"土"</formula>
    </cfRule>
  </conditionalFormatting>
  <conditionalFormatting sqref="AA22:AC23 AA24 AC24">
    <cfRule type="cellIs" dxfId="374" priority="496" operator="equal">
      <formula>"土"</formula>
    </cfRule>
  </conditionalFormatting>
  <conditionalFormatting sqref="AF21">
    <cfRule type="cellIs" dxfId="373" priority="502" operator="equal">
      <formula>"土"</formula>
    </cfRule>
  </conditionalFormatting>
  <conditionalFormatting sqref="I19:K21">
    <cfRule type="cellIs" dxfId="372" priority="509" operator="equal">
      <formula>"土"</formula>
    </cfRule>
  </conditionalFormatting>
  <conditionalFormatting sqref="H22:I24">
    <cfRule type="cellIs" dxfId="371" priority="501" operator="equal">
      <formula>"土"</formula>
    </cfRule>
  </conditionalFormatting>
  <conditionalFormatting sqref="E31:E32">
    <cfRule type="cellIs" dxfId="370" priority="485" operator="equal">
      <formula>"土"</formula>
    </cfRule>
  </conditionalFormatting>
  <conditionalFormatting sqref="R27:T27">
    <cfRule type="cellIs" dxfId="369" priority="495" operator="equal">
      <formula>"土"</formula>
    </cfRule>
  </conditionalFormatting>
  <conditionalFormatting sqref="R25:T26">
    <cfRule type="cellIs" dxfId="368" priority="494" operator="equal">
      <formula>"土"</formula>
    </cfRule>
  </conditionalFormatting>
  <conditionalFormatting sqref="C28:C29">
    <cfRule type="cellIs" dxfId="367" priority="493" operator="equal">
      <formula>"土"</formula>
    </cfRule>
  </conditionalFormatting>
  <conditionalFormatting sqref="G31:G32">
    <cfRule type="cellIs" dxfId="366" priority="487" operator="equal">
      <formula>"土"</formula>
    </cfRule>
  </conditionalFormatting>
  <conditionalFormatting sqref="F21">
    <cfRule type="cellIs" dxfId="365" priority="370" operator="equal">
      <formula>"土"</formula>
    </cfRule>
  </conditionalFormatting>
  <conditionalFormatting sqref="H28:K29">
    <cfRule type="cellIs" dxfId="364" priority="490" operator="equal">
      <formula>"土"</formula>
    </cfRule>
  </conditionalFormatting>
  <conditionalFormatting sqref="V28:X30">
    <cfRule type="cellIs" dxfId="363" priority="489" operator="equal">
      <formula>"土"</formula>
    </cfRule>
  </conditionalFormatting>
  <conditionalFormatting sqref="P21">
    <cfRule type="cellIs" dxfId="362" priority="504" operator="equal">
      <formula>"土"</formula>
    </cfRule>
  </conditionalFormatting>
  <conditionalFormatting sqref="B13:B14">
    <cfRule type="cellIs" dxfId="361" priority="527" operator="equal">
      <formula>"土"</formula>
    </cfRule>
  </conditionalFormatting>
  <conditionalFormatting sqref="G15">
    <cfRule type="cellIs" dxfId="360" priority="526" operator="equal">
      <formula>"土"</formula>
    </cfRule>
  </conditionalFormatting>
  <conditionalFormatting sqref="G13:G14">
    <cfRule type="cellIs" dxfId="359" priority="525" operator="equal">
      <formula>"土"</formula>
    </cfRule>
  </conditionalFormatting>
  <conditionalFormatting sqref="B21">
    <cfRule type="cellIs" dxfId="358" priority="520" operator="equal">
      <formula>"土"</formula>
    </cfRule>
  </conditionalFormatting>
  <conditionalFormatting sqref="AA16:AA17">
    <cfRule type="cellIs" dxfId="357" priority="521" operator="equal">
      <formula>"土"</formula>
    </cfRule>
  </conditionalFormatting>
  <conditionalFormatting sqref="P19:P20">
    <cfRule type="cellIs" dxfId="356" priority="516" operator="equal">
      <formula>"土"</formula>
    </cfRule>
  </conditionalFormatting>
  <conditionalFormatting sqref="Q48">
    <cfRule type="cellIs" dxfId="355" priority="453" operator="equal">
      <formula>"土"</formula>
    </cfRule>
  </conditionalFormatting>
  <conditionalFormatting sqref="J46:J47">
    <cfRule type="cellIs" dxfId="354" priority="456" operator="equal">
      <formula>"土"</formula>
    </cfRule>
  </conditionalFormatting>
  <conditionalFormatting sqref="O48:P48">
    <cfRule type="cellIs" dxfId="353" priority="455" operator="equal">
      <formula>"土"</formula>
    </cfRule>
  </conditionalFormatting>
  <conditionalFormatting sqref="O46:P47">
    <cfRule type="cellIs" dxfId="352" priority="454" operator="equal">
      <formula>"土"</formula>
    </cfRule>
  </conditionalFormatting>
  <conditionalFormatting sqref="AE28:AE29">
    <cfRule type="cellIs" dxfId="351" priority="488" operator="equal">
      <formula>"土"</formula>
    </cfRule>
  </conditionalFormatting>
  <conditionalFormatting sqref="N39">
    <cfRule type="cellIs" dxfId="350" priority="481" operator="equal">
      <formula>"土"</formula>
    </cfRule>
  </conditionalFormatting>
  <conditionalFormatting sqref="M43:M44">
    <cfRule type="cellIs" dxfId="349" priority="473" operator="equal">
      <formula>"土"</formula>
    </cfRule>
  </conditionalFormatting>
  <conditionalFormatting sqref="Z33:AB33">
    <cfRule type="cellIs" dxfId="348" priority="484" operator="equal">
      <formula>"土"</formula>
    </cfRule>
  </conditionalFormatting>
  <conditionalFormatting sqref="Z31:AB32">
    <cfRule type="cellIs" dxfId="347" priority="483" operator="equal">
      <formula>"土"</formula>
    </cfRule>
  </conditionalFormatting>
  <conditionalFormatting sqref="R43:S44">
    <cfRule type="cellIs" dxfId="346" priority="469" operator="equal">
      <formula>"土"</formula>
    </cfRule>
  </conditionalFormatting>
  <conditionalFormatting sqref="F43:F44">
    <cfRule type="cellIs" dxfId="345" priority="475" operator="equal">
      <formula>"土"</formula>
    </cfRule>
  </conditionalFormatting>
  <conditionalFormatting sqref="M45">
    <cfRule type="cellIs" dxfId="344" priority="474" operator="equal">
      <formula>"土"</formula>
    </cfRule>
  </conditionalFormatting>
  <conditionalFormatting sqref="X46:X47">
    <cfRule type="cellIs" dxfId="343" priority="448" operator="equal">
      <formula>"土"</formula>
    </cfRule>
  </conditionalFormatting>
  <conditionalFormatting sqref="R45:S45">
    <cfRule type="cellIs" dxfId="342" priority="470" operator="equal">
      <formula>"土"</formula>
    </cfRule>
  </conditionalFormatting>
  <conditionalFormatting sqref="U43:U44">
    <cfRule type="cellIs" dxfId="341" priority="467" operator="equal">
      <formula>"土"</formula>
    </cfRule>
  </conditionalFormatting>
  <conditionalFormatting sqref="U45">
    <cfRule type="cellIs" dxfId="340" priority="468" operator="equal">
      <formula>"土"</formula>
    </cfRule>
  </conditionalFormatting>
  <conditionalFormatting sqref="Y45:Z45">
    <cfRule type="cellIs" dxfId="339" priority="464" operator="equal">
      <formula>"土"</formula>
    </cfRule>
  </conditionalFormatting>
  <conditionalFormatting sqref="Y43:AA44">
    <cfRule type="cellIs" dxfId="338" priority="463" operator="equal">
      <formula>"土"</formula>
    </cfRule>
  </conditionalFormatting>
  <conditionalFormatting sqref="B46:C47">
    <cfRule type="cellIs" dxfId="337" priority="458" operator="equal">
      <formula>"土"</formula>
    </cfRule>
  </conditionalFormatting>
  <conditionalFormatting sqref="J48">
    <cfRule type="cellIs" dxfId="336" priority="457" operator="equal">
      <formula>"土"</formula>
    </cfRule>
  </conditionalFormatting>
  <conditionalFormatting sqref="D43:E44">
    <cfRule type="cellIs" dxfId="335" priority="429" operator="equal">
      <formula>"土"</formula>
    </cfRule>
  </conditionalFormatting>
  <conditionalFormatting sqref="Q46:Q47">
    <cfRule type="cellIs" dxfId="334" priority="452" operator="equal">
      <formula>"土"</formula>
    </cfRule>
  </conditionalFormatting>
  <conditionalFormatting sqref="V48:W48">
    <cfRule type="cellIs" dxfId="333" priority="451" operator="equal">
      <formula>"土"</formula>
    </cfRule>
  </conditionalFormatting>
  <conditionalFormatting sqref="V46:W47">
    <cfRule type="cellIs" dxfId="332" priority="450" operator="equal">
      <formula>"土"</formula>
    </cfRule>
  </conditionalFormatting>
  <conditionalFormatting sqref="E45">
    <cfRule type="cellIs" dxfId="331" priority="430" operator="equal">
      <formula>"土"</formula>
    </cfRule>
  </conditionalFormatting>
  <conditionalFormatting sqref="AE46:AE47">
    <cfRule type="cellIs" dxfId="330" priority="447" operator="equal">
      <formula>"土"</formula>
    </cfRule>
  </conditionalFormatting>
  <conditionalFormatting sqref="D25:E27 C25:C26">
    <cfRule type="cellIs" dxfId="329" priority="435" operator="equal">
      <formula>"土"</formula>
    </cfRule>
  </conditionalFormatting>
  <conditionalFormatting sqref="C27">
    <cfRule type="cellIs" dxfId="328" priority="436" operator="equal">
      <formula>"土"</formula>
    </cfRule>
  </conditionalFormatting>
  <conditionalFormatting sqref="R15">
    <cfRule type="cellIs" dxfId="327" priority="191" operator="equal">
      <formula>"土"</formula>
    </cfRule>
  </conditionalFormatting>
  <conditionalFormatting sqref="AB19:AB21">
    <cfRule type="cellIs" dxfId="326" priority="156" operator="equal">
      <formula>"土"</formula>
    </cfRule>
  </conditionalFormatting>
  <conditionalFormatting sqref="T21">
    <cfRule type="cellIs" dxfId="325" priority="158" operator="equal">
      <formula>"土"</formula>
    </cfRule>
  </conditionalFormatting>
  <conditionalFormatting sqref="T19:T20">
    <cfRule type="cellIs" dxfId="324" priority="157" operator="equal">
      <formula>"土"</formula>
    </cfRule>
  </conditionalFormatting>
  <conditionalFormatting sqref="V21">
    <cfRule type="cellIs" dxfId="323" priority="161" operator="equal">
      <formula>"土"</formula>
    </cfRule>
  </conditionalFormatting>
  <conditionalFormatting sqref="M21">
    <cfRule type="cellIs" dxfId="322" priority="160" operator="equal">
      <formula>"土"</formula>
    </cfRule>
  </conditionalFormatting>
  <conditionalFormatting sqref="D12:E12">
    <cfRule type="cellIs" dxfId="321" priority="195" operator="equal">
      <formula>"土"</formula>
    </cfRule>
  </conditionalFormatting>
  <conditionalFormatting sqref="AC10:AC11">
    <cfRule type="cellIs" dxfId="320" priority="194" operator="equal">
      <formula>"土"</formula>
    </cfRule>
  </conditionalFormatting>
  <conditionalFormatting sqref="AD9:AE9">
    <cfRule type="cellIs" dxfId="319" priority="197" operator="equal">
      <formula>"土"</formula>
    </cfRule>
  </conditionalFormatting>
  <conditionalFormatting sqref="AD7:AE8">
    <cfRule type="cellIs" dxfId="318" priority="196" operator="equal">
      <formula>"土"</formula>
    </cfRule>
  </conditionalFormatting>
  <conditionalFormatting sqref="M15">
    <cfRule type="cellIs" dxfId="317" priority="193" operator="equal">
      <formula>"土"</formula>
    </cfRule>
  </conditionalFormatting>
  <conditionalFormatting sqref="M13:M14">
    <cfRule type="cellIs" dxfId="316" priority="192" operator="equal">
      <formula>"土"</formula>
    </cfRule>
  </conditionalFormatting>
  <conditionalFormatting sqref="R13:T14">
    <cfRule type="cellIs" dxfId="315" priority="188" operator="equal">
      <formula>"土"</formula>
    </cfRule>
  </conditionalFormatting>
  <conditionalFormatting sqref="R15:T15">
    <cfRule type="cellIs" dxfId="314" priority="189" operator="equal">
      <formula>"土"</formula>
    </cfRule>
  </conditionalFormatting>
  <conditionalFormatting sqref="R13:R14">
    <cfRule type="cellIs" dxfId="313" priority="190" operator="equal">
      <formula>"土"</formula>
    </cfRule>
  </conditionalFormatting>
  <conditionalFormatting sqref="T15">
    <cfRule type="cellIs" dxfId="312" priority="187" operator="equal">
      <formula>"土"</formula>
    </cfRule>
  </conditionalFormatting>
  <conditionalFormatting sqref="Y15">
    <cfRule type="cellIs" dxfId="311" priority="185" operator="equal">
      <formula>"土"</formula>
    </cfRule>
  </conditionalFormatting>
  <conditionalFormatting sqref="T13:T14">
    <cfRule type="cellIs" dxfId="310" priority="186" operator="equal">
      <formula>"土"</formula>
    </cfRule>
  </conditionalFormatting>
  <conditionalFormatting sqref="Y15:AA15">
    <cfRule type="cellIs" dxfId="309" priority="183" operator="equal">
      <formula>"土"</formula>
    </cfRule>
  </conditionalFormatting>
  <conditionalFormatting sqref="Y13:Y14">
    <cfRule type="cellIs" dxfId="308" priority="184" operator="equal">
      <formula>"土"</formula>
    </cfRule>
  </conditionalFormatting>
  <conditionalFormatting sqref="AA15">
    <cfRule type="cellIs" dxfId="307" priority="181" operator="equal">
      <formula>"土"</formula>
    </cfRule>
  </conditionalFormatting>
  <conditionalFormatting sqref="Y13:AA14">
    <cfRule type="cellIs" dxfId="306" priority="182" operator="equal">
      <formula>"土"</formula>
    </cfRule>
  </conditionalFormatting>
  <conditionalFormatting sqref="J16:J18">
    <cfRule type="cellIs" dxfId="305" priority="179" operator="equal">
      <formula>"土"</formula>
    </cfRule>
  </conditionalFormatting>
  <conditionalFormatting sqref="AA13:AA14">
    <cfRule type="cellIs" dxfId="304" priority="180" operator="equal">
      <formula>"土"</formula>
    </cfRule>
  </conditionalFormatting>
  <conditionalFormatting sqref="O16:O18">
    <cfRule type="cellIs" dxfId="303" priority="178" operator="equal">
      <formula>"土"</formula>
    </cfRule>
  </conditionalFormatting>
  <conditionalFormatting sqref="O16:Q18">
    <cfRule type="cellIs" dxfId="302" priority="177" operator="equal">
      <formula>"土"</formula>
    </cfRule>
  </conditionalFormatting>
  <conditionalFormatting sqref="Q16:Q18">
    <cfRule type="cellIs" dxfId="301" priority="176" operator="equal">
      <formula>"土"</formula>
    </cfRule>
  </conditionalFormatting>
  <conditionalFormatting sqref="V16:V18">
    <cfRule type="cellIs" dxfId="300" priority="175" operator="equal">
      <formula>"土"</formula>
    </cfRule>
  </conditionalFormatting>
  <conditionalFormatting sqref="V16:X18">
    <cfRule type="cellIs" dxfId="299" priority="174" operator="equal">
      <formula>"土"</formula>
    </cfRule>
  </conditionalFormatting>
  <conditionalFormatting sqref="X16:X18">
    <cfRule type="cellIs" dxfId="298" priority="173" operator="equal">
      <formula>"土"</formula>
    </cfRule>
  </conditionalFormatting>
  <conditionalFormatting sqref="AC16:AC18">
    <cfRule type="cellIs" dxfId="297" priority="172" operator="equal">
      <formula>"土"</formula>
    </cfRule>
  </conditionalFormatting>
  <conditionalFormatting sqref="AC16:AE17 AC18:AD18">
    <cfRule type="cellIs" dxfId="296" priority="171" operator="equal">
      <formula>"土"</formula>
    </cfRule>
  </conditionalFormatting>
  <conditionalFormatting sqref="AE16:AE17">
    <cfRule type="cellIs" dxfId="295" priority="170" operator="equal">
      <formula>"土"</formula>
    </cfRule>
  </conditionalFormatting>
  <conditionalFormatting sqref="E21">
    <cfRule type="cellIs" dxfId="294" priority="167" operator="equal">
      <formula>"土"</formula>
    </cfRule>
  </conditionalFormatting>
  <conditionalFormatting sqref="AE18">
    <cfRule type="cellIs" dxfId="293" priority="168" operator="equal">
      <formula>"土"</formula>
    </cfRule>
  </conditionalFormatting>
  <conditionalFormatting sqref="K15:M15">
    <cfRule type="cellIs" dxfId="292" priority="384" operator="equal">
      <formula>"土"</formula>
    </cfRule>
  </conditionalFormatting>
  <conditionalFormatting sqref="G21">
    <cfRule type="cellIs" dxfId="291" priority="165" operator="equal">
      <formula>"土"</formula>
    </cfRule>
  </conditionalFormatting>
  <conditionalFormatting sqref="G19:G20">
    <cfRule type="cellIs" dxfId="290" priority="164" operator="equal">
      <formula>"土"</formula>
    </cfRule>
  </conditionalFormatting>
  <conditionalFormatting sqref="F21">
    <cfRule type="cellIs" dxfId="289" priority="163" operator="equal">
      <formula>"土"</formula>
    </cfRule>
  </conditionalFormatting>
  <conditionalFormatting sqref="F19:F20">
    <cfRule type="cellIs" dxfId="288" priority="162" operator="equal">
      <formula>"土"</formula>
    </cfRule>
  </conditionalFormatting>
  <conditionalFormatting sqref="C15">
    <cfRule type="cellIs" dxfId="287" priority="386" operator="equal">
      <formula>"土"</formula>
    </cfRule>
  </conditionalFormatting>
  <conditionalFormatting sqref="G18">
    <cfRule type="cellIs" dxfId="286" priority="377" operator="equal">
      <formula>"土"</formula>
    </cfRule>
  </conditionalFormatting>
  <conditionalFormatting sqref="I15">
    <cfRule type="cellIs" dxfId="285" priority="385" operator="equal">
      <formula>"土"</formula>
    </cfRule>
  </conditionalFormatting>
  <conditionalFormatting sqref="K13:M14">
    <cfRule type="cellIs" dxfId="284" priority="383" operator="equal">
      <formula>"土"</formula>
    </cfRule>
  </conditionalFormatting>
  <conditionalFormatting sqref="I4:J5">
    <cfRule type="cellIs" dxfId="283" priority="214" operator="equal">
      <formula>"土"</formula>
    </cfRule>
  </conditionalFormatting>
  <conditionalFormatting sqref="B6:C6">
    <cfRule type="cellIs" dxfId="282" priority="213" operator="equal">
      <formula>"土"</formula>
    </cfRule>
  </conditionalFormatting>
  <conditionalFormatting sqref="P6:Q6">
    <cfRule type="cellIs" dxfId="281" priority="217" operator="equal">
      <formula>"土"</formula>
    </cfRule>
  </conditionalFormatting>
  <conditionalFormatting sqref="P4:Q5">
    <cfRule type="cellIs" dxfId="280" priority="216" operator="equal">
      <formula>"土"</formula>
    </cfRule>
  </conditionalFormatting>
  <conditionalFormatting sqref="H16:J18">
    <cfRule type="cellIs" dxfId="279" priority="374" operator="equal">
      <formula>"土"</formula>
    </cfRule>
  </conditionalFormatting>
  <conditionalFormatting sqref="B16:C17 B18">
    <cfRule type="cellIs" dxfId="278" priority="376" operator="equal">
      <formula>"土"</formula>
    </cfRule>
  </conditionalFormatting>
  <conditionalFormatting sqref="Z18">
    <cfRule type="cellIs" dxfId="277" priority="375" operator="equal">
      <formula>"土"</formula>
    </cfRule>
  </conditionalFormatting>
  <conditionalFormatting sqref="AE10:AE11">
    <cfRule type="cellIs" dxfId="276" priority="224" operator="equal">
      <formula>"土"</formula>
    </cfRule>
  </conditionalFormatting>
  <conditionalFormatting sqref="Y16:Z18">
    <cfRule type="cellIs" dxfId="275" priority="372" operator="equal">
      <formula>"土"</formula>
    </cfRule>
  </conditionalFormatting>
  <conditionalFormatting sqref="R16:S18">
    <cfRule type="cellIs" dxfId="274" priority="371" operator="equal">
      <formula>"土"</formula>
    </cfRule>
  </conditionalFormatting>
  <conditionalFormatting sqref="H21">
    <cfRule type="cellIs" dxfId="273" priority="369" operator="equal">
      <formula>"土"</formula>
    </cfRule>
  </conditionalFormatting>
  <conditionalFormatting sqref="H19:H20">
    <cfRule type="cellIs" dxfId="272" priority="368" operator="equal">
      <formula>"土"</formula>
    </cfRule>
  </conditionalFormatting>
  <conditionalFormatting sqref="G21">
    <cfRule type="cellIs" dxfId="271" priority="367" operator="equal">
      <formula>"土"</formula>
    </cfRule>
  </conditionalFormatting>
  <conditionalFormatting sqref="G19:G20">
    <cfRule type="cellIs" dxfId="270" priority="366" operator="equal">
      <formula>"土"</formula>
    </cfRule>
  </conditionalFormatting>
  <conditionalFormatting sqref="O21">
    <cfRule type="cellIs" dxfId="269" priority="365" operator="equal">
      <formula>"土"</formula>
    </cfRule>
  </conditionalFormatting>
  <conditionalFormatting sqref="O19:O20">
    <cfRule type="cellIs" dxfId="268" priority="364" operator="equal">
      <formula>"土"</formula>
    </cfRule>
  </conditionalFormatting>
  <conditionalFormatting sqref="N21">
    <cfRule type="cellIs" dxfId="267" priority="363" operator="equal">
      <formula>"土"</formula>
    </cfRule>
  </conditionalFormatting>
  <conditionalFormatting sqref="N19:N20">
    <cfRule type="cellIs" dxfId="266" priority="362" operator="equal">
      <formula>"土"</formula>
    </cfRule>
  </conditionalFormatting>
  <conditionalFormatting sqref="V19:V20">
    <cfRule type="cellIs" dxfId="265" priority="361" operator="equal">
      <formula>"土"</formula>
    </cfRule>
  </conditionalFormatting>
  <conditionalFormatting sqref="U21">
    <cfRule type="cellIs" dxfId="264" priority="360" operator="equal">
      <formula>"土"</formula>
    </cfRule>
  </conditionalFormatting>
  <conditionalFormatting sqref="U19:U20">
    <cfRule type="cellIs" dxfId="263" priority="359" operator="equal">
      <formula>"土"</formula>
    </cfRule>
  </conditionalFormatting>
  <conditionalFormatting sqref="AC19:AC20">
    <cfRule type="cellIs" dxfId="262" priority="358" operator="equal">
      <formula>"土"</formula>
    </cfRule>
  </conditionalFormatting>
  <conditionalFormatting sqref="AB21">
    <cfRule type="cellIs" dxfId="261" priority="357" operator="equal">
      <formula>"土"</formula>
    </cfRule>
  </conditionalFormatting>
  <conditionalFormatting sqref="AB19:AB20">
    <cfRule type="cellIs" dxfId="260" priority="356" operator="equal">
      <formula>"土"</formula>
    </cfRule>
  </conditionalFormatting>
  <conditionalFormatting sqref="AD19:AE20">
    <cfRule type="cellIs" dxfId="259" priority="355" operator="equal">
      <formula>"土"</formula>
    </cfRule>
  </conditionalFormatting>
  <conditionalFormatting sqref="W19:X20">
    <cfRule type="cellIs" dxfId="258" priority="354" operator="equal">
      <formula>"土"</formula>
    </cfRule>
  </conditionalFormatting>
  <conditionalFormatting sqref="K24">
    <cfRule type="cellIs" dxfId="257" priority="342" operator="equal">
      <formula>"土"</formula>
    </cfRule>
  </conditionalFormatting>
  <conditionalFormatting sqref="L24">
    <cfRule type="cellIs" dxfId="256" priority="344" operator="equal">
      <formula>"土"</formula>
    </cfRule>
  </conditionalFormatting>
  <conditionalFormatting sqref="L22:L23">
    <cfRule type="cellIs" dxfId="255" priority="343" operator="equal">
      <formula>"土"</formula>
    </cfRule>
  </conditionalFormatting>
  <conditionalFormatting sqref="K22:K23">
    <cfRule type="cellIs" dxfId="254" priority="341" operator="equal">
      <formula>"土"</formula>
    </cfRule>
  </conditionalFormatting>
  <conditionalFormatting sqref="W6:X6">
    <cfRule type="cellIs" dxfId="253" priority="219" operator="equal">
      <formula>"土"</formula>
    </cfRule>
  </conditionalFormatting>
  <conditionalFormatting sqref="G24">
    <cfRule type="cellIs" dxfId="252" priority="348" operator="equal">
      <formula>"土"</formula>
    </cfRule>
  </conditionalFormatting>
  <conditionalFormatting sqref="G22:G23">
    <cfRule type="cellIs" dxfId="251" priority="347" operator="equal">
      <formula>"土"</formula>
    </cfRule>
  </conditionalFormatting>
  <conditionalFormatting sqref="D22:E23 D24">
    <cfRule type="cellIs" dxfId="250" priority="346" operator="equal">
      <formula>"土"</formula>
    </cfRule>
  </conditionalFormatting>
  <conditionalFormatting sqref="F22:F23">
    <cfRule type="cellIs" dxfId="249" priority="345" operator="equal">
      <formula>"土"</formula>
    </cfRule>
  </conditionalFormatting>
  <conditionalFormatting sqref="I6:J6">
    <cfRule type="cellIs" dxfId="248" priority="215" operator="equal">
      <formula>"土"</formula>
    </cfRule>
  </conditionalFormatting>
  <conditionalFormatting sqref="AB24">
    <cfRule type="cellIs" dxfId="247" priority="338" operator="equal">
      <formula>"土"</formula>
    </cfRule>
  </conditionalFormatting>
  <conditionalFormatting sqref="AF22:AF24">
    <cfRule type="cellIs" dxfId="246" priority="337" operator="equal">
      <formula>"土"</formula>
    </cfRule>
  </conditionalFormatting>
  <conditionalFormatting sqref="B25:B26">
    <cfRule type="cellIs" dxfId="245" priority="336" operator="equal">
      <formula>"土"</formula>
    </cfRule>
  </conditionalFormatting>
  <conditionalFormatting sqref="G27:I27">
    <cfRule type="cellIs" dxfId="244" priority="335" operator="equal">
      <formula>"土"</formula>
    </cfRule>
  </conditionalFormatting>
  <conditionalFormatting sqref="G25:I26">
    <cfRule type="cellIs" dxfId="243" priority="334" operator="equal">
      <formula>"土"</formula>
    </cfRule>
  </conditionalFormatting>
  <conditionalFormatting sqref="O25:P26 O27">
    <cfRule type="cellIs" dxfId="242" priority="333" operator="equal">
      <formula>"土"</formula>
    </cfRule>
  </conditionalFormatting>
  <conditionalFormatting sqref="V25:W27">
    <cfRule type="cellIs" dxfId="241" priority="332" operator="equal">
      <formula>"土"</formula>
    </cfRule>
  </conditionalFormatting>
  <conditionalFormatting sqref="AA12:AB12">
    <cfRule type="cellIs" dxfId="240" priority="223" operator="equal">
      <formula>"土"</formula>
    </cfRule>
  </conditionalFormatting>
  <conditionalFormatting sqref="G27">
    <cfRule type="cellIs" dxfId="239" priority="330" operator="equal">
      <formula>"土"</formula>
    </cfRule>
  </conditionalFormatting>
  <conditionalFormatting sqref="B28:B29">
    <cfRule type="cellIs" dxfId="238" priority="329" operator="equal">
      <formula>"土"</formula>
    </cfRule>
  </conditionalFormatting>
  <conditionalFormatting sqref="B30">
    <cfRule type="cellIs" dxfId="237" priority="328" operator="equal">
      <formula>"土"</formula>
    </cfRule>
  </conditionalFormatting>
  <conditionalFormatting sqref="AE33">
    <cfRule type="cellIs" dxfId="236" priority="308" operator="equal">
      <formula>"土"</formula>
    </cfRule>
  </conditionalFormatting>
  <conditionalFormatting sqref="E28:G29">
    <cfRule type="cellIs" dxfId="235" priority="326" operator="equal">
      <formula>"土"</formula>
    </cfRule>
  </conditionalFormatting>
  <conditionalFormatting sqref="O30">
    <cfRule type="cellIs" dxfId="234" priority="325" operator="equal">
      <formula>"土"</formula>
    </cfRule>
  </conditionalFormatting>
  <conditionalFormatting sqref="Q9">
    <cfRule type="cellIs" dxfId="233" priority="204" operator="equal">
      <formula>"土"</formula>
    </cfRule>
  </conditionalFormatting>
  <conditionalFormatting sqref="B7:C8">
    <cfRule type="cellIs" dxfId="232" priority="205" operator="equal">
      <formula>"土"</formula>
    </cfRule>
  </conditionalFormatting>
  <conditionalFormatting sqref="F33">
    <cfRule type="cellIs" dxfId="231" priority="316" operator="equal">
      <formula>"土"</formula>
    </cfRule>
  </conditionalFormatting>
  <conditionalFormatting sqref="AC28:AD29">
    <cfRule type="cellIs" dxfId="230" priority="321" operator="equal">
      <formula>"土"</formula>
    </cfRule>
  </conditionalFormatting>
  <conditionalFormatting sqref="F31:F32">
    <cfRule type="cellIs" dxfId="229" priority="315" operator="equal">
      <formula>"土"</formula>
    </cfRule>
  </conditionalFormatting>
  <conditionalFormatting sqref="D31:D32">
    <cfRule type="cellIs" dxfId="228" priority="319" operator="equal">
      <formula>"土"</formula>
    </cfRule>
  </conditionalFormatting>
  <conditionalFormatting sqref="C31:C32">
    <cfRule type="cellIs" dxfId="227" priority="317" operator="equal">
      <formula>"土"</formula>
    </cfRule>
  </conditionalFormatting>
  <conditionalFormatting sqref="C33">
    <cfRule type="cellIs" dxfId="226" priority="318" operator="equal">
      <formula>"土"</formula>
    </cfRule>
  </conditionalFormatting>
  <conditionalFormatting sqref="I33:K33">
    <cfRule type="cellIs" dxfId="225" priority="314" operator="equal">
      <formula>"土"</formula>
    </cfRule>
  </conditionalFormatting>
  <conditionalFormatting sqref="I31:K32">
    <cfRule type="cellIs" dxfId="224" priority="313" operator="equal">
      <formula>"土"</formula>
    </cfRule>
  </conditionalFormatting>
  <conditionalFormatting sqref="D7:E8">
    <cfRule type="cellIs" dxfId="223" priority="220" operator="equal">
      <formula>"土"</formula>
    </cfRule>
  </conditionalFormatting>
  <conditionalFormatting sqref="AF7:AF8">
    <cfRule type="cellIs" dxfId="222" priority="200" operator="equal">
      <formula>"土"</formula>
    </cfRule>
  </conditionalFormatting>
  <conditionalFormatting sqref="AA10:AB11">
    <cfRule type="cellIs" dxfId="221" priority="222" operator="equal">
      <formula>"土"</formula>
    </cfRule>
  </conditionalFormatting>
  <conditionalFormatting sqref="AE31:AE32">
    <cfRule type="cellIs" dxfId="220" priority="307" operator="equal">
      <formula>"土"</formula>
    </cfRule>
  </conditionalFormatting>
  <conditionalFormatting sqref="D33">
    <cfRule type="cellIs" dxfId="219" priority="306" operator="equal">
      <formula>"土"</formula>
    </cfRule>
  </conditionalFormatting>
  <conditionalFormatting sqref="AC36">
    <cfRule type="cellIs" dxfId="218" priority="305" operator="equal">
      <formula>"土"</formula>
    </cfRule>
  </conditionalFormatting>
  <conditionalFormatting sqref="AC34:AC35">
    <cfRule type="cellIs" dxfId="217" priority="304" operator="equal">
      <formula>"土"</formula>
    </cfRule>
  </conditionalFormatting>
  <conditionalFormatting sqref="Y7:AA8">
    <cfRule type="cellIs" dxfId="216" priority="236" operator="equal">
      <formula>"土"</formula>
    </cfRule>
  </conditionalFormatting>
  <conditionalFormatting sqref="B10:C11">
    <cfRule type="cellIs" dxfId="215" priority="235" operator="equal">
      <formula>"土"</formula>
    </cfRule>
  </conditionalFormatting>
  <conditionalFormatting sqref="T12:W12">
    <cfRule type="cellIs" dxfId="214" priority="228" operator="equal">
      <formula>"土"</formula>
    </cfRule>
  </conditionalFormatting>
  <conditionalFormatting sqref="T10:W11">
    <cfRule type="cellIs" dxfId="213" priority="227" operator="equal">
      <formula>"土"</formula>
    </cfRule>
  </conditionalFormatting>
  <conditionalFormatting sqref="G36:I36">
    <cfRule type="cellIs" dxfId="212" priority="299" operator="equal">
      <formula>"土"</formula>
    </cfRule>
  </conditionalFormatting>
  <conditionalFormatting sqref="G34:I35">
    <cfRule type="cellIs" dxfId="211" priority="298" operator="equal">
      <formula>"土"</formula>
    </cfRule>
  </conditionalFormatting>
  <conditionalFormatting sqref="D36:E36">
    <cfRule type="cellIs" dxfId="210" priority="296" operator="equal">
      <formula>"土"</formula>
    </cfRule>
  </conditionalFormatting>
  <conditionalFormatting sqref="E37:F38">
    <cfRule type="cellIs" dxfId="209" priority="294" operator="equal">
      <formula>"土"</formula>
    </cfRule>
  </conditionalFormatting>
  <conditionalFormatting sqref="E39">
    <cfRule type="cellIs" dxfId="208" priority="295" operator="equal">
      <formula>"土"</formula>
    </cfRule>
  </conditionalFormatting>
  <conditionalFormatting sqref="J12">
    <cfRule type="cellIs" dxfId="207" priority="234" operator="equal">
      <formula>"土"</formula>
    </cfRule>
  </conditionalFormatting>
  <conditionalFormatting sqref="L39">
    <cfRule type="cellIs" dxfId="206" priority="293" operator="equal">
      <formula>"土"</formula>
    </cfRule>
  </conditionalFormatting>
  <conditionalFormatting sqref="L37:M38">
    <cfRule type="cellIs" dxfId="205" priority="292" operator="equal">
      <formula>"土"</formula>
    </cfRule>
  </conditionalFormatting>
  <conditionalFormatting sqref="I39">
    <cfRule type="cellIs" dxfId="204" priority="291" operator="equal">
      <formula>"土"</formula>
    </cfRule>
  </conditionalFormatting>
  <conditionalFormatting sqref="I39">
    <cfRule type="cellIs" dxfId="203" priority="290" operator="equal">
      <formula>"土"</formula>
    </cfRule>
  </conditionalFormatting>
  <conditionalFormatting sqref="G39">
    <cfRule type="cellIs" dxfId="202" priority="289" operator="equal">
      <formula>"土"</formula>
    </cfRule>
  </conditionalFormatting>
  <conditionalFormatting sqref="W7:X8">
    <cfRule type="cellIs" dxfId="201" priority="238" operator="equal">
      <formula>"土"</formula>
    </cfRule>
  </conditionalFormatting>
  <conditionalFormatting sqref="W9:X9">
    <cfRule type="cellIs" dxfId="200" priority="239" operator="equal">
      <formula>"土"</formula>
    </cfRule>
  </conditionalFormatting>
  <conditionalFormatting sqref="W42:X42">
    <cfRule type="cellIs" dxfId="199" priority="284" operator="equal">
      <formula>"土"</formula>
    </cfRule>
  </conditionalFormatting>
  <conditionalFormatting sqref="W40:X41">
    <cfRule type="cellIs" dxfId="198" priority="283" operator="equal">
      <formula>"土"</formula>
    </cfRule>
  </conditionalFormatting>
  <conditionalFormatting sqref="M7:M8">
    <cfRule type="cellIs" dxfId="197" priority="246" operator="equal">
      <formula>"土"</formula>
    </cfRule>
  </conditionalFormatting>
  <conditionalFormatting sqref="Q9">
    <cfRule type="cellIs" dxfId="196" priority="245" operator="equal">
      <formula>"土"</formula>
    </cfRule>
  </conditionalFormatting>
  <conditionalFormatting sqref="H42:J42">
    <cfRule type="cellIs" dxfId="195" priority="280" operator="equal">
      <formula>"土"</formula>
    </cfRule>
  </conditionalFormatting>
  <conditionalFormatting sqref="H40:J41">
    <cfRule type="cellIs" dxfId="194" priority="279" operator="equal">
      <formula>"土"</formula>
    </cfRule>
  </conditionalFormatting>
  <conditionalFormatting sqref="L42">
    <cfRule type="cellIs" dxfId="193" priority="272" operator="equal">
      <formula>"土"</formula>
    </cfRule>
  </conditionalFormatting>
  <conditionalFormatting sqref="L40:L41">
    <cfRule type="cellIs" dxfId="192" priority="271" operator="equal">
      <formula>"土"</formula>
    </cfRule>
  </conditionalFormatting>
  <conditionalFormatting sqref="B42">
    <cfRule type="cellIs" dxfId="191" priority="276" operator="equal">
      <formula>"土"</formula>
    </cfRule>
  </conditionalFormatting>
  <conditionalFormatting sqref="B40:C41">
    <cfRule type="cellIs" dxfId="190" priority="275" operator="equal">
      <formula>"土"</formula>
    </cfRule>
  </conditionalFormatting>
  <conditionalFormatting sqref="K42">
    <cfRule type="cellIs" dxfId="189" priority="274" operator="equal">
      <formula>"土"</formula>
    </cfRule>
  </conditionalFormatting>
  <conditionalFormatting sqref="K40:K41">
    <cfRule type="cellIs" dxfId="188" priority="273" operator="equal">
      <formula>"土"</formula>
    </cfRule>
  </conditionalFormatting>
  <conditionalFormatting sqref="L42">
    <cfRule type="cellIs" dxfId="187" priority="270" operator="equal">
      <formula>"土"</formula>
    </cfRule>
  </conditionalFormatting>
  <conditionalFormatting sqref="U9">
    <cfRule type="cellIs" dxfId="186" priority="241" operator="equal">
      <formula>"土"</formula>
    </cfRule>
  </conditionalFormatting>
  <conditionalFormatting sqref="B43:C44">
    <cfRule type="cellIs" dxfId="185" priority="268" operator="equal">
      <formula>"土"</formula>
    </cfRule>
  </conditionalFormatting>
  <conditionalFormatting sqref="B45">
    <cfRule type="cellIs" dxfId="184" priority="269" operator="equal">
      <formula>"土"</formula>
    </cfRule>
  </conditionalFormatting>
  <conditionalFormatting sqref="R9:S9">
    <cfRule type="cellIs" dxfId="183" priority="243" operator="equal">
      <formula>"土"</formula>
    </cfRule>
  </conditionalFormatting>
  <conditionalFormatting sqref="Q7:Q8">
    <cfRule type="cellIs" dxfId="182" priority="244" operator="equal">
      <formula>"土"</formula>
    </cfRule>
  </conditionalFormatting>
  <conditionalFormatting sqref="R7:S8">
    <cfRule type="cellIs" dxfId="181" priority="242" operator="equal">
      <formula>"土"</formula>
    </cfRule>
  </conditionalFormatting>
  <conditionalFormatting sqref="AF43:AF44">
    <cfRule type="cellIs" dxfId="180" priority="263" operator="equal">
      <formula>"土"</formula>
    </cfRule>
  </conditionalFormatting>
  <conditionalFormatting sqref="U7:U8">
    <cfRule type="cellIs" dxfId="179" priority="240" operator="equal">
      <formula>"土"</formula>
    </cfRule>
  </conditionalFormatting>
  <conditionalFormatting sqref="D48:E48">
    <cfRule type="cellIs" dxfId="178" priority="258" operator="equal">
      <formula>"土"</formula>
    </cfRule>
  </conditionalFormatting>
  <conditionalFormatting sqref="AC46:AC47">
    <cfRule type="cellIs" dxfId="177" priority="257" operator="equal">
      <formula>"土"</formula>
    </cfRule>
  </conditionalFormatting>
  <conditionalFormatting sqref="B34:B35">
    <cfRule type="cellIs" dxfId="176" priority="255" operator="equal">
      <formula>"土"</formula>
    </cfRule>
  </conditionalFormatting>
  <conditionalFormatting sqref="D9 G9 W9 K12:M12 R12:T12 AD12:AE12 Y12 D6 F6:H6 M6:O6 R6:V6 Y6:AB6 AD10:AD11 AA9 AF9 C12 F12:H12">
    <cfRule type="cellIs" dxfId="175" priority="254" operator="equal">
      <formula>"土"</formula>
    </cfRule>
  </conditionalFormatting>
  <conditionalFormatting sqref="N7:P8 T7:T8 V7:W8 AB7:AC8 G7:L8">
    <cfRule type="cellIs" dxfId="174" priority="251" operator="equal">
      <formula>"土"</formula>
    </cfRule>
  </conditionalFormatting>
  <conditionalFormatting sqref="AF10:AF12">
    <cfRule type="cellIs" dxfId="173" priority="250" operator="equal">
      <formula>"土"</formula>
    </cfRule>
  </conditionalFormatting>
  <conditionalFormatting sqref="AC6 N9:P9 T9 K10:M11 R10:T11 Y10:AA11 AD4:AF6 H9:L9 D10:I11">
    <cfRule type="cellIs" dxfId="172" priority="253" operator="equal">
      <formula>"土"</formula>
    </cfRule>
  </conditionalFormatting>
  <conditionalFormatting sqref="Y4:AC5 D4:H5 M4:O5 R4:V5">
    <cfRule type="cellIs" dxfId="171" priority="252" operator="equal">
      <formula>"土"</formula>
    </cfRule>
  </conditionalFormatting>
  <conditionalFormatting sqref="Q12">
    <cfRule type="cellIs" dxfId="170" priority="230" operator="equal">
      <formula>"土"</formula>
    </cfRule>
  </conditionalFormatting>
  <conditionalFormatting sqref="J10:J11">
    <cfRule type="cellIs" dxfId="169" priority="233" operator="equal">
      <formula>"土"</formula>
    </cfRule>
  </conditionalFormatting>
  <conditionalFormatting sqref="M12:P12">
    <cfRule type="cellIs" dxfId="168" priority="232" operator="equal">
      <formula>"土"</formula>
    </cfRule>
  </conditionalFormatting>
  <conditionalFormatting sqref="M10:P11">
    <cfRule type="cellIs" dxfId="167" priority="231" operator="equal">
      <formula>"土"</formula>
    </cfRule>
  </conditionalFormatting>
  <conditionalFormatting sqref="F9">
    <cfRule type="cellIs" dxfId="166" priority="249" operator="equal">
      <formula>"土"</formula>
    </cfRule>
  </conditionalFormatting>
  <conditionalFormatting sqref="F7:F8">
    <cfRule type="cellIs" dxfId="165" priority="248" operator="equal">
      <formula>"土"</formula>
    </cfRule>
  </conditionalFormatting>
  <conditionalFormatting sqref="M9">
    <cfRule type="cellIs" dxfId="164" priority="247" operator="equal">
      <formula>"土"</formula>
    </cfRule>
  </conditionalFormatting>
  <conditionalFormatting sqref="X10:X11">
    <cfRule type="cellIs" dxfId="163" priority="225" operator="equal">
      <formula>"土"</formula>
    </cfRule>
  </conditionalFormatting>
  <conditionalFormatting sqref="X12">
    <cfRule type="cellIs" dxfId="162" priority="226" operator="equal">
      <formula>"土"</formula>
    </cfRule>
  </conditionalFormatting>
  <conditionalFormatting sqref="E9">
    <cfRule type="cellIs" dxfId="161" priority="221" operator="equal">
      <formula>"土"</formula>
    </cfRule>
  </conditionalFormatting>
  <conditionalFormatting sqref="Y9:Z9">
    <cfRule type="cellIs" dxfId="160" priority="237" operator="equal">
      <formula>"土"</formula>
    </cfRule>
  </conditionalFormatting>
  <conditionalFormatting sqref="Q10:Q11">
    <cfRule type="cellIs" dxfId="159" priority="229" operator="equal">
      <formula>"土"</formula>
    </cfRule>
  </conditionalFormatting>
  <conditionalFormatting sqref="L6">
    <cfRule type="cellIs" dxfId="158" priority="209" operator="equal">
      <formula>"土"</formula>
    </cfRule>
  </conditionalFormatting>
  <conditionalFormatting sqref="L4:L5">
    <cfRule type="cellIs" dxfId="157" priority="208" operator="equal">
      <formula>"土"</formula>
    </cfRule>
  </conditionalFormatting>
  <conditionalFormatting sqref="Q7:Q8">
    <cfRule type="cellIs" dxfId="156" priority="203" operator="equal">
      <formula>"土"</formula>
    </cfRule>
  </conditionalFormatting>
  <conditionalFormatting sqref="P7:P8">
    <cfRule type="cellIs" dxfId="155" priority="201" operator="equal">
      <formula>"土"</formula>
    </cfRule>
  </conditionalFormatting>
  <conditionalFormatting sqref="W4:X5">
    <cfRule type="cellIs" dxfId="154" priority="218" operator="equal">
      <formula>"土"</formula>
    </cfRule>
  </conditionalFormatting>
  <conditionalFormatting sqref="AD7:AD8">
    <cfRule type="cellIs" dxfId="153" priority="198" operator="equal">
      <formula>"土"</formula>
    </cfRule>
  </conditionalFormatting>
  <conditionalFormatting sqref="B4:C5">
    <cfRule type="cellIs" dxfId="152" priority="212" operator="equal">
      <formula>"土"</formula>
    </cfRule>
  </conditionalFormatting>
  <conditionalFormatting sqref="K6">
    <cfRule type="cellIs" dxfId="151" priority="211" operator="equal">
      <formula>"土"</formula>
    </cfRule>
  </conditionalFormatting>
  <conditionalFormatting sqref="K4:K5">
    <cfRule type="cellIs" dxfId="150" priority="210" operator="equal">
      <formula>"土"</formula>
    </cfRule>
  </conditionalFormatting>
  <conditionalFormatting sqref="L6">
    <cfRule type="cellIs" dxfId="149" priority="207" operator="equal">
      <formula>"土"</formula>
    </cfRule>
  </conditionalFormatting>
  <conditionalFormatting sqref="B9:C9">
    <cfRule type="cellIs" dxfId="148" priority="206" operator="equal">
      <formula>"土"</formula>
    </cfRule>
  </conditionalFormatting>
  <conditionalFormatting sqref="P9">
    <cfRule type="cellIs" dxfId="147" priority="202" operator="equal">
      <formula>"土"</formula>
    </cfRule>
  </conditionalFormatting>
  <conditionalFormatting sqref="AD9">
    <cfRule type="cellIs" dxfId="146" priority="199" operator="equal">
      <formula>"土"</formula>
    </cfRule>
  </conditionalFormatting>
  <conditionalFormatting sqref="AF13:AF15">
    <cfRule type="cellIs" dxfId="145" priority="24" operator="equal">
      <formula>"土"</formula>
    </cfRule>
  </conditionalFormatting>
  <conditionalFormatting sqref="X48">
    <cfRule type="cellIs" dxfId="144" priority="5" operator="equal">
      <formula>"土"</formula>
    </cfRule>
  </conditionalFormatting>
  <conditionalFormatting sqref="H19:H21">
    <cfRule type="cellIs" dxfId="143" priority="166" operator="equal">
      <formula>"土"</formula>
    </cfRule>
  </conditionalFormatting>
  <conditionalFormatting sqref="M19:M20">
    <cfRule type="cellIs" dxfId="142" priority="159" operator="equal">
      <formula>"土"</formula>
    </cfRule>
  </conditionalFormatting>
  <conditionalFormatting sqref="AA21">
    <cfRule type="cellIs" dxfId="141" priority="155" operator="equal">
      <formula>"土"</formula>
    </cfRule>
  </conditionalFormatting>
  <conditionalFormatting sqref="AA19:AA20">
    <cfRule type="cellIs" dxfId="140" priority="154" operator="equal">
      <formula>"土"</formula>
    </cfRule>
  </conditionalFormatting>
  <conditionalFormatting sqref="AC19:AC20">
    <cfRule type="cellIs" dxfId="139" priority="153" operator="equal">
      <formula>"土"</formula>
    </cfRule>
  </conditionalFormatting>
  <conditionalFormatting sqref="C22:C24">
    <cfRule type="cellIs" dxfId="138" priority="151" operator="equal">
      <formula>"土"</formula>
    </cfRule>
  </conditionalFormatting>
  <conditionalFormatting sqref="G48">
    <cfRule type="cellIs" dxfId="137" priority="6" operator="equal">
      <formula>"土"</formula>
    </cfRule>
  </conditionalFormatting>
  <conditionalFormatting sqref="J22:J24">
    <cfRule type="cellIs" dxfId="136" priority="149" operator="equal">
      <formula>"土"</formula>
    </cfRule>
  </conditionalFormatting>
  <conditionalFormatting sqref="M24">
    <cfRule type="cellIs" dxfId="135" priority="148" operator="equal">
      <formula>"土"</formula>
    </cfRule>
  </conditionalFormatting>
  <conditionalFormatting sqref="Q22:S24">
    <cfRule type="cellIs" dxfId="134" priority="146" operator="equal">
      <formula>"土"</formula>
    </cfRule>
  </conditionalFormatting>
  <conditionalFormatting sqref="S22:S24">
    <cfRule type="cellIs" dxfId="133" priority="145" operator="equal">
      <formula>"土"</formula>
    </cfRule>
  </conditionalFormatting>
  <conditionalFormatting sqref="X22:X24">
    <cfRule type="cellIs" dxfId="132" priority="144" operator="equal">
      <formula>"土"</formula>
    </cfRule>
  </conditionalFormatting>
  <conditionalFormatting sqref="X22:Z24">
    <cfRule type="cellIs" dxfId="131" priority="143" operator="equal">
      <formula>"土"</formula>
    </cfRule>
  </conditionalFormatting>
  <conditionalFormatting sqref="Z22:Z24">
    <cfRule type="cellIs" dxfId="130" priority="142" operator="equal">
      <formula>"土"</formula>
    </cfRule>
  </conditionalFormatting>
  <conditionalFormatting sqref="AE22:AE24">
    <cfRule type="cellIs" dxfId="129" priority="141" operator="equal">
      <formula>"土"</formula>
    </cfRule>
  </conditionalFormatting>
  <conditionalFormatting sqref="B27">
    <cfRule type="cellIs" dxfId="128" priority="139" operator="equal">
      <formula>"土"</formula>
    </cfRule>
  </conditionalFormatting>
  <conditionalFormatting sqref="B27">
    <cfRule type="cellIs" dxfId="127" priority="138" operator="equal">
      <formula>"土"</formula>
    </cfRule>
  </conditionalFormatting>
  <conditionalFormatting sqref="F27">
    <cfRule type="cellIs" dxfId="126" priority="137" operator="equal">
      <formula>"土"</formula>
    </cfRule>
  </conditionalFormatting>
  <conditionalFormatting sqref="AE22:AE24">
    <cfRule type="cellIs" dxfId="125" priority="140" operator="equal">
      <formula>"土"</formula>
    </cfRule>
  </conditionalFormatting>
  <conditionalFormatting sqref="Q22:Q24">
    <cfRule type="cellIs" dxfId="124" priority="147" operator="equal">
      <formula>"土"</formula>
    </cfRule>
  </conditionalFormatting>
  <conditionalFormatting sqref="I27">
    <cfRule type="cellIs" dxfId="123" priority="136" operator="equal">
      <formula>"土"</formula>
    </cfRule>
  </conditionalFormatting>
  <conditionalFormatting sqref="I25:I26">
    <cfRule type="cellIs" dxfId="122" priority="135" operator="equal">
      <formula>"土"</formula>
    </cfRule>
  </conditionalFormatting>
  <conditionalFormatting sqref="N25:N27">
    <cfRule type="cellIs" dxfId="121" priority="134" operator="equal">
      <formula>"土"</formula>
    </cfRule>
  </conditionalFormatting>
  <conditionalFormatting sqref="P27">
    <cfRule type="cellIs" dxfId="120" priority="133" operator="equal">
      <formula>"土"</formula>
    </cfRule>
  </conditionalFormatting>
  <conditionalFormatting sqref="U25:U27">
    <cfRule type="cellIs" dxfId="119" priority="132" operator="equal">
      <formula>"土"</formula>
    </cfRule>
  </conditionalFormatting>
  <conditionalFormatting sqref="AB25:AB27">
    <cfRule type="cellIs" dxfId="118" priority="131" operator="equal">
      <formula>"土"</formula>
    </cfRule>
  </conditionalFormatting>
  <conditionalFormatting sqref="AB25:AD26 AB27:AC27">
    <cfRule type="cellIs" dxfId="117" priority="130" operator="equal">
      <formula>"土"</formula>
    </cfRule>
  </conditionalFormatting>
  <conditionalFormatting sqref="AD25:AD26">
    <cfRule type="cellIs" dxfId="116" priority="129" operator="equal">
      <formula>"土"</formula>
    </cfRule>
  </conditionalFormatting>
  <conditionalFormatting sqref="G28:G29">
    <cfRule type="cellIs" dxfId="115" priority="127" operator="equal">
      <formula>"土"</formula>
    </cfRule>
  </conditionalFormatting>
  <conditionalFormatting sqref="L28:L30">
    <cfRule type="cellIs" dxfId="114" priority="126" operator="equal">
      <formula>"土"</formula>
    </cfRule>
  </conditionalFormatting>
  <conditionalFormatting sqref="N30">
    <cfRule type="cellIs" dxfId="113" priority="125" operator="equal">
      <formula>"土"</formula>
    </cfRule>
  </conditionalFormatting>
  <conditionalFormatting sqref="T28:U30">
    <cfRule type="cellIs" dxfId="112" priority="124" operator="equal">
      <formula>"土"</formula>
    </cfRule>
  </conditionalFormatting>
  <conditionalFormatting sqref="S28:S30">
    <cfRule type="cellIs" dxfId="111" priority="123" operator="equal">
      <formula>"土"</formula>
    </cfRule>
  </conditionalFormatting>
  <conditionalFormatting sqref="AA28:AB30">
    <cfRule type="cellIs" dxfId="110" priority="122" operator="equal">
      <formula>"土"</formula>
    </cfRule>
  </conditionalFormatting>
  <conditionalFormatting sqref="Z28:Z30">
    <cfRule type="cellIs" dxfId="109" priority="121" operator="equal">
      <formula>"土"</formula>
    </cfRule>
  </conditionalFormatting>
  <conditionalFormatting sqref="E33">
    <cfRule type="cellIs" dxfId="108" priority="120" operator="equal">
      <formula>"土"</formula>
    </cfRule>
  </conditionalFormatting>
  <conditionalFormatting sqref="B31:B32">
    <cfRule type="cellIs" dxfId="107" priority="118" operator="equal">
      <formula>"土"</formula>
    </cfRule>
  </conditionalFormatting>
  <conditionalFormatting sqref="B33">
    <cfRule type="cellIs" dxfId="106" priority="119" operator="equal">
      <formula>"土"</formula>
    </cfRule>
  </conditionalFormatting>
  <conditionalFormatting sqref="K33">
    <cfRule type="cellIs" dxfId="105" priority="117" operator="equal">
      <formula>"土"</formula>
    </cfRule>
  </conditionalFormatting>
  <conditionalFormatting sqref="K31:K32">
    <cfRule type="cellIs" dxfId="104" priority="116" operator="equal">
      <formula>"土"</formula>
    </cfRule>
  </conditionalFormatting>
  <conditionalFormatting sqref="P31:P32">
    <cfRule type="cellIs" dxfId="103" priority="115" operator="equal">
      <formula>"土"</formula>
    </cfRule>
  </conditionalFormatting>
  <conditionalFormatting sqref="P33:R33">
    <cfRule type="cellIs" dxfId="102" priority="114" operator="equal">
      <formula>"土"</formula>
    </cfRule>
  </conditionalFormatting>
  <conditionalFormatting sqref="P31:R32">
    <cfRule type="cellIs" dxfId="101" priority="113" operator="equal">
      <formula>"土"</formula>
    </cfRule>
  </conditionalFormatting>
  <conditionalFormatting sqref="R33">
    <cfRule type="cellIs" dxfId="100" priority="112" operator="equal">
      <formula>"土"</formula>
    </cfRule>
  </conditionalFormatting>
  <conditionalFormatting sqref="R31:R32">
    <cfRule type="cellIs" dxfId="99" priority="111" operator="equal">
      <formula>"土"</formula>
    </cfRule>
  </conditionalFormatting>
  <conditionalFormatting sqref="W31:W32">
    <cfRule type="cellIs" dxfId="98" priority="110" operator="equal">
      <formula>"土"</formula>
    </cfRule>
  </conditionalFormatting>
  <conditionalFormatting sqref="W33:X33">
    <cfRule type="cellIs" dxfId="97" priority="109" operator="equal">
      <formula>"土"</formula>
    </cfRule>
  </conditionalFormatting>
  <conditionalFormatting sqref="W31:X32">
    <cfRule type="cellIs" dxfId="96" priority="108" operator="equal">
      <formula>"土"</formula>
    </cfRule>
  </conditionalFormatting>
  <conditionalFormatting sqref="Y31:Y32">
    <cfRule type="cellIs" dxfId="95" priority="105" operator="equal">
      <formula>"土"</formula>
    </cfRule>
  </conditionalFormatting>
  <conditionalFormatting sqref="Y33">
    <cfRule type="cellIs" dxfId="94" priority="104" operator="equal">
      <formula>"土"</formula>
    </cfRule>
  </conditionalFormatting>
  <conditionalFormatting sqref="Y31:Y32">
    <cfRule type="cellIs" dxfId="93" priority="103" operator="equal">
      <formula>"土"</formula>
    </cfRule>
  </conditionalFormatting>
  <conditionalFormatting sqref="AC33">
    <cfRule type="cellIs" dxfId="92" priority="102" operator="equal">
      <formula>"土"</formula>
    </cfRule>
  </conditionalFormatting>
  <conditionalFormatting sqref="AD33">
    <cfRule type="cellIs" dxfId="91" priority="101" operator="equal">
      <formula>"土"</formula>
    </cfRule>
  </conditionalFormatting>
  <conditionalFormatting sqref="AD31:AD32">
    <cfRule type="cellIs" dxfId="90" priority="100" operator="equal">
      <formula>"土"</formula>
    </cfRule>
  </conditionalFormatting>
  <conditionalFormatting sqref="B36">
    <cfRule type="cellIs" dxfId="89" priority="99" operator="equal">
      <formula>"土"</formula>
    </cfRule>
  </conditionalFormatting>
  <conditionalFormatting sqref="I36">
    <cfRule type="cellIs" dxfId="88" priority="98" operator="equal">
      <formula>"土"</formula>
    </cfRule>
  </conditionalFormatting>
  <conditionalFormatting sqref="I34:I35">
    <cfRule type="cellIs" dxfId="87" priority="97" operator="equal">
      <formula>"土"</formula>
    </cfRule>
  </conditionalFormatting>
  <conditionalFormatting sqref="N36">
    <cfRule type="cellIs" dxfId="86" priority="96" operator="equal">
      <formula>"土"</formula>
    </cfRule>
  </conditionalFormatting>
  <conditionalFormatting sqref="N34:N35">
    <cfRule type="cellIs" dxfId="85" priority="95" operator="equal">
      <formula>"土"</formula>
    </cfRule>
  </conditionalFormatting>
  <conditionalFormatting sqref="N36:P36">
    <cfRule type="cellIs" dxfId="84" priority="94" operator="equal">
      <formula>"土"</formula>
    </cfRule>
  </conditionalFormatting>
  <conditionalFormatting sqref="N34:P35">
    <cfRule type="cellIs" dxfId="83" priority="93" operator="equal">
      <formula>"土"</formula>
    </cfRule>
  </conditionalFormatting>
  <conditionalFormatting sqref="P36">
    <cfRule type="cellIs" dxfId="82" priority="92" operator="equal">
      <formula>"土"</formula>
    </cfRule>
  </conditionalFormatting>
  <conditionalFormatting sqref="P34:P35">
    <cfRule type="cellIs" dxfId="81" priority="91" operator="equal">
      <formula>"土"</formula>
    </cfRule>
  </conditionalFormatting>
  <conditionalFormatting sqref="U36">
    <cfRule type="cellIs" dxfId="80" priority="90" operator="equal">
      <formula>"土"</formula>
    </cfRule>
  </conditionalFormatting>
  <conditionalFormatting sqref="U34:U35">
    <cfRule type="cellIs" dxfId="79" priority="89" operator="equal">
      <formula>"土"</formula>
    </cfRule>
  </conditionalFormatting>
  <conditionalFormatting sqref="U36:W36">
    <cfRule type="cellIs" dxfId="78" priority="88" operator="equal">
      <formula>"土"</formula>
    </cfRule>
  </conditionalFormatting>
  <conditionalFormatting sqref="U34:W35">
    <cfRule type="cellIs" dxfId="77" priority="87" operator="equal">
      <formula>"土"</formula>
    </cfRule>
  </conditionalFormatting>
  <conditionalFormatting sqref="W36">
    <cfRule type="cellIs" dxfId="76" priority="86" operator="equal">
      <formula>"土"</formula>
    </cfRule>
  </conditionalFormatting>
  <conditionalFormatting sqref="W34:W35">
    <cfRule type="cellIs" dxfId="75" priority="85" operator="equal">
      <formula>"土"</formula>
    </cfRule>
  </conditionalFormatting>
  <conditionalFormatting sqref="AB36">
    <cfRule type="cellIs" dxfId="74" priority="84" operator="equal">
      <formula>"土"</formula>
    </cfRule>
  </conditionalFormatting>
  <conditionalFormatting sqref="AB34:AB35">
    <cfRule type="cellIs" dxfId="73" priority="83" operator="equal">
      <formula>"土"</formula>
    </cfRule>
  </conditionalFormatting>
  <conditionalFormatting sqref="F39">
    <cfRule type="cellIs" dxfId="72" priority="82" operator="equal">
      <formula>"土"</formula>
    </cfRule>
  </conditionalFormatting>
  <conditionalFormatting sqref="M39">
    <cfRule type="cellIs" dxfId="71" priority="81" operator="equal">
      <formula>"土"</formula>
    </cfRule>
  </conditionalFormatting>
  <conditionalFormatting sqref="M39">
    <cfRule type="cellIs" dxfId="70" priority="80" operator="equal">
      <formula>"土"</formula>
    </cfRule>
  </conditionalFormatting>
  <conditionalFormatting sqref="R39:T39">
    <cfRule type="cellIs" dxfId="69" priority="74" operator="equal">
      <formula>"土"</formula>
    </cfRule>
  </conditionalFormatting>
  <conditionalFormatting sqref="R37:T38">
    <cfRule type="cellIs" dxfId="68" priority="73" operator="equal">
      <formula>"土"</formula>
    </cfRule>
  </conditionalFormatting>
  <conditionalFormatting sqref="T39">
    <cfRule type="cellIs" dxfId="67" priority="72" operator="equal">
      <formula>"土"</formula>
    </cfRule>
  </conditionalFormatting>
  <conditionalFormatting sqref="R39">
    <cfRule type="cellIs" dxfId="66" priority="76" operator="equal">
      <formula>"土"</formula>
    </cfRule>
  </conditionalFormatting>
  <conditionalFormatting sqref="R37:R38">
    <cfRule type="cellIs" dxfId="65" priority="75" operator="equal">
      <formula>"土"</formula>
    </cfRule>
  </conditionalFormatting>
  <conditionalFormatting sqref="Q42">
    <cfRule type="cellIs" dxfId="64" priority="55" operator="equal">
      <formula>"土"</formula>
    </cfRule>
  </conditionalFormatting>
  <conditionalFormatting sqref="Q40:Q41">
    <cfRule type="cellIs" dxfId="63" priority="54" operator="equal">
      <formula>"土"</formula>
    </cfRule>
  </conditionalFormatting>
  <conditionalFormatting sqref="V42">
    <cfRule type="cellIs" dxfId="62" priority="53" operator="equal">
      <formula>"土"</formula>
    </cfRule>
  </conditionalFormatting>
  <conditionalFormatting sqref="T37:T38">
    <cfRule type="cellIs" dxfId="61" priority="71" operator="equal">
      <formula>"土"</formula>
    </cfRule>
  </conditionalFormatting>
  <conditionalFormatting sqref="Y39">
    <cfRule type="cellIs" dxfId="60" priority="70" operator="equal">
      <formula>"土"</formula>
    </cfRule>
  </conditionalFormatting>
  <conditionalFormatting sqref="Y37:Y38">
    <cfRule type="cellIs" dxfId="59" priority="69" operator="equal">
      <formula>"土"</formula>
    </cfRule>
  </conditionalFormatting>
  <conditionalFormatting sqref="Y39:AA39">
    <cfRule type="cellIs" dxfId="58" priority="68" operator="equal">
      <formula>"土"</formula>
    </cfRule>
  </conditionalFormatting>
  <conditionalFormatting sqref="Y37:AA38">
    <cfRule type="cellIs" dxfId="57" priority="67" operator="equal">
      <formula>"土"</formula>
    </cfRule>
  </conditionalFormatting>
  <conditionalFormatting sqref="AA39">
    <cfRule type="cellIs" dxfId="56" priority="66" operator="equal">
      <formula>"土"</formula>
    </cfRule>
  </conditionalFormatting>
  <conditionalFormatting sqref="AA37:AA38">
    <cfRule type="cellIs" dxfId="55" priority="65" operator="equal">
      <formula>"土"</formula>
    </cfRule>
  </conditionalFormatting>
  <conditionalFormatting sqref="AF39">
    <cfRule type="cellIs" dxfId="54" priority="64" operator="equal">
      <formula>"土"</formula>
    </cfRule>
  </conditionalFormatting>
  <conditionalFormatting sqref="AF37:AF38">
    <cfRule type="cellIs" dxfId="53" priority="63" operator="equal">
      <formula>"土"</formula>
    </cfRule>
  </conditionalFormatting>
  <conditionalFormatting sqref="C42">
    <cfRule type="cellIs" dxfId="52" priority="62" operator="equal">
      <formula>"土"</formula>
    </cfRule>
  </conditionalFormatting>
  <conditionalFormatting sqref="J42">
    <cfRule type="cellIs" dxfId="51" priority="61" operator="equal">
      <formula>"土"</formula>
    </cfRule>
  </conditionalFormatting>
  <conditionalFormatting sqref="J40:J41">
    <cfRule type="cellIs" dxfId="50" priority="60" operator="equal">
      <formula>"土"</formula>
    </cfRule>
  </conditionalFormatting>
  <conditionalFormatting sqref="O42">
    <cfRule type="cellIs" dxfId="49" priority="59" operator="equal">
      <formula>"土"</formula>
    </cfRule>
  </conditionalFormatting>
  <conditionalFormatting sqref="O40:O41">
    <cfRule type="cellIs" dxfId="48" priority="58" operator="equal">
      <formula>"土"</formula>
    </cfRule>
  </conditionalFormatting>
  <conditionalFormatting sqref="O42:Q42">
    <cfRule type="cellIs" dxfId="47" priority="57" operator="equal">
      <formula>"土"</formula>
    </cfRule>
  </conditionalFormatting>
  <conditionalFormatting sqref="O40:Q41">
    <cfRule type="cellIs" dxfId="46" priority="56" operator="equal">
      <formula>"土"</formula>
    </cfRule>
  </conditionalFormatting>
  <conditionalFormatting sqref="V40:V41">
    <cfRule type="cellIs" dxfId="45" priority="52" operator="equal">
      <formula>"土"</formula>
    </cfRule>
  </conditionalFormatting>
  <conditionalFormatting sqref="AB42">
    <cfRule type="cellIs" dxfId="44" priority="51" operator="equal">
      <formula>"土"</formula>
    </cfRule>
  </conditionalFormatting>
  <conditionalFormatting sqref="AC42">
    <cfRule type="cellIs" dxfId="43" priority="50" operator="equal">
      <formula>"土"</formula>
    </cfRule>
  </conditionalFormatting>
  <conditionalFormatting sqref="AC40:AC41">
    <cfRule type="cellIs" dxfId="42" priority="49" operator="equal">
      <formula>"土"</formula>
    </cfRule>
  </conditionalFormatting>
  <conditionalFormatting sqref="D45">
    <cfRule type="cellIs" dxfId="41" priority="48" operator="equal">
      <formula>"土"</formula>
    </cfRule>
  </conditionalFormatting>
  <conditionalFormatting sqref="C45">
    <cfRule type="cellIs" dxfId="40" priority="47" operator="equal">
      <formula>"土"</formula>
    </cfRule>
  </conditionalFormatting>
  <conditionalFormatting sqref="O43:Q44">
    <cfRule type="cellIs" dxfId="39" priority="45" operator="equal">
      <formula>"土"</formula>
    </cfRule>
  </conditionalFormatting>
  <conditionalFormatting sqref="O45:Q45">
    <cfRule type="cellIs" dxfId="38" priority="46" operator="equal">
      <formula>"土"</formula>
    </cfRule>
  </conditionalFormatting>
  <conditionalFormatting sqref="V43:X44">
    <cfRule type="cellIs" dxfId="37" priority="43" operator="equal">
      <formula>"土"</formula>
    </cfRule>
  </conditionalFormatting>
  <conditionalFormatting sqref="V45:X45">
    <cfRule type="cellIs" dxfId="36" priority="44" operator="equal">
      <formula>"土"</formula>
    </cfRule>
  </conditionalFormatting>
  <conditionalFormatting sqref="AC43:AE44">
    <cfRule type="cellIs" dxfId="35" priority="41" operator="equal">
      <formula>"土"</formula>
    </cfRule>
  </conditionalFormatting>
  <conditionalFormatting sqref="AC45:AE45">
    <cfRule type="cellIs" dxfId="34" priority="42" operator="equal">
      <formula>"土"</formula>
    </cfRule>
  </conditionalFormatting>
  <conditionalFormatting sqref="L48:N48">
    <cfRule type="cellIs" dxfId="33" priority="40" operator="equal">
      <formula>"土"</formula>
    </cfRule>
  </conditionalFormatting>
  <conditionalFormatting sqref="L46:N47">
    <cfRule type="cellIs" dxfId="32" priority="39" operator="equal">
      <formula>"土"</formula>
    </cfRule>
  </conditionalFormatting>
  <conditionalFormatting sqref="L48">
    <cfRule type="cellIs" dxfId="31" priority="38" operator="equal">
      <formula>"土"</formula>
    </cfRule>
  </conditionalFormatting>
  <conditionalFormatting sqref="S48:U48">
    <cfRule type="cellIs" dxfId="30" priority="37" operator="equal">
      <formula>"土"</formula>
    </cfRule>
  </conditionalFormatting>
  <conditionalFormatting sqref="S46:U47">
    <cfRule type="cellIs" dxfId="29" priority="36" operator="equal">
      <formula>"土"</formula>
    </cfRule>
  </conditionalFormatting>
  <conditionalFormatting sqref="S48">
    <cfRule type="cellIs" dxfId="28" priority="35" operator="equal">
      <formula>"土"</formula>
    </cfRule>
  </conditionalFormatting>
  <conditionalFormatting sqref="Z48:AB48">
    <cfRule type="cellIs" dxfId="27" priority="34" operator="equal">
      <formula>"土"</formula>
    </cfRule>
  </conditionalFormatting>
  <conditionalFormatting sqref="Z46:AB47">
    <cfRule type="cellIs" dxfId="26" priority="33" operator="equal">
      <formula>"土"</formula>
    </cfRule>
  </conditionalFormatting>
  <conditionalFormatting sqref="Z48">
    <cfRule type="cellIs" dxfId="25" priority="32" operator="equal">
      <formula>"土"</formula>
    </cfRule>
  </conditionalFormatting>
  <conditionalFormatting sqref="D39">
    <cfRule type="cellIs" dxfId="24" priority="31" operator="equal">
      <formula>"土"</formula>
    </cfRule>
  </conditionalFormatting>
  <conditionalFormatting sqref="D37:D38">
    <cfRule type="cellIs" dxfId="23" priority="30" operator="equal">
      <formula>"土"</formula>
    </cfRule>
  </conditionalFormatting>
  <conditionalFormatting sqref="D39">
    <cfRule type="cellIs" dxfId="22" priority="29" operator="equal">
      <formula>"土"</formula>
    </cfRule>
  </conditionalFormatting>
  <conditionalFormatting sqref="K39">
    <cfRule type="cellIs" dxfId="21" priority="28" operator="equal">
      <formula>"土"</formula>
    </cfRule>
  </conditionalFormatting>
  <conditionalFormatting sqref="K37:K38">
    <cfRule type="cellIs" dxfId="20" priority="27" operator="equal">
      <formula>"土"</formula>
    </cfRule>
  </conditionalFormatting>
  <conditionalFormatting sqref="K39">
    <cfRule type="cellIs" dxfId="19" priority="26" operator="equal">
      <formula>"土"</formula>
    </cfRule>
  </conditionalFormatting>
  <conditionalFormatting sqref="I12">
    <cfRule type="cellIs" dxfId="18" priority="23" operator="equal">
      <formula>"土"</formula>
    </cfRule>
  </conditionalFormatting>
  <conditionalFormatting sqref="Z12">
    <cfRule type="cellIs" dxfId="17" priority="22" operator="equal">
      <formula>"土"</formula>
    </cfRule>
  </conditionalFormatting>
  <conditionalFormatting sqref="Y12">
    <cfRule type="cellIs" dxfId="16" priority="21" operator="equal">
      <formula>"土"</formula>
    </cfRule>
  </conditionalFormatting>
  <conditionalFormatting sqref="AD15">
    <cfRule type="cellIs" dxfId="15" priority="19" operator="equal">
      <formula>"土"</formula>
    </cfRule>
  </conditionalFormatting>
  <conditionalFormatting sqref="D21">
    <cfRule type="cellIs" dxfId="14" priority="18" operator="equal">
      <formula>"土"</formula>
    </cfRule>
  </conditionalFormatting>
  <conditionalFormatting sqref="AC21">
    <cfRule type="cellIs" dxfId="13" priority="17" operator="equal">
      <formula>"土"</formula>
    </cfRule>
  </conditionalFormatting>
  <conditionalFormatting sqref="F24">
    <cfRule type="cellIs" dxfId="12" priority="16" operator="equal">
      <formula>"土"</formula>
    </cfRule>
  </conditionalFormatting>
  <conditionalFormatting sqref="E24">
    <cfRule type="cellIs" dxfId="11" priority="15" operator="equal">
      <formula>"土"</formula>
    </cfRule>
  </conditionalFormatting>
  <conditionalFormatting sqref="G30">
    <cfRule type="cellIs" dxfId="10" priority="13" operator="equal">
      <formula>"土"</formula>
    </cfRule>
  </conditionalFormatting>
  <conditionalFormatting sqref="H30">
    <cfRule type="cellIs" dxfId="9" priority="12" operator="equal">
      <formula>"土"</formula>
    </cfRule>
  </conditionalFormatting>
  <conditionalFormatting sqref="H33">
    <cfRule type="cellIs" dxfId="8" priority="11" operator="equal">
      <formula>"土"</formula>
    </cfRule>
  </conditionalFormatting>
  <conditionalFormatting sqref="H33">
    <cfRule type="cellIs" dxfId="7" priority="10" operator="equal">
      <formula>"土"</formula>
    </cfRule>
  </conditionalFormatting>
  <conditionalFormatting sqref="AB39">
    <cfRule type="cellIs" dxfId="6" priority="9" operator="equal">
      <formula>"土"</formula>
    </cfRule>
  </conditionalFormatting>
  <conditionalFormatting sqref="E42">
    <cfRule type="cellIs" dxfId="5" priority="8" operator="equal">
      <formula>"土"</formula>
    </cfRule>
  </conditionalFormatting>
  <conditionalFormatting sqref="F45">
    <cfRule type="cellIs" dxfId="4" priority="7" operator="equal">
      <formula>"土"</formula>
    </cfRule>
  </conditionalFormatting>
  <conditionalFormatting sqref="AC15">
    <cfRule type="cellIs" dxfId="3" priority="4" operator="equal">
      <formula>"土"</formula>
    </cfRule>
  </conditionalFormatting>
  <conditionalFormatting sqref="AC15">
    <cfRule type="cellIs" dxfId="2" priority="3" operator="equal">
      <formula>"土"</formula>
    </cfRule>
  </conditionalFormatting>
  <conditionalFormatting sqref="AA27">
    <cfRule type="cellIs" dxfId="1" priority="2" operator="equal">
      <formula>"土"</formula>
    </cfRule>
  </conditionalFormatting>
  <conditionalFormatting sqref="AD27">
    <cfRule type="cellIs" dxfId="0" priority="1" operator="equal">
      <formula>"土"</formula>
    </cfRule>
  </conditionalFormatting>
  <printOptions horizontalCentered="1"/>
  <pageMargins left="0.39370078740157483" right="0.39370078740157483" top="0.78740157480314965" bottom="0.39370078740157483" header="0.51181102362204722" footer="0.51181102362204722"/>
  <pageSetup paperSize="9" scale="8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1_練計画（知識）</vt:lpstr>
      <vt:lpstr>2_訓練計画（知識以外）</vt:lpstr>
      <vt:lpstr>3_年間計画表</vt:lpstr>
      <vt:lpstr>5_予定表</vt:lpstr>
      <vt:lpstr>6_実施日程</vt:lpstr>
      <vt:lpstr>'1_練計画（知識）'!Print_Area</vt:lpstr>
      <vt:lpstr>'2_訓練計画（知識以外）'!Print_Area</vt:lpstr>
      <vt:lpstr>'3_年間計画表'!Print_Area</vt:lpstr>
      <vt:lpstr>'5_予定表'!Print_Area</vt:lpstr>
      <vt:lpstr>'6_実施日程'!Print_Area</vt:lpstr>
      <vt:lpstr>'1_練計画（知識）'!Print_Titles</vt:lpstr>
      <vt:lpstr>'3_年間計画表'!Print_Titles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大橋　章展</cp:lastModifiedBy>
  <cp:lastPrinted>2025-04-21T07:57:31Z</cp:lastPrinted>
  <dcterms:created xsi:type="dcterms:W3CDTF">2023-10-31T08:27:08Z</dcterms:created>
  <dcterms:modified xsi:type="dcterms:W3CDTF">2025-04-21T07:58:38Z</dcterms:modified>
</cp:coreProperties>
</file>