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BH00$\05_財政係（旧理財係）【移行先】\07_公営企業\R6 公営企業\01 決算統計\21_地方公営企業統計年報\02_原稿データ\03_法非適用企業●\05_市場事業●\"/>
    </mc:Choice>
  </mc:AlternateContent>
  <xr:revisionPtr revIDLastSave="0" documentId="13_ncr:1_{CE24A7DF-9DE8-45C5-B56E-4731ED13CEA0}" xr6:coauthVersionLast="47" xr6:coauthVersionMax="47" xr10:uidLastSave="{00000000-0000-0000-0000-000000000000}"/>
  <bookViews>
    <workbookView xWindow="-13740" yWindow="-16320" windowWidth="29040" windowHeight="15840" tabRatio="734" firstSheet="6" activeTab="6" xr2:uid="{00000000-000D-0000-FFFF-FFFF00000000}"/>
  </bookViews>
  <sheets>
    <sheet name="20" sheetId="17" state="hidden" r:id="rId1"/>
    <sheet name="21" sheetId="19" state="hidden" r:id="rId2"/>
    <sheet name="22" sheetId="21" state="hidden" r:id="rId3"/>
    <sheet name="23" sheetId="26" state="hidden" r:id="rId4"/>
    <sheet name="24" sheetId="28" state="hidden" r:id="rId5"/>
    <sheet name="25" sheetId="31" state="hidden" r:id="rId6"/>
    <sheet name="施設" sheetId="47" r:id="rId7"/>
    <sheet name="決算20" sheetId="18" state="hidden" r:id="rId8"/>
    <sheet name="決算21" sheetId="20" state="hidden" r:id="rId9"/>
    <sheet name="決算22" sheetId="22" state="hidden" r:id="rId10"/>
    <sheet name="決算23" sheetId="27" state="hidden" r:id="rId11"/>
    <sheet name="決算24" sheetId="29" state="hidden" r:id="rId12"/>
    <sheet name="決算25" sheetId="30" state="hidden" r:id="rId13"/>
    <sheet name="歳入歳出" sheetId="46" r:id="rId14"/>
  </sheets>
  <definedNames>
    <definedName name="_xlnm.Print_Area" localSheetId="0">'20'!$A$1:$N$37</definedName>
    <definedName name="_xlnm.Print_Area" localSheetId="1">'21'!$A$1:$N$37</definedName>
    <definedName name="_xlnm.Print_Area" localSheetId="2">'22'!$A$1:$N$37</definedName>
    <definedName name="_xlnm.Print_Area" localSheetId="3">'23'!$A$1:$N$37</definedName>
    <definedName name="_xlnm.Print_Area" localSheetId="4">'24'!$A$1:$N$37</definedName>
    <definedName name="_xlnm.Print_Area" localSheetId="5">'25'!$A$1:$N$37</definedName>
    <definedName name="_xlnm.Print_Area" localSheetId="7">決算20!$A$1:$O$33</definedName>
    <definedName name="_xlnm.Print_Area" localSheetId="8">決算21!$A$1:$O$33</definedName>
    <definedName name="_xlnm.Print_Area" localSheetId="9">決算22!$A$1:$O$33</definedName>
    <definedName name="_xlnm.Print_Area" localSheetId="10">決算23!$A$1:$O$33</definedName>
    <definedName name="_xlnm.Print_Area" localSheetId="11">決算24!$A$1:$O$33</definedName>
    <definedName name="_xlnm.Print_Area" localSheetId="12">決算25!$A$1:$O$33</definedName>
    <definedName name="_xlnm.Print_Area" localSheetId="13">歳入歳出!$A$1:$O$33</definedName>
    <definedName name="_xlnm.Print_Area" localSheetId="6">施設!$A$1:$N$37</definedName>
    <definedName name="_xlnm.Print_Titles" localSheetId="11">決算24!$A:$F</definedName>
    <definedName name="_xlnm.Print_Titles" localSheetId="12">決算25!$A:$F</definedName>
    <definedName name="_xlnm.Print_Titles" localSheetId="13">歳入歳出!$A:$F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21" l="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6" i="21"/>
  <c r="N27" i="21"/>
  <c r="N28" i="21"/>
  <c r="N29" i="21"/>
  <c r="N30" i="21"/>
  <c r="N31" i="21"/>
  <c r="N32" i="21"/>
  <c r="N34" i="21"/>
  <c r="N35" i="21"/>
  <c r="N36" i="21"/>
  <c r="N9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6" i="26"/>
  <c r="N27" i="26"/>
  <c r="N28" i="26"/>
  <c r="N29" i="26"/>
  <c r="N30" i="26"/>
  <c r="N31" i="26"/>
  <c r="N32" i="26"/>
  <c r="N34" i="26"/>
  <c r="N35" i="26"/>
  <c r="N36" i="26"/>
  <c r="N9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6" i="28"/>
  <c r="N27" i="28"/>
  <c r="N28" i="28"/>
  <c r="N29" i="28"/>
  <c r="N30" i="28"/>
  <c r="N31" i="28"/>
  <c r="N34" i="28"/>
  <c r="N35" i="28"/>
  <c r="N36" i="28"/>
  <c r="L41" i="28"/>
  <c r="L23" i="28" s="1"/>
  <c r="M41" i="28"/>
  <c r="M23" i="28" s="1"/>
  <c r="L42" i="28"/>
  <c r="L24" i="28" s="1"/>
  <c r="M42" i="28"/>
  <c r="M24" i="28" s="1"/>
  <c r="L57" i="28"/>
  <c r="L32" i="28" s="1"/>
  <c r="M57" i="28"/>
  <c r="M32" i="28"/>
  <c r="N9" i="31"/>
  <c r="N11" i="31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6" i="31"/>
  <c r="N27" i="31"/>
  <c r="N28" i="31"/>
  <c r="N29" i="31"/>
  <c r="N30" i="31"/>
  <c r="N31" i="31"/>
  <c r="N32" i="31"/>
  <c r="N34" i="31"/>
  <c r="N35" i="31"/>
  <c r="N36" i="31"/>
  <c r="L41" i="31"/>
  <c r="M41" i="31"/>
  <c r="L42" i="31"/>
  <c r="M42" i="31"/>
  <c r="L57" i="31"/>
  <c r="M57" i="31"/>
  <c r="H5" i="22"/>
  <c r="K5" i="22"/>
  <c r="M5" i="22"/>
  <c r="I6" i="22"/>
  <c r="L6" i="22"/>
  <c r="M6" i="22"/>
  <c r="O6" i="22" s="1"/>
  <c r="N6" i="22"/>
  <c r="I7" i="22"/>
  <c r="L7" i="22"/>
  <c r="M7" i="22"/>
  <c r="N7" i="22"/>
  <c r="I8" i="22"/>
  <c r="L8" i="22"/>
  <c r="M8" i="22"/>
  <c r="O8" i="22" s="1"/>
  <c r="N8" i="22"/>
  <c r="I9" i="22"/>
  <c r="L9" i="22"/>
  <c r="M9" i="22"/>
  <c r="N9" i="22"/>
  <c r="H10" i="22"/>
  <c r="K10" i="22"/>
  <c r="K15" i="22" s="1"/>
  <c r="M10" i="22"/>
  <c r="I11" i="22"/>
  <c r="L11" i="22"/>
  <c r="M11" i="22"/>
  <c r="N11" i="22"/>
  <c r="O11" i="22"/>
  <c r="I12" i="22"/>
  <c r="L12" i="22"/>
  <c r="M12" i="22"/>
  <c r="N12" i="22"/>
  <c r="I13" i="22"/>
  <c r="L13" i="22"/>
  <c r="M13" i="22"/>
  <c r="N13" i="22"/>
  <c r="O13" i="22" s="1"/>
  <c r="I14" i="22"/>
  <c r="L14" i="22"/>
  <c r="M14" i="22"/>
  <c r="N14" i="22"/>
  <c r="M15" i="22"/>
  <c r="I16" i="22"/>
  <c r="L16" i="22"/>
  <c r="M16" i="22"/>
  <c r="N16" i="22"/>
  <c r="I17" i="22"/>
  <c r="L17" i="22"/>
  <c r="M17" i="22"/>
  <c r="N17" i="22"/>
  <c r="I18" i="22"/>
  <c r="L18" i="22"/>
  <c r="M18" i="22"/>
  <c r="O18" i="22" s="1"/>
  <c r="N18" i="22"/>
  <c r="I19" i="22"/>
  <c r="L19" i="22"/>
  <c r="M19" i="22"/>
  <c r="N19" i="22"/>
  <c r="I20" i="22"/>
  <c r="L20" i="22"/>
  <c r="M20" i="22"/>
  <c r="O20" i="22" s="1"/>
  <c r="N20" i="22"/>
  <c r="I21" i="22"/>
  <c r="L21" i="22"/>
  <c r="M21" i="22"/>
  <c r="N21" i="22"/>
  <c r="O21" i="22"/>
  <c r="I22" i="22"/>
  <c r="L22" i="22"/>
  <c r="M22" i="22"/>
  <c r="N22" i="22"/>
  <c r="H23" i="22"/>
  <c r="K23" i="22"/>
  <c r="L23" i="22" s="1"/>
  <c r="M23" i="22"/>
  <c r="M24" i="22"/>
  <c r="I25" i="22"/>
  <c r="L25" i="22"/>
  <c r="M25" i="22"/>
  <c r="N25" i="22"/>
  <c r="I26" i="22"/>
  <c r="L26" i="22"/>
  <c r="M26" i="22"/>
  <c r="N26" i="22"/>
  <c r="I27" i="22"/>
  <c r="L27" i="22"/>
  <c r="M27" i="22"/>
  <c r="N27" i="22"/>
  <c r="O27" i="22" s="1"/>
  <c r="M28" i="22"/>
  <c r="I29" i="22"/>
  <c r="L29" i="22"/>
  <c r="M29" i="22"/>
  <c r="N29" i="22"/>
  <c r="M30" i="22"/>
  <c r="M31" i="22"/>
  <c r="M32" i="22"/>
  <c r="J36" i="22"/>
  <c r="M36" i="22" s="1"/>
  <c r="H38" i="22"/>
  <c r="K38" i="22"/>
  <c r="H40" i="22"/>
  <c r="K40" i="22"/>
  <c r="K42" i="22" s="1"/>
  <c r="K41" i="22"/>
  <c r="J43" i="22"/>
  <c r="M43" i="22" s="1"/>
  <c r="G5" i="27"/>
  <c r="I5" i="27" s="1"/>
  <c r="H5" i="27"/>
  <c r="J5" i="27"/>
  <c r="L5" i="27" s="1"/>
  <c r="K5" i="27"/>
  <c r="I6" i="27"/>
  <c r="L6" i="27"/>
  <c r="M6" i="27"/>
  <c r="N6" i="27"/>
  <c r="I7" i="27"/>
  <c r="L7" i="27"/>
  <c r="M7" i="27"/>
  <c r="N7" i="27"/>
  <c r="I8" i="27"/>
  <c r="L8" i="27"/>
  <c r="M8" i="27"/>
  <c r="N8" i="27"/>
  <c r="I9" i="27"/>
  <c r="L9" i="27"/>
  <c r="M9" i="27"/>
  <c r="N9" i="27"/>
  <c r="G10" i="27"/>
  <c r="G33" i="27" s="1"/>
  <c r="H10" i="27"/>
  <c r="J10" i="27"/>
  <c r="J15" i="27" s="1"/>
  <c r="K10" i="27"/>
  <c r="K33" i="27" s="1"/>
  <c r="I11" i="27"/>
  <c r="L11" i="27"/>
  <c r="M11" i="27"/>
  <c r="N11" i="27"/>
  <c r="I12" i="27"/>
  <c r="L12" i="27"/>
  <c r="M12" i="27"/>
  <c r="N12" i="27"/>
  <c r="I13" i="27"/>
  <c r="L13" i="27"/>
  <c r="M13" i="27"/>
  <c r="N13" i="27"/>
  <c r="I14" i="27"/>
  <c r="L14" i="27"/>
  <c r="M14" i="27"/>
  <c r="N14" i="27"/>
  <c r="I16" i="27"/>
  <c r="L16" i="27"/>
  <c r="M16" i="27"/>
  <c r="N16" i="27"/>
  <c r="I17" i="27"/>
  <c r="L17" i="27"/>
  <c r="M17" i="27"/>
  <c r="N17" i="27"/>
  <c r="I18" i="27"/>
  <c r="L18" i="27"/>
  <c r="M18" i="27"/>
  <c r="N18" i="27"/>
  <c r="I19" i="27"/>
  <c r="L19" i="27"/>
  <c r="M19" i="27"/>
  <c r="N19" i="27"/>
  <c r="I20" i="27"/>
  <c r="L20" i="27"/>
  <c r="M20" i="27"/>
  <c r="N20" i="27"/>
  <c r="I21" i="27"/>
  <c r="L21" i="27"/>
  <c r="M21" i="27"/>
  <c r="N21" i="27"/>
  <c r="I22" i="27"/>
  <c r="L22" i="27"/>
  <c r="M22" i="27"/>
  <c r="N22" i="27"/>
  <c r="G23" i="27"/>
  <c r="H23" i="27"/>
  <c r="J23" i="27"/>
  <c r="M23" i="27" s="1"/>
  <c r="K23" i="27"/>
  <c r="I25" i="27"/>
  <c r="L25" i="27"/>
  <c r="M25" i="27"/>
  <c r="O25" i="27" s="1"/>
  <c r="N25" i="27"/>
  <c r="I26" i="27"/>
  <c r="L26" i="27"/>
  <c r="M26" i="27"/>
  <c r="N26" i="27"/>
  <c r="I27" i="27"/>
  <c r="L27" i="27"/>
  <c r="M27" i="27"/>
  <c r="N27" i="27"/>
  <c r="I29" i="27"/>
  <c r="L29" i="27"/>
  <c r="M29" i="27"/>
  <c r="N29" i="27"/>
  <c r="H40" i="27"/>
  <c r="K40" i="27"/>
  <c r="K41" i="27" s="1"/>
  <c r="J43" i="27"/>
  <c r="J45" i="27" s="1"/>
  <c r="H5" i="29"/>
  <c r="K5" i="29"/>
  <c r="M5" i="29"/>
  <c r="I6" i="29"/>
  <c r="L6" i="29"/>
  <c r="M6" i="29"/>
  <c r="N6" i="29"/>
  <c r="I7" i="29"/>
  <c r="L7" i="29"/>
  <c r="M7" i="29"/>
  <c r="N7" i="29"/>
  <c r="I8" i="29"/>
  <c r="L8" i="29"/>
  <c r="M8" i="29"/>
  <c r="O8" i="29" s="1"/>
  <c r="N8" i="29"/>
  <c r="I9" i="29"/>
  <c r="L9" i="29"/>
  <c r="M9" i="29"/>
  <c r="N9" i="29"/>
  <c r="O9" i="29" s="1"/>
  <c r="H10" i="29"/>
  <c r="K10" i="29"/>
  <c r="M10" i="29"/>
  <c r="I11" i="29"/>
  <c r="L11" i="29"/>
  <c r="M11" i="29"/>
  <c r="N11" i="29"/>
  <c r="I12" i="29"/>
  <c r="L12" i="29"/>
  <c r="M12" i="29"/>
  <c r="N12" i="29"/>
  <c r="I13" i="29"/>
  <c r="L13" i="29"/>
  <c r="M13" i="29"/>
  <c r="N13" i="29"/>
  <c r="I14" i="29"/>
  <c r="L14" i="29"/>
  <c r="M14" i="29"/>
  <c r="N14" i="29"/>
  <c r="M15" i="29"/>
  <c r="I16" i="29"/>
  <c r="L16" i="29"/>
  <c r="M16" i="29"/>
  <c r="N16" i="29"/>
  <c r="I17" i="29"/>
  <c r="L17" i="29"/>
  <c r="M17" i="29"/>
  <c r="N17" i="29"/>
  <c r="I18" i="29"/>
  <c r="L18" i="29"/>
  <c r="M18" i="29"/>
  <c r="N18" i="29"/>
  <c r="I19" i="29"/>
  <c r="L19" i="29"/>
  <c r="M19" i="29"/>
  <c r="N19" i="29"/>
  <c r="I20" i="29"/>
  <c r="L20" i="29"/>
  <c r="M20" i="29"/>
  <c r="N20" i="29"/>
  <c r="I21" i="29"/>
  <c r="L21" i="29"/>
  <c r="M21" i="29"/>
  <c r="N21" i="29"/>
  <c r="I22" i="29"/>
  <c r="L22" i="29"/>
  <c r="M22" i="29"/>
  <c r="N22" i="29"/>
  <c r="O22" i="29" s="1"/>
  <c r="H23" i="29"/>
  <c r="I23" i="29" s="1"/>
  <c r="K23" i="29"/>
  <c r="M23" i="29"/>
  <c r="M24" i="29"/>
  <c r="I25" i="29"/>
  <c r="L25" i="29"/>
  <c r="M25" i="29"/>
  <c r="O25" i="29" s="1"/>
  <c r="N25" i="29"/>
  <c r="I26" i="29"/>
  <c r="L26" i="29"/>
  <c r="M26" i="29"/>
  <c r="O26" i="29" s="1"/>
  <c r="N26" i="29"/>
  <c r="I27" i="29"/>
  <c r="L27" i="29"/>
  <c r="M27" i="29"/>
  <c r="N27" i="29"/>
  <c r="M28" i="29"/>
  <c r="I29" i="29"/>
  <c r="L29" i="29"/>
  <c r="M29" i="29"/>
  <c r="N29" i="29"/>
  <c r="M30" i="29"/>
  <c r="M31" i="29"/>
  <c r="M32" i="29" s="1"/>
  <c r="H5" i="30"/>
  <c r="H15" i="30" s="1"/>
  <c r="K5" i="30"/>
  <c r="L5" i="30" s="1"/>
  <c r="M5" i="30"/>
  <c r="I6" i="30"/>
  <c r="L6" i="30"/>
  <c r="M6" i="30"/>
  <c r="N6" i="30"/>
  <c r="I7" i="30"/>
  <c r="L7" i="30"/>
  <c r="M7" i="30"/>
  <c r="N7" i="30"/>
  <c r="I8" i="30"/>
  <c r="L8" i="30"/>
  <c r="M8" i="30"/>
  <c r="N8" i="30"/>
  <c r="I9" i="30"/>
  <c r="L9" i="30"/>
  <c r="M9" i="30"/>
  <c r="N9" i="30"/>
  <c r="H10" i="30"/>
  <c r="K10" i="30"/>
  <c r="L10" i="30"/>
  <c r="M10" i="30"/>
  <c r="I11" i="30"/>
  <c r="L11" i="30"/>
  <c r="M11" i="30"/>
  <c r="O11" i="30" s="1"/>
  <c r="N11" i="30"/>
  <c r="I12" i="30"/>
  <c r="L12" i="30"/>
  <c r="M12" i="30"/>
  <c r="N12" i="30"/>
  <c r="I13" i="30"/>
  <c r="L13" i="30"/>
  <c r="M13" i="30"/>
  <c r="O13" i="30" s="1"/>
  <c r="N13" i="30"/>
  <c r="I14" i="30"/>
  <c r="L14" i="30"/>
  <c r="M14" i="30"/>
  <c r="N14" i="30"/>
  <c r="M15" i="30"/>
  <c r="I16" i="30"/>
  <c r="L16" i="30"/>
  <c r="M16" i="30"/>
  <c r="N16" i="30"/>
  <c r="I17" i="30"/>
  <c r="L17" i="30"/>
  <c r="M17" i="30"/>
  <c r="N17" i="30"/>
  <c r="O17" i="30"/>
  <c r="I18" i="30"/>
  <c r="L18" i="30"/>
  <c r="M18" i="30"/>
  <c r="N18" i="30"/>
  <c r="I19" i="30"/>
  <c r="L19" i="30"/>
  <c r="M19" i="30"/>
  <c r="N19" i="30"/>
  <c r="I20" i="30"/>
  <c r="L20" i="30"/>
  <c r="M20" i="30"/>
  <c r="N20" i="30"/>
  <c r="I21" i="30"/>
  <c r="L21" i="30"/>
  <c r="M21" i="30"/>
  <c r="N21" i="30"/>
  <c r="O21" i="30" s="1"/>
  <c r="I22" i="30"/>
  <c r="L22" i="30"/>
  <c r="M22" i="30"/>
  <c r="N22" i="30"/>
  <c r="H23" i="30"/>
  <c r="K23" i="30"/>
  <c r="M23" i="30"/>
  <c r="M24" i="30"/>
  <c r="I25" i="30"/>
  <c r="L25" i="30"/>
  <c r="M25" i="30"/>
  <c r="N25" i="30"/>
  <c r="I26" i="30"/>
  <c r="L26" i="30"/>
  <c r="M26" i="30"/>
  <c r="N26" i="30"/>
  <c r="I27" i="30"/>
  <c r="L27" i="30"/>
  <c r="M27" i="30"/>
  <c r="N27" i="30"/>
  <c r="M28" i="30"/>
  <c r="I29" i="30"/>
  <c r="L29" i="30"/>
  <c r="M29" i="30"/>
  <c r="O29" i="30" s="1"/>
  <c r="N29" i="30"/>
  <c r="M30" i="30"/>
  <c r="M31" i="30"/>
  <c r="J33" i="27"/>
  <c r="L33" i="27" s="1"/>
  <c r="I10" i="30"/>
  <c r="N10" i="30"/>
  <c r="O10" i="30" s="1"/>
  <c r="I23" i="30"/>
  <c r="N23" i="30"/>
  <c r="I10" i="22"/>
  <c r="H15" i="22"/>
  <c r="H24" i="22" s="1"/>
  <c r="O11" i="29"/>
  <c r="I23" i="27"/>
  <c r="M33" i="30"/>
  <c r="N5" i="30"/>
  <c r="O5" i="30" s="1"/>
  <c r="H33" i="29"/>
  <c r="I33" i="29" s="1"/>
  <c r="H42" i="22"/>
  <c r="M32" i="30"/>
  <c r="L23" i="30"/>
  <c r="O17" i="29"/>
  <c r="K15" i="29"/>
  <c r="L15" i="29" s="1"/>
  <c r="L10" i="29"/>
  <c r="O7" i="27"/>
  <c r="H15" i="29"/>
  <c r="H24" i="29" s="1"/>
  <c r="I24" i="29" s="1"/>
  <c r="G15" i="27"/>
  <c r="G24" i="27" s="1"/>
  <c r="G28" i="27" s="1"/>
  <c r="G31" i="27" s="1"/>
  <c r="G32" i="27" s="1"/>
  <c r="M5" i="27"/>
  <c r="O29" i="22"/>
  <c r="L5" i="22"/>
  <c r="I15" i="22"/>
  <c r="I24" i="22"/>
  <c r="H28" i="22"/>
  <c r="H24" i="30" l="1"/>
  <c r="I15" i="30"/>
  <c r="O27" i="29"/>
  <c r="O13" i="29"/>
  <c r="I5" i="30"/>
  <c r="O18" i="29"/>
  <c r="M10" i="27"/>
  <c r="O12" i="30"/>
  <c r="O6" i="30"/>
  <c r="O26" i="27"/>
  <c r="O29" i="27"/>
  <c r="N10" i="27"/>
  <c r="O14" i="29"/>
  <c r="J24" i="27"/>
  <c r="O16" i="29"/>
  <c r="O8" i="27"/>
  <c r="N10" i="29"/>
  <c r="O10" i="29" s="1"/>
  <c r="O27" i="30"/>
  <c r="O25" i="30"/>
  <c r="O9" i="30"/>
  <c r="O7" i="30"/>
  <c r="N23" i="27"/>
  <c r="O23" i="27" s="1"/>
  <c r="O19" i="27"/>
  <c r="O14" i="27"/>
  <c r="O20" i="27"/>
  <c r="O18" i="27"/>
  <c r="O11" i="27"/>
  <c r="G30" i="27"/>
  <c r="L15" i="22"/>
  <c r="N15" i="22"/>
  <c r="O15" i="22" s="1"/>
  <c r="K24" i="22"/>
  <c r="L24" i="22" s="1"/>
  <c r="M33" i="22"/>
  <c r="O9" i="22"/>
  <c r="O19" i="22"/>
  <c r="J28" i="27"/>
  <c r="M24" i="27"/>
  <c r="O23" i="30"/>
  <c r="N33" i="30"/>
  <c r="H33" i="30"/>
  <c r="I5" i="22"/>
  <c r="N5" i="22"/>
  <c r="O5" i="22" s="1"/>
  <c r="O19" i="30"/>
  <c r="O8" i="30"/>
  <c r="O29" i="29"/>
  <c r="O20" i="29"/>
  <c r="M33" i="29"/>
  <c r="H41" i="22"/>
  <c r="N40" i="22"/>
  <c r="O16" i="22"/>
  <c r="I15" i="29"/>
  <c r="K33" i="30"/>
  <c r="O16" i="30"/>
  <c r="K15" i="30"/>
  <c r="L5" i="29"/>
  <c r="K33" i="29"/>
  <c r="J45" i="22"/>
  <c r="J44" i="22"/>
  <c r="N32" i="28"/>
  <c r="M15" i="27"/>
  <c r="O33" i="30"/>
  <c r="N5" i="29"/>
  <c r="O5" i="29" s="1"/>
  <c r="L23" i="27"/>
  <c r="O21" i="27"/>
  <c r="L10" i="22"/>
  <c r="K33" i="22"/>
  <c r="O6" i="27"/>
  <c r="O26" i="22"/>
  <c r="O25" i="22"/>
  <c r="O22" i="22"/>
  <c r="O14" i="22"/>
  <c r="N24" i="28"/>
  <c r="N23" i="28"/>
  <c r="O26" i="30"/>
  <c r="O14" i="30"/>
  <c r="O12" i="29"/>
  <c r="O7" i="29"/>
  <c r="O6" i="29"/>
  <c r="O27" i="27"/>
  <c r="O17" i="27"/>
  <c r="O16" i="27"/>
  <c r="O13" i="27"/>
  <c r="O9" i="27"/>
  <c r="I28" i="22"/>
  <c r="H31" i="22"/>
  <c r="H30" i="22"/>
  <c r="J30" i="27"/>
  <c r="M30" i="27" s="1"/>
  <c r="J31" i="27"/>
  <c r="O22" i="27"/>
  <c r="M33" i="27"/>
  <c r="N24" i="22"/>
  <c r="O24" i="22" s="1"/>
  <c r="K28" i="22"/>
  <c r="M28" i="27"/>
  <c r="K24" i="29"/>
  <c r="N24" i="29" s="1"/>
  <c r="O24" i="29" s="1"/>
  <c r="H28" i="29"/>
  <c r="H38" i="27"/>
  <c r="N15" i="29"/>
  <c r="O15" i="29" s="1"/>
  <c r="O10" i="27"/>
  <c r="I10" i="27"/>
  <c r="H33" i="27"/>
  <c r="O22" i="30"/>
  <c r="K15" i="27"/>
  <c r="I10" i="29"/>
  <c r="O12" i="27"/>
  <c r="L10" i="27"/>
  <c r="N10" i="22"/>
  <c r="H33" i="22"/>
  <c r="J44" i="27"/>
  <c r="M43" i="27"/>
  <c r="L23" i="29"/>
  <c r="N23" i="29"/>
  <c r="O23" i="29" s="1"/>
  <c r="N40" i="27"/>
  <c r="H41" i="27"/>
  <c r="H42" i="27"/>
  <c r="N5" i="27"/>
  <c r="O5" i="27" s="1"/>
  <c r="H15" i="27"/>
  <c r="O12" i="22"/>
  <c r="O20" i="30"/>
  <c r="O18" i="30"/>
  <c r="O21" i="29"/>
  <c r="O19" i="29"/>
  <c r="K42" i="27"/>
  <c r="I23" i="22"/>
  <c r="N23" i="22"/>
  <c r="O23" i="22" s="1"/>
  <c r="I5" i="29"/>
  <c r="N38" i="22"/>
  <c r="O17" i="22"/>
  <c r="O7" i="22"/>
  <c r="I24" i="30" l="1"/>
  <c r="H28" i="30"/>
  <c r="N15" i="30"/>
  <c r="O15" i="30" s="1"/>
  <c r="L15" i="30"/>
  <c r="K24" i="30"/>
  <c r="L33" i="22"/>
  <c r="L33" i="29"/>
  <c r="I33" i="30"/>
  <c r="N33" i="29"/>
  <c r="O33" i="29" s="1"/>
  <c r="L33" i="30"/>
  <c r="I33" i="22"/>
  <c r="I33" i="27"/>
  <c r="I28" i="29"/>
  <c r="H31" i="29"/>
  <c r="H30" i="29"/>
  <c r="K30" i="22"/>
  <c r="K31" i="22"/>
  <c r="L28" i="22"/>
  <c r="N28" i="22"/>
  <c r="O28" i="22" s="1"/>
  <c r="J36" i="27"/>
  <c r="M36" i="27" s="1"/>
  <c r="J32" i="27"/>
  <c r="M31" i="27"/>
  <c r="O10" i="22"/>
  <c r="N33" i="22"/>
  <c r="O33" i="22" s="1"/>
  <c r="K38" i="27"/>
  <c r="K24" i="27"/>
  <c r="L15" i="27"/>
  <c r="L24" i="29"/>
  <c r="K28" i="29"/>
  <c r="H24" i="27"/>
  <c r="I15" i="27"/>
  <c r="N15" i="27"/>
  <c r="O15" i="27" s="1"/>
  <c r="N38" i="27"/>
  <c r="H32" i="22"/>
  <c r="H35" i="22"/>
  <c r="I31" i="22"/>
  <c r="N31" i="22"/>
  <c r="N33" i="27"/>
  <c r="O33" i="27" s="1"/>
  <c r="I30" i="22"/>
  <c r="H30" i="30" l="1"/>
  <c r="I30" i="30" s="1"/>
  <c r="H31" i="30"/>
  <c r="I28" i="30"/>
  <c r="L24" i="30"/>
  <c r="K28" i="30"/>
  <c r="N24" i="30"/>
  <c r="O24" i="30" s="1"/>
  <c r="O31" i="22"/>
  <c r="N32" i="22"/>
  <c r="O32" i="22" s="1"/>
  <c r="I32" i="22"/>
  <c r="K31" i="29"/>
  <c r="K30" i="29"/>
  <c r="N30" i="29" s="1"/>
  <c r="O30" i="29" s="1"/>
  <c r="L28" i="29"/>
  <c r="I31" i="29"/>
  <c r="H32" i="29"/>
  <c r="N31" i="29"/>
  <c r="M32" i="27"/>
  <c r="L30" i="22"/>
  <c r="K28" i="27"/>
  <c r="L24" i="27"/>
  <c r="I30" i="29"/>
  <c r="N30" i="22"/>
  <c r="O30" i="22" s="1"/>
  <c r="N24" i="27"/>
  <c r="O24" i="27" s="1"/>
  <c r="I24" i="27"/>
  <c r="H28" i="27"/>
  <c r="L31" i="22"/>
  <c r="K35" i="22"/>
  <c r="N35" i="22" s="1"/>
  <c r="K32" i="22"/>
  <c r="N28" i="29"/>
  <c r="O28" i="29" s="1"/>
  <c r="I31" i="30" l="1"/>
  <c r="H32" i="30"/>
  <c r="I32" i="30" s="1"/>
  <c r="L28" i="30"/>
  <c r="K30" i="30"/>
  <c r="K31" i="30"/>
  <c r="N28" i="30"/>
  <c r="O28" i="30" s="1"/>
  <c r="K30" i="27"/>
  <c r="K31" i="27"/>
  <c r="L28" i="27"/>
  <c r="O31" i="29"/>
  <c r="N32" i="29"/>
  <c r="O32" i="29" s="1"/>
  <c r="I32" i="29"/>
  <c r="L32" i="22"/>
  <c r="H30" i="27"/>
  <c r="H31" i="27"/>
  <c r="N28" i="27"/>
  <c r="O28" i="27" s="1"/>
  <c r="I28" i="27"/>
  <c r="L30" i="29"/>
  <c r="K32" i="29"/>
  <c r="L31" i="29"/>
  <c r="K32" i="30" l="1"/>
  <c r="L31" i="30"/>
  <c r="N31" i="30"/>
  <c r="L30" i="30"/>
  <c r="N30" i="30"/>
  <c r="O30" i="30" s="1"/>
  <c r="N30" i="27"/>
  <c r="O30" i="27" s="1"/>
  <c r="I30" i="27"/>
  <c r="N31" i="27"/>
  <c r="H32" i="27"/>
  <c r="H35" i="27"/>
  <c r="I31" i="27"/>
  <c r="L30" i="27"/>
  <c r="L32" i="29"/>
  <c r="K35" i="27"/>
  <c r="K32" i="27"/>
  <c r="L31" i="27"/>
  <c r="N32" i="30" l="1"/>
  <c r="O32" i="30" s="1"/>
  <c r="O31" i="30"/>
  <c r="L32" i="30"/>
  <c r="L32" i="27"/>
  <c r="N35" i="27"/>
  <c r="N32" i="27"/>
  <c r="O32" i="27" s="1"/>
  <c r="O31" i="27"/>
  <c r="I32" i="27"/>
</calcChain>
</file>

<file path=xl/sharedStrings.xml><?xml version="1.0" encoding="utf-8"?>
<sst xmlns="http://schemas.openxmlformats.org/spreadsheetml/2006/main" count="1124" uniqueCount="143">
  <si>
    <t/>
  </si>
  <si>
    <t>前年度からの繰越金</t>
  </si>
  <si>
    <t>収益的収支</t>
    <phoneticPr fontId="34"/>
  </si>
  <si>
    <t>営業外収益</t>
    <phoneticPr fontId="34"/>
  </si>
  <si>
    <t>関連商品売場</t>
    <rPh sb="0" eb="2">
      <t>カンレン</t>
    </rPh>
    <rPh sb="2" eb="4">
      <t>ショウヒン</t>
    </rPh>
    <rPh sb="4" eb="6">
      <t>ウリバ</t>
    </rPh>
    <phoneticPr fontId="32"/>
  </si>
  <si>
    <t>13表　01（49）</t>
    <rPh sb="2" eb="3">
      <t>ヒョウ</t>
    </rPh>
    <phoneticPr fontId="32"/>
  </si>
  <si>
    <t>(4)</t>
  </si>
  <si>
    <t>市場関係業者</t>
    <rPh sb="0" eb="2">
      <t>シジョウ</t>
    </rPh>
    <rPh sb="2" eb="4">
      <t>カンケイ</t>
    </rPh>
    <rPh sb="4" eb="6">
      <t>ギョウシャ</t>
    </rPh>
    <phoneticPr fontId="32"/>
  </si>
  <si>
    <t>年間総売上高</t>
    <rPh sb="0" eb="2">
      <t>ネンカン</t>
    </rPh>
    <rPh sb="2" eb="6">
      <t>ソウウリアゲダカ</t>
    </rPh>
    <phoneticPr fontId="32"/>
  </si>
  <si>
    <t>計</t>
    <rPh sb="0" eb="1">
      <t>ケイ</t>
    </rPh>
    <phoneticPr fontId="32"/>
  </si>
  <si>
    <t>積立金</t>
  </si>
  <si>
    <t>13表　01（54）</t>
    <rPh sb="2" eb="3">
      <t>ヒョウ</t>
    </rPh>
    <phoneticPr fontId="32"/>
  </si>
  <si>
    <t>(ｲ)</t>
    <phoneticPr fontId="32"/>
  </si>
  <si>
    <t>うち地方債償還金</t>
  </si>
  <si>
    <t>資本的収入</t>
    <phoneticPr fontId="34"/>
  </si>
  <si>
    <t>４．</t>
  </si>
  <si>
    <t>前年度繰上充用金</t>
  </si>
  <si>
    <t>損益勘定所属職員数</t>
    <rPh sb="0" eb="2">
      <t>ソンエキ</t>
    </rPh>
    <rPh sb="2" eb="4">
      <t>カンジョウ</t>
    </rPh>
    <rPh sb="4" eb="6">
      <t>ショゾク</t>
    </rPh>
    <rPh sb="6" eb="9">
      <t>ショクインスウ</t>
    </rPh>
    <phoneticPr fontId="32"/>
  </si>
  <si>
    <t>(ｻ)</t>
    <phoneticPr fontId="32"/>
  </si>
  <si>
    <t>年　度</t>
    <rPh sb="0" eb="1">
      <t>トシ</t>
    </rPh>
    <rPh sb="2" eb="3">
      <t>タビ</t>
    </rPh>
    <phoneticPr fontId="33"/>
  </si>
  <si>
    <t>(百万円)</t>
    <rPh sb="1" eb="2">
      <t>ヒャク</t>
    </rPh>
    <rPh sb="2" eb="4">
      <t>マンエン</t>
    </rPh>
    <phoneticPr fontId="32"/>
  </si>
  <si>
    <t>収支差引</t>
    <phoneticPr fontId="34"/>
  </si>
  <si>
    <t>施設業務の概要</t>
    <rPh sb="0" eb="2">
      <t>シセツ</t>
    </rPh>
    <rPh sb="2" eb="4">
      <t>ギョウム</t>
    </rPh>
    <rPh sb="5" eb="7">
      <t>ガイヨウ</t>
    </rPh>
    <phoneticPr fontId="32"/>
  </si>
  <si>
    <t>（市場事業）</t>
    <rPh sb="1" eb="3">
      <t>イチバ</t>
    </rPh>
    <rPh sb="3" eb="5">
      <t>ジギョウ</t>
    </rPh>
    <phoneticPr fontId="32"/>
  </si>
  <si>
    <t xml:space="preserve"> 項　　目</t>
    <phoneticPr fontId="32"/>
  </si>
  <si>
    <t>８．</t>
    <phoneticPr fontId="32"/>
  </si>
  <si>
    <t xml:space="preserve">団　 体 　名 </t>
    <rPh sb="0" eb="1">
      <t>ダン</t>
    </rPh>
    <rPh sb="3" eb="4">
      <t>カラダ</t>
    </rPh>
    <rPh sb="6" eb="7">
      <t>ナ</t>
    </rPh>
    <phoneticPr fontId="32"/>
  </si>
  <si>
    <t>営業収益</t>
    <phoneticPr fontId="34"/>
  </si>
  <si>
    <t>管理事務所</t>
    <rPh sb="0" eb="2">
      <t>カンリ</t>
    </rPh>
    <rPh sb="2" eb="5">
      <t>ジムショ</t>
    </rPh>
    <phoneticPr fontId="32"/>
  </si>
  <si>
    <t>(ｱ)</t>
    <phoneticPr fontId="32"/>
  </si>
  <si>
    <t>１．</t>
    <phoneticPr fontId="32"/>
  </si>
  <si>
    <t>事業開始年月日</t>
    <phoneticPr fontId="32"/>
  </si>
  <si>
    <t>２．</t>
    <phoneticPr fontId="32"/>
  </si>
  <si>
    <t>施設面積</t>
    <rPh sb="0" eb="2">
      <t>シセツ</t>
    </rPh>
    <rPh sb="2" eb="4">
      <t>メンセキ</t>
    </rPh>
    <phoneticPr fontId="32"/>
  </si>
  <si>
    <t>(1)</t>
    <phoneticPr fontId="32"/>
  </si>
  <si>
    <t>敷地面積</t>
    <rPh sb="0" eb="2">
      <t>シキチ</t>
    </rPh>
    <rPh sb="2" eb="4">
      <t>メンセキ</t>
    </rPh>
    <phoneticPr fontId="32"/>
  </si>
  <si>
    <t>(㎡)</t>
    <phoneticPr fontId="32"/>
  </si>
  <si>
    <t>(2)</t>
    <phoneticPr fontId="32"/>
  </si>
  <si>
    <t>卸売場</t>
    <rPh sb="0" eb="2">
      <t>オロシウリ</t>
    </rPh>
    <rPh sb="2" eb="3">
      <t>バ</t>
    </rPh>
    <phoneticPr fontId="32"/>
  </si>
  <si>
    <t>延床面積</t>
    <rPh sb="0" eb="1">
      <t>ノ</t>
    </rPh>
    <rPh sb="1" eb="2">
      <t>ユカ</t>
    </rPh>
    <rPh sb="2" eb="4">
      <t>メンセキ</t>
    </rPh>
    <phoneticPr fontId="32"/>
  </si>
  <si>
    <t>仲卸売場</t>
    <rPh sb="0" eb="1">
      <t>ナカ</t>
    </rPh>
    <rPh sb="1" eb="3">
      <t>オロシウリ</t>
    </rPh>
    <rPh sb="3" eb="4">
      <t>バ</t>
    </rPh>
    <phoneticPr fontId="32"/>
  </si>
  <si>
    <t>(ｳ)</t>
    <phoneticPr fontId="32"/>
  </si>
  <si>
    <t>買荷保管積込所</t>
    <rPh sb="0" eb="1">
      <t>バイ</t>
    </rPh>
    <rPh sb="1" eb="2">
      <t>ニ</t>
    </rPh>
    <rPh sb="2" eb="4">
      <t>ホカン</t>
    </rPh>
    <rPh sb="4" eb="6">
      <t>ツミコミ</t>
    </rPh>
    <rPh sb="6" eb="7">
      <t>ジョ</t>
    </rPh>
    <phoneticPr fontId="32"/>
  </si>
  <si>
    <t>うち職員給与費</t>
    <rPh sb="2" eb="4">
      <t>ショクイン</t>
    </rPh>
    <rPh sb="4" eb="7">
      <t>キュウヨヒ</t>
    </rPh>
    <phoneticPr fontId="34"/>
  </si>
  <si>
    <t>(ｴ)</t>
    <phoneticPr fontId="32"/>
  </si>
  <si>
    <t>倉庫</t>
    <rPh sb="0" eb="2">
      <t>ソウコ</t>
    </rPh>
    <phoneticPr fontId="32"/>
  </si>
  <si>
    <t>(ｵ)</t>
    <phoneticPr fontId="32"/>
  </si>
  <si>
    <t>S59. 4. 1</t>
    <phoneticPr fontId="32"/>
  </si>
  <si>
    <t>冷蔵庫</t>
    <rPh sb="0" eb="3">
      <t>レイゾウコ</t>
    </rPh>
    <phoneticPr fontId="32"/>
  </si>
  <si>
    <t>(ｶ)</t>
    <phoneticPr fontId="32"/>
  </si>
  <si>
    <t>加工設備</t>
    <rPh sb="0" eb="2">
      <t>カコウ</t>
    </rPh>
    <rPh sb="2" eb="4">
      <t>セツビ</t>
    </rPh>
    <phoneticPr fontId="32"/>
  </si>
  <si>
    <t>(ｷ)</t>
    <phoneticPr fontId="32"/>
  </si>
  <si>
    <t>(ｸ)</t>
    <phoneticPr fontId="32"/>
  </si>
  <si>
    <t>関連業者事務所</t>
    <rPh sb="0" eb="2">
      <t>カンレン</t>
    </rPh>
    <rPh sb="2" eb="4">
      <t>ギョウシャ</t>
    </rPh>
    <rPh sb="4" eb="6">
      <t>ジム</t>
    </rPh>
    <rPh sb="6" eb="7">
      <t>ジョ</t>
    </rPh>
    <phoneticPr fontId="32"/>
  </si>
  <si>
    <t>(ｹ)</t>
    <phoneticPr fontId="32"/>
  </si>
  <si>
    <t>駐車場</t>
    <rPh sb="0" eb="3">
      <t>チュウシャジョウ</t>
    </rPh>
    <phoneticPr fontId="32"/>
  </si>
  <si>
    <t>(ｺ)</t>
    <phoneticPr fontId="32"/>
  </si>
  <si>
    <t>その他</t>
    <rPh sb="2" eb="3">
      <t>タ</t>
    </rPh>
    <phoneticPr fontId="32"/>
  </si>
  <si>
    <t>３．</t>
    <phoneticPr fontId="32"/>
  </si>
  <si>
    <t>料金徴収総面積</t>
    <rPh sb="0" eb="2">
      <t>リョウキン</t>
    </rPh>
    <rPh sb="2" eb="4">
      <t>チョウシュウ</t>
    </rPh>
    <rPh sb="4" eb="7">
      <t>ソウメンセキ</t>
    </rPh>
    <phoneticPr fontId="32"/>
  </si>
  <si>
    <t>年間総取扱高</t>
    <rPh sb="0" eb="2">
      <t>ネンカン</t>
    </rPh>
    <rPh sb="2" eb="3">
      <t>ソウ</t>
    </rPh>
    <rPh sb="3" eb="5">
      <t>トリアツカイ</t>
    </rPh>
    <rPh sb="5" eb="6">
      <t>ダカ</t>
    </rPh>
    <phoneticPr fontId="32"/>
  </si>
  <si>
    <t>市　　場　　事　　業</t>
    <rPh sb="0" eb="1">
      <t>シ</t>
    </rPh>
    <rPh sb="3" eb="4">
      <t>バ</t>
    </rPh>
    <rPh sb="6" eb="7">
      <t>コト</t>
    </rPh>
    <rPh sb="9" eb="10">
      <t>ギョウ</t>
    </rPh>
    <phoneticPr fontId="33"/>
  </si>
  <si>
    <t>東近江市</t>
    <rPh sb="0" eb="1">
      <t>ヒガシ</t>
    </rPh>
    <rPh sb="1" eb="3">
      <t>オウミ</t>
    </rPh>
    <rPh sb="3" eb="4">
      <t>シ</t>
    </rPh>
    <phoneticPr fontId="32"/>
  </si>
  <si>
    <t>(ｔ)</t>
    <phoneticPr fontId="32"/>
  </si>
  <si>
    <t>５．</t>
  </si>
  <si>
    <t>６．</t>
  </si>
  <si>
    <t>施設使用料</t>
    <rPh sb="0" eb="2">
      <t>シセツ</t>
    </rPh>
    <rPh sb="2" eb="4">
      <t>シヨウ</t>
    </rPh>
    <rPh sb="4" eb="5">
      <t>リョウ</t>
    </rPh>
    <phoneticPr fontId="32"/>
  </si>
  <si>
    <t>(円･㎡/月)</t>
    <rPh sb="1" eb="2">
      <t>エン</t>
    </rPh>
    <rPh sb="5" eb="6">
      <t>ツキ</t>
    </rPh>
    <phoneticPr fontId="32"/>
  </si>
  <si>
    <t>(3)</t>
  </si>
  <si>
    <t>(5)</t>
  </si>
  <si>
    <t>(6)</t>
  </si>
  <si>
    <t>関連業者事務所</t>
    <rPh sb="0" eb="2">
      <t>カンレン</t>
    </rPh>
    <rPh sb="2" eb="4">
      <t>ギョウシャ</t>
    </rPh>
    <rPh sb="4" eb="7">
      <t>ジムショ</t>
    </rPh>
    <phoneticPr fontId="32"/>
  </si>
  <si>
    <t>７．</t>
    <phoneticPr fontId="32"/>
  </si>
  <si>
    <t>(社･人)</t>
    <rPh sb="1" eb="2">
      <t>シャ</t>
    </rPh>
    <rPh sb="3" eb="4">
      <t>ニン</t>
    </rPh>
    <phoneticPr fontId="32"/>
  </si>
  <si>
    <t>職員数</t>
    <rPh sb="0" eb="3">
      <t>ショクインスウ</t>
    </rPh>
    <phoneticPr fontId="32"/>
  </si>
  <si>
    <t>(人)</t>
    <rPh sb="1" eb="2">
      <t>ヒト</t>
    </rPh>
    <phoneticPr fontId="32"/>
  </si>
  <si>
    <t>資本勘定所属職員数</t>
    <rPh sb="0" eb="2">
      <t>シホン</t>
    </rPh>
    <rPh sb="2" eb="4">
      <t>カンジョウ</t>
    </rPh>
    <rPh sb="4" eb="6">
      <t>ショゾク</t>
    </rPh>
    <rPh sb="6" eb="9">
      <t>ショクインスウ</t>
    </rPh>
    <phoneticPr fontId="32"/>
  </si>
  <si>
    <t>(3)</t>
    <phoneticPr fontId="32"/>
  </si>
  <si>
    <t>大 津 市</t>
    <rPh sb="0" eb="1">
      <t>ダイ</t>
    </rPh>
    <rPh sb="2" eb="3">
      <t>ツ</t>
    </rPh>
    <rPh sb="4" eb="5">
      <t>シ</t>
    </rPh>
    <phoneticPr fontId="32"/>
  </si>
  <si>
    <t>S59. 4. 1</t>
  </si>
  <si>
    <t>13表　01（20）</t>
    <rPh sb="2" eb="3">
      <t>ヒョウ</t>
    </rPh>
    <phoneticPr fontId="32"/>
  </si>
  <si>
    <t>13表　01（21）</t>
    <rPh sb="2" eb="3">
      <t>ヒョウ</t>
    </rPh>
    <phoneticPr fontId="32"/>
  </si>
  <si>
    <t>13表　01（22）</t>
    <rPh sb="2" eb="3">
      <t>ヒョウ</t>
    </rPh>
    <phoneticPr fontId="32"/>
  </si>
  <si>
    <t>13表　01（23）</t>
    <rPh sb="2" eb="3">
      <t>ヒョウ</t>
    </rPh>
    <phoneticPr fontId="32"/>
  </si>
  <si>
    <t>13表　01（24）</t>
    <rPh sb="2" eb="3">
      <t>ヒョウ</t>
    </rPh>
    <phoneticPr fontId="32"/>
  </si>
  <si>
    <t>13表　01（25）</t>
    <rPh sb="2" eb="3">
      <t>ヒョウ</t>
    </rPh>
    <phoneticPr fontId="32"/>
  </si>
  <si>
    <t>13表　01（26）</t>
    <rPh sb="2" eb="3">
      <t>ヒョウ</t>
    </rPh>
    <phoneticPr fontId="32"/>
  </si>
  <si>
    <t>13表　01（27）</t>
    <rPh sb="2" eb="3">
      <t>ヒョウ</t>
    </rPh>
    <phoneticPr fontId="32"/>
  </si>
  <si>
    <t>13表　01（28）</t>
    <rPh sb="2" eb="3">
      <t>ヒョウ</t>
    </rPh>
    <phoneticPr fontId="32"/>
  </si>
  <si>
    <t>13表　01（29）</t>
    <rPh sb="2" eb="3">
      <t>ヒョウ</t>
    </rPh>
    <phoneticPr fontId="32"/>
  </si>
  <si>
    <t>13表　01（46）</t>
    <rPh sb="2" eb="3">
      <t>ヒョウ</t>
    </rPh>
    <phoneticPr fontId="32"/>
  </si>
  <si>
    <t>13表　01（47）</t>
    <rPh sb="2" eb="3">
      <t>ヒョウ</t>
    </rPh>
    <phoneticPr fontId="32"/>
  </si>
  <si>
    <t>13表　01（48）</t>
    <rPh sb="2" eb="3">
      <t>ヒョウ</t>
    </rPh>
    <phoneticPr fontId="32"/>
  </si>
  <si>
    <t>13表　01（50）</t>
    <rPh sb="2" eb="3">
      <t>ヒョウ</t>
    </rPh>
    <phoneticPr fontId="32"/>
  </si>
  <si>
    <t>13表　01（51）</t>
    <rPh sb="2" eb="3">
      <t>ヒョウ</t>
    </rPh>
    <phoneticPr fontId="32"/>
  </si>
  <si>
    <t>13表　01（52）</t>
    <rPh sb="2" eb="3">
      <t>ヒョウ</t>
    </rPh>
    <phoneticPr fontId="32"/>
  </si>
  <si>
    <t>13表　01（53）</t>
    <rPh sb="2" eb="3">
      <t>ヒョウ</t>
    </rPh>
    <phoneticPr fontId="32"/>
  </si>
  <si>
    <t>13表　01（55）</t>
    <rPh sb="2" eb="3">
      <t>ヒョウ</t>
    </rPh>
    <phoneticPr fontId="32"/>
  </si>
  <si>
    <t>13表　01（56）</t>
    <rPh sb="2" eb="3">
      <t>ヒョウ</t>
    </rPh>
    <phoneticPr fontId="32"/>
  </si>
  <si>
    <t>歳入歳出決算</t>
    <rPh sb="0" eb="2">
      <t>サイニュウ</t>
    </rPh>
    <rPh sb="2" eb="4">
      <t>サイシュツ</t>
    </rPh>
    <rPh sb="4" eb="6">
      <t>ケッサン</t>
    </rPh>
    <phoneticPr fontId="33"/>
  </si>
  <si>
    <t>　</t>
  </si>
  <si>
    <t>事業名</t>
    <rPh sb="0" eb="2">
      <t>ジギョウ</t>
    </rPh>
    <rPh sb="2" eb="3">
      <t>メイ</t>
    </rPh>
    <phoneticPr fontId="33"/>
  </si>
  <si>
    <t>団体名</t>
    <rPh sb="0" eb="3">
      <t>ダンタイメイ</t>
    </rPh>
    <phoneticPr fontId="33"/>
  </si>
  <si>
    <t>（％）</t>
    <phoneticPr fontId="34"/>
  </si>
  <si>
    <t>　項　目</t>
    <rPh sb="1" eb="2">
      <t>コウ</t>
    </rPh>
    <rPh sb="3" eb="4">
      <t>メ</t>
    </rPh>
    <phoneticPr fontId="33"/>
  </si>
  <si>
    <t xml:space="preserve">総収益  </t>
    <phoneticPr fontId="34"/>
  </si>
  <si>
    <t>うち料金収入</t>
    <phoneticPr fontId="34"/>
  </si>
  <si>
    <t>うち他会計繰入金</t>
    <phoneticPr fontId="34"/>
  </si>
  <si>
    <t>総費用</t>
    <phoneticPr fontId="34"/>
  </si>
  <si>
    <t>営業費用</t>
  </si>
  <si>
    <t>営業外費用</t>
  </si>
  <si>
    <t>H14</t>
    <phoneticPr fontId="33"/>
  </si>
  <si>
    <t>うち支払利息</t>
  </si>
  <si>
    <t>資本的収支</t>
    <rPh sb="0" eb="3">
      <t>シホンテキ</t>
    </rPh>
    <rPh sb="3" eb="5">
      <t>シュウシ</t>
    </rPh>
    <phoneticPr fontId="34"/>
  </si>
  <si>
    <t>うち地方債</t>
  </si>
  <si>
    <t>うち他会計繰入金</t>
  </si>
  <si>
    <t>資本的支出</t>
    <phoneticPr fontId="34"/>
  </si>
  <si>
    <t>うち建設改良費</t>
  </si>
  <si>
    <t>収支再差引</t>
  </si>
  <si>
    <t>形式収支</t>
  </si>
  <si>
    <t>翌年度に繰越すべき財源</t>
  </si>
  <si>
    <t>実質収支</t>
    <rPh sb="0" eb="2">
      <t>ジッシツ</t>
    </rPh>
    <rPh sb="2" eb="4">
      <t>シュウシ</t>
    </rPh>
    <phoneticPr fontId="34"/>
  </si>
  <si>
    <t>黒 字</t>
    <phoneticPr fontId="34"/>
  </si>
  <si>
    <t>赤 字</t>
    <phoneticPr fontId="34"/>
  </si>
  <si>
    <t>赤字比率</t>
    <phoneticPr fontId="34"/>
  </si>
  <si>
    <t>収益的収支比率</t>
    <phoneticPr fontId="34"/>
  </si>
  <si>
    <t>（単位：千円）</t>
  </si>
  <si>
    <t>市   場   事   業</t>
    <phoneticPr fontId="33"/>
  </si>
  <si>
    <t>大津市</t>
  </si>
  <si>
    <t>東近江市</t>
    <rPh sb="0" eb="1">
      <t>ヒガシ</t>
    </rPh>
    <rPh sb="1" eb="3">
      <t>オウミ</t>
    </rPh>
    <phoneticPr fontId="33"/>
  </si>
  <si>
    <t>計</t>
  </si>
  <si>
    <t>前年度比(％)</t>
    <rPh sb="0" eb="4">
      <t>ゼンネンドヒ</t>
    </rPh>
    <phoneticPr fontId="33"/>
  </si>
  <si>
    <t>皆増</t>
  </si>
  <si>
    <t>皆減</t>
  </si>
  <si>
    <t>H15</t>
    <phoneticPr fontId="33"/>
  </si>
  <si>
    <t>実質収支で赤字がでているか</t>
    <rPh sb="0" eb="2">
      <t>ジッシツ</t>
    </rPh>
    <rPh sb="2" eb="4">
      <t>シュウシ</t>
    </rPh>
    <rPh sb="5" eb="7">
      <t>アカジ</t>
    </rPh>
    <phoneticPr fontId="32"/>
  </si>
  <si>
    <t>H14形式収支とH15前年度繰越金の差額</t>
    <rPh sb="3" eb="5">
      <t>ケイシキ</t>
    </rPh>
    <rPh sb="5" eb="7">
      <t>シュウシ</t>
    </rPh>
    <rPh sb="11" eb="14">
      <t>ゼンネンド</t>
    </rPh>
    <rPh sb="14" eb="17">
      <t>クリコシキン</t>
    </rPh>
    <rPh sb="18" eb="20">
      <t>サガク</t>
    </rPh>
    <phoneticPr fontId="32"/>
  </si>
  <si>
    <t>使用料で営業費用を賄えるか</t>
    <rPh sb="0" eb="3">
      <t>シヨウリョウ</t>
    </rPh>
    <rPh sb="4" eb="6">
      <t>エイギョウ</t>
    </rPh>
    <rPh sb="6" eb="8">
      <t>ヒヨウ</t>
    </rPh>
    <rPh sb="9" eb="10">
      <t>マカナ</t>
    </rPh>
    <phoneticPr fontId="32"/>
  </si>
  <si>
    <t>×</t>
  </si>
  <si>
    <t>使用料で営業費用をどの程度賄えるか</t>
    <rPh sb="0" eb="3">
      <t>シヨウリョウ</t>
    </rPh>
    <rPh sb="4" eb="6">
      <t>エイギョウ</t>
    </rPh>
    <rPh sb="6" eb="8">
      <t>ヒヨウ</t>
    </rPh>
    <rPh sb="11" eb="13">
      <t>テイド</t>
    </rPh>
    <rPh sb="13" eb="14">
      <t>マカナ</t>
    </rPh>
    <phoneticPr fontId="32"/>
  </si>
  <si>
    <t>使用料で資本費をどの程度賄えるか</t>
    <rPh sb="0" eb="3">
      <t>シヨウリョウ</t>
    </rPh>
    <rPh sb="4" eb="6">
      <t>シホン</t>
    </rPh>
    <rPh sb="6" eb="7">
      <t>ヒ</t>
    </rPh>
    <rPh sb="10" eb="12">
      <t>テイド</t>
    </rPh>
    <rPh sb="12" eb="13">
      <t>マカナ</t>
    </rPh>
    <phoneticPr fontId="32"/>
  </si>
  <si>
    <t>前年度比(％)</t>
    <rPh sb="0" eb="4">
      <t>ゼンネンドヒ</t>
    </rPh>
    <phoneticPr fontId="0"/>
  </si>
  <si>
    <t>皆増</t>
    <rPh sb="0" eb="1">
      <t>ミンナ</t>
    </rPh>
    <rPh sb="1" eb="2">
      <t>ゾウ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</si>
</sst>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\ ;&quot;△&quot;#,##0\ ;&quot;－&quot;\ ;@\ "/>
    <numFmt numFmtId="178" formatCode="#,##0.0;&quot;△ &quot;#,##0.0"/>
    <numFmt numFmtId="179" formatCode="#,##0;&quot;△ &quot;#,##0;&quot;-&quot;;@"/>
    <numFmt numFmtId="180" formatCode="#,##0.0;&quot;△ &quot;#,##0.0;&quot;-&quot;;@"/>
    <numFmt numFmtId="181" formatCode="#,##0;[Red]&quot;△&quot;#,##0;&quot;-&quot;"/>
    <numFmt numFmtId="182" formatCode="#,###;[Red]&quot;△&quot;#,###"/>
  </numFmts>
  <fonts count="36" x14ac:knownFonts="1">
    <font>
      <sz val="11"/>
      <name val="ＭＳ Ｐゴシック"/>
      <family val="3"/>
      <charset val="128"/>
    </font>
    <font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sz val="9"/>
      <color indexed="60"/>
      <name val="MS UI Gothic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MS UI Gothic"/>
      <family val="3"/>
      <charset val="128"/>
    </font>
    <font>
      <sz val="9"/>
      <color indexed="52"/>
      <name val="MS UI Gothic"/>
      <family val="3"/>
      <charset val="128"/>
    </font>
    <font>
      <sz val="9"/>
      <color indexed="62"/>
      <name val="MS UI Gothic"/>
      <family val="3"/>
      <charset val="128"/>
    </font>
    <font>
      <b/>
      <sz val="9"/>
      <color indexed="63"/>
      <name val="MS UI Gothic"/>
      <family val="3"/>
      <charset val="128"/>
    </font>
    <font>
      <sz val="9"/>
      <color indexed="20"/>
      <name val="MS UI Gothic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17"/>
      <name val="MS UI Gothic"/>
      <family val="3"/>
      <charset val="128"/>
    </font>
    <font>
      <b/>
      <sz val="15"/>
      <color indexed="56"/>
      <name val="MS UI Gothic"/>
      <family val="3"/>
      <charset val="128"/>
    </font>
    <font>
      <b/>
      <sz val="13"/>
      <color indexed="56"/>
      <name val="MS UI Gothic"/>
      <family val="3"/>
      <charset val="128"/>
    </font>
    <font>
      <b/>
      <sz val="11"/>
      <color indexed="56"/>
      <name val="MS UI Gothic"/>
      <family val="3"/>
      <charset val="128"/>
    </font>
    <font>
      <b/>
      <sz val="9"/>
      <color indexed="52"/>
      <name val="MS UI Gothic"/>
      <family val="3"/>
      <charset val="128"/>
    </font>
    <font>
      <i/>
      <sz val="9"/>
      <color indexed="23"/>
      <name val="MS UI Gothic"/>
      <family val="3"/>
      <charset val="128"/>
    </font>
    <font>
      <sz val="9"/>
      <color indexed="10"/>
      <name val="MS UI Gothic"/>
      <family val="3"/>
      <charset val="128"/>
    </font>
    <font>
      <b/>
      <sz val="9"/>
      <color indexed="8"/>
      <name val="MS UI Gothic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2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3" fillId="4" borderId="0" applyNumberFormat="0" applyBorder="0" applyAlignment="0" applyProtection="0">
      <alignment vertical="center"/>
    </xf>
    <xf numFmtId="0" fontId="28" fillId="0" borderId="0"/>
  </cellStyleXfs>
  <cellXfs count="403">
    <xf numFmtId="0" fontId="0" fillId="0" borderId="0" xfId="0"/>
    <xf numFmtId="0" fontId="10" fillId="25" borderId="0" xfId="43" applyFont="1" applyFill="1"/>
    <xf numFmtId="0" fontId="11" fillId="25" borderId="0" xfId="43" applyFont="1" applyFill="1" applyAlignment="1">
      <alignment vertical="center"/>
    </xf>
    <xf numFmtId="0" fontId="21" fillId="25" borderId="0" xfId="43" applyFont="1" applyFill="1" applyAlignment="1">
      <alignment vertical="center"/>
    </xf>
    <xf numFmtId="0" fontId="10" fillId="25" borderId="12" xfId="43" applyFont="1" applyFill="1" applyBorder="1"/>
    <xf numFmtId="0" fontId="10" fillId="25" borderId="11" xfId="43" applyFont="1" applyFill="1" applyBorder="1"/>
    <xf numFmtId="0" fontId="10" fillId="25" borderId="13" xfId="43" applyFont="1" applyFill="1" applyBorder="1"/>
    <xf numFmtId="0" fontId="10" fillId="25" borderId="14" xfId="43" applyFont="1" applyFill="1" applyBorder="1"/>
    <xf numFmtId="0" fontId="10" fillId="25" borderId="15" xfId="43" applyFont="1" applyFill="1" applyBorder="1"/>
    <xf numFmtId="0" fontId="21" fillId="25" borderId="0" xfId="43" applyFont="1" applyFill="1" applyBorder="1"/>
    <xf numFmtId="0" fontId="21" fillId="25" borderId="0" xfId="43" applyFont="1" applyFill="1" applyBorder="1" applyAlignment="1">
      <alignment horizontal="right" vertical="top"/>
    </xf>
    <xf numFmtId="0" fontId="10" fillId="25" borderId="16" xfId="43" applyFont="1" applyFill="1" applyBorder="1"/>
    <xf numFmtId="0" fontId="21" fillId="25" borderId="17" xfId="43" applyFont="1" applyFill="1" applyBorder="1" applyAlignment="1">
      <alignment horizontal="center" vertical="center"/>
    </xf>
    <xf numFmtId="0" fontId="10" fillId="25" borderId="18" xfId="43" applyFont="1" applyFill="1" applyBorder="1"/>
    <xf numFmtId="0" fontId="10" fillId="25" borderId="10" xfId="43" applyFont="1" applyFill="1" applyBorder="1"/>
    <xf numFmtId="0" fontId="10" fillId="25" borderId="19" xfId="43" applyFont="1" applyFill="1" applyBorder="1"/>
    <xf numFmtId="0" fontId="10" fillId="25" borderId="20" xfId="43" applyFont="1" applyFill="1" applyBorder="1"/>
    <xf numFmtId="0" fontId="22" fillId="25" borderId="12" xfId="43" applyFont="1" applyFill="1" applyBorder="1" applyAlignment="1">
      <alignment vertical="center"/>
    </xf>
    <xf numFmtId="49" fontId="22" fillId="25" borderId="11" xfId="43" applyNumberFormat="1" applyFont="1" applyFill="1" applyBorder="1" applyAlignment="1">
      <alignment vertical="center"/>
    </xf>
    <xf numFmtId="0" fontId="22" fillId="25" borderId="11" xfId="43" applyFont="1" applyFill="1" applyBorder="1" applyAlignment="1">
      <alignment vertical="center"/>
    </xf>
    <xf numFmtId="0" fontId="22" fillId="25" borderId="11" xfId="43" applyFont="1" applyFill="1" applyBorder="1" applyAlignment="1">
      <alignment horizontal="distributed" vertical="center"/>
    </xf>
    <xf numFmtId="0" fontId="22" fillId="25" borderId="13" xfId="43" applyFont="1" applyFill="1" applyBorder="1" applyAlignment="1">
      <alignment vertical="center"/>
    </xf>
    <xf numFmtId="0" fontId="22" fillId="25" borderId="15" xfId="43" applyFont="1" applyFill="1" applyBorder="1" applyAlignment="1">
      <alignment vertical="center"/>
    </xf>
    <xf numFmtId="49" fontId="21" fillId="25" borderId="0" xfId="43" applyNumberFormat="1" applyFont="1" applyFill="1" applyBorder="1" applyAlignment="1">
      <alignment vertical="center"/>
    </xf>
    <xf numFmtId="0" fontId="22" fillId="25" borderId="0" xfId="43" applyFont="1" applyFill="1" applyBorder="1" applyAlignment="1">
      <alignment vertical="center"/>
    </xf>
    <xf numFmtId="0" fontId="22" fillId="25" borderId="0" xfId="43" applyFont="1" applyFill="1" applyBorder="1" applyAlignment="1">
      <alignment horizontal="distributed" vertical="center"/>
    </xf>
    <xf numFmtId="0" fontId="22" fillId="25" borderId="16" xfId="43" applyFont="1" applyFill="1" applyBorder="1" applyAlignment="1">
      <alignment vertical="center"/>
    </xf>
    <xf numFmtId="0" fontId="21" fillId="25" borderId="17" xfId="43" applyNumberFormat="1" applyFont="1" applyFill="1" applyBorder="1" applyAlignment="1">
      <alignment horizontal="center" vertical="center"/>
    </xf>
    <xf numFmtId="57" fontId="21" fillId="25" borderId="17" xfId="43" applyNumberFormat="1" applyFont="1" applyFill="1" applyBorder="1" applyAlignment="1">
      <alignment horizontal="center" vertical="center"/>
    </xf>
    <xf numFmtId="177" fontId="22" fillId="25" borderId="17" xfId="43" applyNumberFormat="1" applyFont="1" applyFill="1" applyBorder="1" applyAlignment="1">
      <alignment horizontal="right" vertical="center"/>
    </xf>
    <xf numFmtId="0" fontId="10" fillId="25" borderId="17" xfId="43" applyFont="1" applyFill="1" applyBorder="1"/>
    <xf numFmtId="177" fontId="21" fillId="25" borderId="17" xfId="43" applyNumberFormat="1" applyFont="1" applyFill="1" applyBorder="1" applyAlignment="1">
      <alignment horizontal="right" vertical="center"/>
    </xf>
    <xf numFmtId="0" fontId="22" fillId="25" borderId="0" xfId="43" applyFont="1" applyFill="1" applyBorder="1" applyAlignment="1">
      <alignment horizontal="right" vertical="center"/>
    </xf>
    <xf numFmtId="0" fontId="22" fillId="25" borderId="0" xfId="43" applyFont="1" applyFill="1" applyBorder="1" applyAlignment="1">
      <alignment horizontal="distributed" vertical="center" wrapText="1"/>
    </xf>
    <xf numFmtId="0" fontId="22" fillId="25" borderId="18" xfId="43" applyFont="1" applyFill="1" applyBorder="1" applyAlignment="1">
      <alignment vertical="center"/>
    </xf>
    <xf numFmtId="0" fontId="22" fillId="25" borderId="10" xfId="43" applyFont="1" applyFill="1" applyBorder="1" applyAlignment="1">
      <alignment vertical="center"/>
    </xf>
    <xf numFmtId="49" fontId="22" fillId="25" borderId="10" xfId="43" applyNumberFormat="1" applyFont="1" applyFill="1" applyBorder="1" applyAlignment="1">
      <alignment horizontal="distributed" vertical="center"/>
    </xf>
    <xf numFmtId="0" fontId="22" fillId="25" borderId="10" xfId="43" applyFont="1" applyFill="1" applyBorder="1" applyAlignment="1">
      <alignment horizontal="distributed" vertical="center"/>
    </xf>
    <xf numFmtId="0" fontId="22" fillId="25" borderId="10" xfId="43" applyFont="1" applyFill="1" applyBorder="1" applyAlignment="1">
      <alignment horizontal="right" vertical="center"/>
    </xf>
    <xf numFmtId="0" fontId="22" fillId="25" borderId="19" xfId="43" applyFont="1" applyFill="1" applyBorder="1" applyAlignment="1">
      <alignment vertical="center"/>
    </xf>
    <xf numFmtId="177" fontId="22" fillId="25" borderId="20" xfId="43" applyNumberFormat="1" applyFont="1" applyFill="1" applyBorder="1" applyAlignment="1">
      <alignment horizontal="right" vertical="center"/>
    </xf>
    <xf numFmtId="0" fontId="10" fillId="0" borderId="0" xfId="44" applyFont="1" applyFill="1"/>
    <xf numFmtId="0" fontId="11" fillId="0" borderId="0" xfId="44" applyFont="1" applyFill="1" applyAlignment="1">
      <alignment vertical="center"/>
    </xf>
    <xf numFmtId="0" fontId="21" fillId="0" borderId="0" xfId="44" applyFont="1" applyFill="1" applyAlignment="1">
      <alignment vertical="center"/>
    </xf>
    <xf numFmtId="0" fontId="10" fillId="0" borderId="12" xfId="44" applyFont="1" applyFill="1" applyBorder="1"/>
    <xf numFmtId="0" fontId="10" fillId="0" borderId="11" xfId="44" applyFont="1" applyFill="1" applyBorder="1"/>
    <xf numFmtId="0" fontId="10" fillId="0" borderId="13" xfId="44" applyFont="1" applyFill="1" applyBorder="1"/>
    <xf numFmtId="0" fontId="10" fillId="0" borderId="14" xfId="44" applyFont="1" applyFill="1" applyBorder="1"/>
    <xf numFmtId="0" fontId="10" fillId="0" borderId="15" xfId="44" applyFont="1" applyFill="1" applyBorder="1"/>
    <xf numFmtId="0" fontId="21" fillId="0" borderId="0" xfId="44" applyFont="1" applyFill="1" applyBorder="1"/>
    <xf numFmtId="0" fontId="21" fillId="0" borderId="0" xfId="44" applyFont="1" applyFill="1" applyBorder="1" applyAlignment="1">
      <alignment horizontal="right" vertical="top"/>
    </xf>
    <xf numFmtId="0" fontId="10" fillId="0" borderId="16" xfId="44" applyFont="1" applyFill="1" applyBorder="1"/>
    <xf numFmtId="0" fontId="21" fillId="0" borderId="17" xfId="44" applyFont="1" applyFill="1" applyBorder="1" applyAlignment="1">
      <alignment horizontal="center" vertical="center"/>
    </xf>
    <xf numFmtId="0" fontId="10" fillId="0" borderId="18" xfId="44" applyFont="1" applyFill="1" applyBorder="1"/>
    <xf numFmtId="0" fontId="10" fillId="0" borderId="10" xfId="44" applyFont="1" applyFill="1" applyBorder="1"/>
    <xf numFmtId="0" fontId="10" fillId="0" borderId="19" xfId="44" applyFont="1" applyFill="1" applyBorder="1"/>
    <xf numFmtId="0" fontId="10" fillId="0" borderId="20" xfId="44" applyFont="1" applyFill="1" applyBorder="1"/>
    <xf numFmtId="0" fontId="22" fillId="0" borderId="12" xfId="44" applyFont="1" applyFill="1" applyBorder="1" applyAlignment="1">
      <alignment vertical="center"/>
    </xf>
    <xf numFmtId="49" fontId="22" fillId="0" borderId="11" xfId="44" applyNumberFormat="1" applyFont="1" applyFill="1" applyBorder="1" applyAlignment="1">
      <alignment vertical="center"/>
    </xf>
    <xf numFmtId="0" fontId="22" fillId="0" borderId="11" xfId="44" applyFont="1" applyFill="1" applyBorder="1" applyAlignment="1">
      <alignment vertical="center"/>
    </xf>
    <xf numFmtId="0" fontId="22" fillId="0" borderId="11" xfId="44" applyFont="1" applyFill="1" applyBorder="1" applyAlignment="1">
      <alignment horizontal="distributed" vertical="center"/>
    </xf>
    <xf numFmtId="0" fontId="22" fillId="0" borderId="13" xfId="44" applyFont="1" applyFill="1" applyBorder="1" applyAlignment="1">
      <alignment vertical="center"/>
    </xf>
    <xf numFmtId="0" fontId="22" fillId="0" borderId="15" xfId="44" applyFont="1" applyFill="1" applyBorder="1" applyAlignment="1">
      <alignment vertical="center"/>
    </xf>
    <xf numFmtId="49" fontId="21" fillId="0" borderId="0" xfId="44" applyNumberFormat="1" applyFont="1" applyFill="1" applyBorder="1" applyAlignment="1">
      <alignment vertical="center"/>
    </xf>
    <xf numFmtId="0" fontId="22" fillId="0" borderId="0" xfId="44" applyFont="1" applyFill="1" applyBorder="1" applyAlignment="1">
      <alignment vertical="center"/>
    </xf>
    <xf numFmtId="0" fontId="22" fillId="0" borderId="0" xfId="44" applyFont="1" applyFill="1" applyBorder="1" applyAlignment="1">
      <alignment horizontal="distributed" vertical="center"/>
    </xf>
    <xf numFmtId="0" fontId="22" fillId="0" borderId="16" xfId="44" applyFont="1" applyFill="1" applyBorder="1" applyAlignment="1">
      <alignment vertical="center"/>
    </xf>
    <xf numFmtId="0" fontId="21" fillId="0" borderId="17" xfId="44" applyNumberFormat="1" applyFont="1" applyFill="1" applyBorder="1" applyAlignment="1">
      <alignment horizontal="center" vertical="center"/>
    </xf>
    <xf numFmtId="57" fontId="21" fillId="0" borderId="17" xfId="44" applyNumberFormat="1" applyFont="1" applyFill="1" applyBorder="1" applyAlignment="1">
      <alignment horizontal="center" vertical="center"/>
    </xf>
    <xf numFmtId="177" fontId="22" fillId="0" borderId="17" xfId="44" applyNumberFormat="1" applyFont="1" applyFill="1" applyBorder="1" applyAlignment="1">
      <alignment horizontal="right" vertical="center"/>
    </xf>
    <xf numFmtId="0" fontId="10" fillId="0" borderId="17" xfId="44" applyFont="1" applyFill="1" applyBorder="1"/>
    <xf numFmtId="177" fontId="21" fillId="0" borderId="17" xfId="44" applyNumberFormat="1" applyFont="1" applyFill="1" applyBorder="1" applyAlignment="1">
      <alignment horizontal="right" vertical="center"/>
    </xf>
    <xf numFmtId="0" fontId="22" fillId="0" borderId="0" xfId="44" applyFont="1" applyFill="1" applyBorder="1" applyAlignment="1">
      <alignment horizontal="right" vertical="center"/>
    </xf>
    <xf numFmtId="0" fontId="22" fillId="0" borderId="0" xfId="44" applyFont="1" applyFill="1" applyBorder="1" applyAlignment="1">
      <alignment horizontal="distributed" vertical="center" wrapText="1"/>
    </xf>
    <xf numFmtId="0" fontId="22" fillId="0" borderId="18" xfId="44" applyFont="1" applyFill="1" applyBorder="1" applyAlignment="1">
      <alignment vertical="center"/>
    </xf>
    <xf numFmtId="0" fontId="22" fillId="0" borderId="10" xfId="44" applyFont="1" applyFill="1" applyBorder="1" applyAlignment="1">
      <alignment vertical="center"/>
    </xf>
    <xf numFmtId="49" fontId="22" fillId="0" borderId="10" xfId="44" applyNumberFormat="1" applyFont="1" applyFill="1" applyBorder="1" applyAlignment="1">
      <alignment horizontal="distributed" vertical="center"/>
    </xf>
    <xf numFmtId="0" fontId="22" fillId="0" borderId="10" xfId="44" applyFont="1" applyFill="1" applyBorder="1" applyAlignment="1">
      <alignment horizontal="distributed" vertical="center"/>
    </xf>
    <xf numFmtId="0" fontId="22" fillId="0" borderId="10" xfId="44" applyFont="1" applyFill="1" applyBorder="1" applyAlignment="1">
      <alignment horizontal="right" vertical="center"/>
    </xf>
    <xf numFmtId="0" fontId="22" fillId="0" borderId="19" xfId="44" applyFont="1" applyFill="1" applyBorder="1" applyAlignment="1">
      <alignment vertical="center"/>
    </xf>
    <xf numFmtId="177" fontId="22" fillId="0" borderId="20" xfId="44" applyNumberFormat="1" applyFont="1" applyFill="1" applyBorder="1" applyAlignment="1">
      <alignment horizontal="right" vertical="center"/>
    </xf>
    <xf numFmtId="0" fontId="10" fillId="0" borderId="0" xfId="42" applyFont="1"/>
    <xf numFmtId="0" fontId="11" fillId="0" borderId="0" xfId="42" applyFont="1" applyAlignment="1">
      <alignment vertical="center"/>
    </xf>
    <xf numFmtId="0" fontId="21" fillId="0" borderId="0" xfId="42" applyFont="1" applyAlignment="1">
      <alignment vertical="center"/>
    </xf>
    <xf numFmtId="0" fontId="10" fillId="26" borderId="12" xfId="42" applyFont="1" applyFill="1" applyBorder="1"/>
    <xf numFmtId="0" fontId="10" fillId="26" borderId="11" xfId="42" applyFont="1" applyFill="1" applyBorder="1"/>
    <xf numFmtId="0" fontId="10" fillId="26" borderId="13" xfId="42" applyFont="1" applyFill="1" applyBorder="1"/>
    <xf numFmtId="0" fontId="10" fillId="26" borderId="14" xfId="42" applyFont="1" applyFill="1" applyBorder="1"/>
    <xf numFmtId="0" fontId="10" fillId="26" borderId="15" xfId="42" applyFont="1" applyFill="1" applyBorder="1"/>
    <xf numFmtId="0" fontId="21" fillId="26" borderId="0" xfId="42" applyFont="1" applyFill="1" applyBorder="1"/>
    <xf numFmtId="0" fontId="21" fillId="26" borderId="0" xfId="42" applyFont="1" applyFill="1" applyBorder="1" applyAlignment="1">
      <alignment horizontal="right" vertical="top"/>
    </xf>
    <xf numFmtId="0" fontId="10" fillId="26" borderId="16" xfId="42" applyFont="1" applyFill="1" applyBorder="1"/>
    <xf numFmtId="0" fontId="21" fillId="26" borderId="17" xfId="42" applyFont="1" applyFill="1" applyBorder="1" applyAlignment="1">
      <alignment horizontal="center" vertical="center"/>
    </xf>
    <xf numFmtId="0" fontId="10" fillId="26" borderId="18" xfId="42" applyFont="1" applyFill="1" applyBorder="1"/>
    <xf numFmtId="0" fontId="10" fillId="26" borderId="10" xfId="42" applyFont="1" applyFill="1" applyBorder="1"/>
    <xf numFmtId="0" fontId="10" fillId="26" borderId="19" xfId="42" applyFont="1" applyFill="1" applyBorder="1"/>
    <xf numFmtId="0" fontId="10" fillId="26" borderId="20" xfId="42" applyFont="1" applyFill="1" applyBorder="1"/>
    <xf numFmtId="0" fontId="22" fillId="24" borderId="12" xfId="42" applyFont="1" applyFill="1" applyBorder="1" applyAlignment="1">
      <alignment vertical="center"/>
    </xf>
    <xf numFmtId="49" fontId="22" fillId="24" borderId="11" xfId="42" applyNumberFormat="1" applyFont="1" applyFill="1" applyBorder="1" applyAlignment="1">
      <alignment vertical="center"/>
    </xf>
    <xf numFmtId="0" fontId="22" fillId="24" borderId="11" xfId="42" applyFont="1" applyFill="1" applyBorder="1" applyAlignment="1">
      <alignment vertical="center"/>
    </xf>
    <xf numFmtId="0" fontId="22" fillId="24" borderId="11" xfId="42" applyFont="1" applyFill="1" applyBorder="1" applyAlignment="1">
      <alignment horizontal="distributed" vertical="center"/>
    </xf>
    <xf numFmtId="0" fontId="22" fillId="24" borderId="13" xfId="42" applyFont="1" applyFill="1" applyBorder="1" applyAlignment="1">
      <alignment vertical="center"/>
    </xf>
    <xf numFmtId="0" fontId="10" fillId="0" borderId="14" xfId="42" applyFont="1" applyBorder="1"/>
    <xf numFmtId="0" fontId="22" fillId="24" borderId="15" xfId="42" applyFont="1" applyFill="1" applyBorder="1" applyAlignment="1">
      <alignment vertical="center"/>
    </xf>
    <xf numFmtId="49" fontId="21" fillId="24" borderId="0" xfId="42" applyNumberFormat="1" applyFont="1" applyFill="1" applyBorder="1" applyAlignment="1">
      <alignment vertical="center"/>
    </xf>
    <xf numFmtId="0" fontId="22" fillId="24" borderId="0" xfId="42" applyFont="1" applyFill="1" applyBorder="1" applyAlignment="1">
      <alignment vertical="center"/>
    </xf>
    <xf numFmtId="0" fontId="22" fillId="24" borderId="0" xfId="42" applyFont="1" applyFill="1" applyBorder="1" applyAlignment="1">
      <alignment horizontal="distributed" vertical="center"/>
    </xf>
    <xf numFmtId="0" fontId="22" fillId="24" borderId="16" xfId="42" applyFont="1" applyFill="1" applyBorder="1" applyAlignment="1">
      <alignment vertical="center"/>
    </xf>
    <xf numFmtId="0" fontId="23" fillId="0" borderId="17" xfId="42" applyNumberFormat="1" applyFont="1" applyBorder="1" applyAlignment="1">
      <alignment horizontal="center" vertical="center"/>
    </xf>
    <xf numFmtId="57" fontId="23" fillId="0" borderId="17" xfId="42" applyNumberFormat="1" applyFont="1" applyBorder="1" applyAlignment="1">
      <alignment horizontal="center" vertical="center"/>
    </xf>
    <xf numFmtId="177" fontId="22" fillId="27" borderId="17" xfId="42" applyNumberFormat="1" applyFont="1" applyFill="1" applyBorder="1" applyAlignment="1">
      <alignment horizontal="right" vertical="center"/>
    </xf>
    <xf numFmtId="0" fontId="10" fillId="0" borderId="17" xfId="42" applyFont="1" applyBorder="1"/>
    <xf numFmtId="0" fontId="24" fillId="0" borderId="17" xfId="42" applyFont="1" applyBorder="1"/>
    <xf numFmtId="177" fontId="21" fillId="27" borderId="17" xfId="42" applyNumberFormat="1" applyFont="1" applyFill="1" applyBorder="1" applyAlignment="1">
      <alignment horizontal="right" vertical="center"/>
    </xf>
    <xf numFmtId="177" fontId="25" fillId="0" borderId="17" xfId="42" applyNumberFormat="1" applyFont="1" applyBorder="1" applyAlignment="1">
      <alignment horizontal="right" vertical="center"/>
    </xf>
    <xf numFmtId="177" fontId="23" fillId="27" borderId="17" xfId="42" applyNumberFormat="1" applyFont="1" applyFill="1" applyBorder="1" applyAlignment="1">
      <alignment horizontal="right" vertical="center"/>
    </xf>
    <xf numFmtId="0" fontId="22" fillId="24" borderId="0" xfId="42" applyFont="1" applyFill="1" applyBorder="1" applyAlignment="1">
      <alignment horizontal="right" vertical="center"/>
    </xf>
    <xf numFmtId="0" fontId="22" fillId="24" borderId="0" xfId="42" applyFont="1" applyFill="1" applyBorder="1" applyAlignment="1">
      <alignment horizontal="distributed" vertical="center" wrapText="1"/>
    </xf>
    <xf numFmtId="177" fontId="22" fillId="0" borderId="17" xfId="42" applyNumberFormat="1" applyFont="1" applyBorder="1" applyAlignment="1">
      <alignment horizontal="right" vertical="center"/>
    </xf>
    <xf numFmtId="0" fontId="22" fillId="24" borderId="18" xfId="42" applyFont="1" applyFill="1" applyBorder="1" applyAlignment="1">
      <alignment vertical="center"/>
    </xf>
    <xf numFmtId="0" fontId="22" fillId="24" borderId="10" xfId="42" applyFont="1" applyFill="1" applyBorder="1" applyAlignment="1">
      <alignment vertical="center"/>
    </xf>
    <xf numFmtId="49" fontId="22" fillId="24" borderId="10" xfId="42" applyNumberFormat="1" applyFont="1" applyFill="1" applyBorder="1" applyAlignment="1">
      <alignment horizontal="distributed" vertical="center"/>
    </xf>
    <xf numFmtId="0" fontId="22" fillId="24" borderId="10" xfId="42" applyFont="1" applyFill="1" applyBorder="1" applyAlignment="1">
      <alignment horizontal="distributed" vertical="center"/>
    </xf>
    <xf numFmtId="0" fontId="22" fillId="24" borderId="10" xfId="42" applyFont="1" applyFill="1" applyBorder="1" applyAlignment="1">
      <alignment horizontal="right" vertical="center"/>
    </xf>
    <xf numFmtId="0" fontId="22" fillId="24" borderId="19" xfId="42" applyFont="1" applyFill="1" applyBorder="1" applyAlignment="1">
      <alignment vertical="center"/>
    </xf>
    <xf numFmtId="0" fontId="10" fillId="0" borderId="20" xfId="42" applyFont="1" applyBorder="1"/>
    <xf numFmtId="177" fontId="22" fillId="0" borderId="20" xfId="42" applyNumberFormat="1" applyFont="1" applyBorder="1" applyAlignment="1">
      <alignment horizontal="right" vertical="center"/>
    </xf>
    <xf numFmtId="0" fontId="10" fillId="0" borderId="0" xfId="42" applyFont="1" applyAlignment="1">
      <alignment horizontal="right"/>
    </xf>
    <xf numFmtId="0" fontId="11" fillId="0" borderId="0" xfId="45" applyFont="1" applyFill="1" applyAlignment="1">
      <alignment vertical="center"/>
    </xf>
    <xf numFmtId="176" fontId="26" fillId="0" borderId="0" xfId="45" applyNumberFormat="1" applyFont="1" applyFill="1" applyBorder="1" applyAlignment="1" applyProtection="1">
      <alignment vertical="center"/>
    </xf>
    <xf numFmtId="176" fontId="11" fillId="0" borderId="0" xfId="45" applyNumberFormat="1" applyFont="1" applyFill="1" applyBorder="1" applyAlignment="1" applyProtection="1">
      <alignment vertical="center"/>
    </xf>
    <xf numFmtId="176" fontId="11" fillId="0" borderId="0" xfId="45" applyNumberFormat="1" applyFont="1" applyFill="1" applyBorder="1" applyAlignment="1">
      <alignment vertical="center"/>
    </xf>
    <xf numFmtId="176" fontId="11" fillId="0" borderId="10" xfId="45" applyNumberFormat="1" applyFont="1" applyFill="1" applyBorder="1" applyAlignment="1" applyProtection="1">
      <alignment vertical="center"/>
    </xf>
    <xf numFmtId="176" fontId="11" fillId="0" borderId="15" xfId="45" applyNumberFormat="1" applyFont="1" applyFill="1" applyBorder="1" applyAlignment="1" applyProtection="1">
      <alignment vertical="center"/>
    </xf>
    <xf numFmtId="176" fontId="11" fillId="0" borderId="0" xfId="45" applyNumberFormat="1" applyFont="1" applyFill="1" applyBorder="1" applyAlignment="1" applyProtection="1">
      <alignment horizontal="distributed" vertical="center"/>
    </xf>
    <xf numFmtId="0" fontId="11" fillId="25" borderId="0" xfId="45" applyFont="1" applyFill="1" applyAlignment="1">
      <alignment vertical="center"/>
    </xf>
    <xf numFmtId="176" fontId="26" fillId="25" borderId="0" xfId="45" applyNumberFormat="1" applyFont="1" applyFill="1" applyBorder="1" applyAlignment="1" applyProtection="1">
      <alignment vertical="center"/>
    </xf>
    <xf numFmtId="176" fontId="11" fillId="25" borderId="0" xfId="45" applyNumberFormat="1" applyFont="1" applyFill="1" applyBorder="1" applyAlignment="1" applyProtection="1">
      <alignment vertical="center"/>
    </xf>
    <xf numFmtId="176" fontId="11" fillId="25" borderId="0" xfId="45" applyNumberFormat="1" applyFont="1" applyFill="1" applyBorder="1" applyAlignment="1">
      <alignment vertical="center"/>
    </xf>
    <xf numFmtId="0" fontId="11" fillId="25" borderId="0" xfId="45" applyFont="1" applyFill="1" applyBorder="1" applyAlignment="1">
      <alignment vertical="center"/>
    </xf>
    <xf numFmtId="0" fontId="11" fillId="25" borderId="0" xfId="45" applyFont="1" applyFill="1" applyBorder="1" applyAlignment="1" applyProtection="1">
      <alignment horizontal="right"/>
    </xf>
    <xf numFmtId="0" fontId="11" fillId="25" borderId="0" xfId="45" applyFont="1" applyFill="1" applyBorder="1" applyAlignment="1" applyProtection="1"/>
    <xf numFmtId="176" fontId="26" fillId="25" borderId="12" xfId="45" applyNumberFormat="1" applyFont="1" applyFill="1" applyBorder="1" applyAlignment="1" applyProtection="1">
      <alignment vertical="center"/>
    </xf>
    <xf numFmtId="176" fontId="11" fillId="25" borderId="11" xfId="45" applyNumberFormat="1" applyFont="1" applyFill="1" applyBorder="1" applyAlignment="1" applyProtection="1">
      <alignment vertical="center"/>
    </xf>
    <xf numFmtId="176" fontId="11" fillId="25" borderId="22" xfId="45" applyNumberFormat="1" applyFont="1" applyFill="1" applyBorder="1" applyAlignment="1">
      <alignment horizontal="right" vertical="center"/>
    </xf>
    <xf numFmtId="176" fontId="11" fillId="25" borderId="15" xfId="45" applyNumberFormat="1" applyFont="1" applyFill="1" applyBorder="1" applyAlignment="1" applyProtection="1">
      <alignment vertical="center"/>
    </xf>
    <xf numFmtId="176" fontId="11" fillId="25" borderId="19" xfId="45" applyNumberFormat="1" applyFont="1" applyFill="1" applyBorder="1" applyAlignment="1" applyProtection="1">
      <alignment horizontal="right" vertical="center"/>
    </xf>
    <xf numFmtId="176" fontId="11" fillId="25" borderId="18" xfId="45" applyNumberFormat="1" applyFont="1" applyFill="1" applyBorder="1" applyAlignment="1" applyProtection="1">
      <alignment vertical="center"/>
    </xf>
    <xf numFmtId="176" fontId="11" fillId="25" borderId="10" xfId="45" applyNumberFormat="1" applyFont="1" applyFill="1" applyBorder="1" applyAlignment="1" applyProtection="1">
      <alignment vertical="center"/>
    </xf>
    <xf numFmtId="176" fontId="28" fillId="25" borderId="23" xfId="45" applyNumberFormat="1" applyFont="1" applyFill="1" applyBorder="1" applyAlignment="1" applyProtection="1">
      <alignment horizontal="center" vertical="center"/>
    </xf>
    <xf numFmtId="0" fontId="28" fillId="25" borderId="23" xfId="45" applyFont="1" applyFill="1" applyBorder="1" applyAlignment="1">
      <alignment horizontal="center" vertical="center" shrinkToFit="1"/>
    </xf>
    <xf numFmtId="176" fontId="11" fillId="25" borderId="15" xfId="45" applyNumberFormat="1" applyFont="1" applyFill="1" applyBorder="1" applyAlignment="1">
      <alignment horizontal="center" vertical="center"/>
    </xf>
    <xf numFmtId="176" fontId="11" fillId="25" borderId="16" xfId="45" applyNumberFormat="1" applyFont="1" applyFill="1" applyBorder="1" applyAlignment="1" applyProtection="1">
      <alignment vertical="center"/>
    </xf>
    <xf numFmtId="179" fontId="28" fillId="25" borderId="14" xfId="45" applyNumberFormat="1" applyFont="1" applyFill="1" applyBorder="1" applyAlignment="1" applyProtection="1">
      <alignment vertical="center"/>
      <protection locked="0"/>
    </xf>
    <xf numFmtId="180" fontId="28" fillId="25" borderId="14" xfId="45" applyNumberFormat="1" applyFont="1" applyFill="1" applyBorder="1" applyAlignment="1">
      <alignment vertical="center"/>
    </xf>
    <xf numFmtId="179" fontId="28" fillId="25" borderId="14" xfId="45" applyNumberFormat="1" applyFont="1" applyFill="1" applyBorder="1" applyAlignment="1" applyProtection="1">
      <alignment vertical="center"/>
    </xf>
    <xf numFmtId="176" fontId="11" fillId="25" borderId="0" xfId="45" applyNumberFormat="1" applyFont="1" applyFill="1" applyBorder="1" applyAlignment="1" applyProtection="1">
      <alignment horizontal="distributed" vertical="center"/>
    </xf>
    <xf numFmtId="179" fontId="28" fillId="25" borderId="17" xfId="45" applyNumberFormat="1" applyFont="1" applyFill="1" applyBorder="1" applyAlignment="1" applyProtection="1">
      <alignment vertical="center"/>
      <protection locked="0"/>
    </xf>
    <xf numFmtId="180" fontId="28" fillId="25" borderId="17" xfId="45" applyNumberFormat="1" applyFont="1" applyFill="1" applyBorder="1" applyAlignment="1">
      <alignment vertical="center"/>
    </xf>
    <xf numFmtId="179" fontId="28" fillId="25" borderId="17" xfId="45" applyNumberFormat="1" applyFont="1" applyFill="1" applyBorder="1" applyAlignment="1" applyProtection="1">
      <alignment vertical="center"/>
    </xf>
    <xf numFmtId="176" fontId="11" fillId="25" borderId="18" xfId="45" applyNumberFormat="1" applyFont="1" applyFill="1" applyBorder="1" applyAlignment="1" applyProtection="1">
      <alignment horizontal="center" vertical="center"/>
    </xf>
    <xf numFmtId="176" fontId="11" fillId="25" borderId="19" xfId="45" applyNumberFormat="1" applyFont="1" applyFill="1" applyBorder="1" applyAlignment="1" applyProtection="1">
      <alignment vertical="center"/>
    </xf>
    <xf numFmtId="179" fontId="28" fillId="25" borderId="20" xfId="45" applyNumberFormat="1" applyFont="1" applyFill="1" applyBorder="1" applyAlignment="1" applyProtection="1">
      <alignment vertical="center"/>
    </xf>
    <xf numFmtId="180" fontId="28" fillId="25" borderId="20" xfId="45" applyNumberFormat="1" applyFont="1" applyFill="1" applyBorder="1" applyAlignment="1">
      <alignment vertical="center"/>
    </xf>
    <xf numFmtId="176" fontId="11" fillId="25" borderId="13" xfId="45" applyNumberFormat="1" applyFont="1" applyFill="1" applyBorder="1" applyAlignment="1" applyProtection="1">
      <alignment vertical="center"/>
    </xf>
    <xf numFmtId="180" fontId="28" fillId="25" borderId="17" xfId="45" applyNumberFormat="1" applyFont="1" applyFill="1" applyBorder="1" applyAlignment="1">
      <alignment horizontal="right" vertical="center"/>
    </xf>
    <xf numFmtId="176" fontId="11" fillId="25" borderId="18" xfId="45" applyNumberFormat="1" applyFont="1" applyFill="1" applyBorder="1" applyAlignment="1">
      <alignment horizontal="center" vertical="center"/>
    </xf>
    <xf numFmtId="179" fontId="28" fillId="25" borderId="17" xfId="33" applyNumberFormat="1" applyFont="1" applyFill="1" applyBorder="1" applyAlignment="1" applyProtection="1">
      <alignment vertical="center"/>
      <protection locked="0"/>
    </xf>
    <xf numFmtId="176" fontId="11" fillId="25" borderId="16" xfId="45" applyNumberFormat="1" applyFont="1" applyFill="1" applyBorder="1" applyAlignment="1" applyProtection="1">
      <alignment horizontal="right" vertical="center"/>
    </xf>
    <xf numFmtId="178" fontId="11" fillId="25" borderId="16" xfId="45" applyNumberFormat="1" applyFont="1" applyFill="1" applyBorder="1" applyAlignment="1" applyProtection="1">
      <alignment horizontal="distributed" vertical="center" justifyLastLine="1"/>
    </xf>
    <xf numFmtId="180" fontId="28" fillId="25" borderId="17" xfId="45" applyNumberFormat="1" applyFont="1" applyFill="1" applyBorder="1" applyAlignment="1" applyProtection="1">
      <alignment vertical="center"/>
      <protection locked="0"/>
    </xf>
    <xf numFmtId="178" fontId="11" fillId="25" borderId="19" xfId="45" applyNumberFormat="1" applyFont="1" applyFill="1" applyBorder="1" applyAlignment="1" applyProtection="1">
      <alignment horizontal="distributed" vertical="center" justifyLastLine="1"/>
    </xf>
    <xf numFmtId="180" fontId="28" fillId="25" borderId="20" xfId="45" applyNumberFormat="1" applyFont="1" applyFill="1" applyBorder="1" applyAlignment="1" applyProtection="1">
      <alignment vertical="center"/>
      <protection locked="0"/>
    </xf>
    <xf numFmtId="0" fontId="11" fillId="0" borderId="0" xfId="45" applyFont="1" applyFill="1" applyBorder="1" applyAlignment="1">
      <alignment vertical="center"/>
    </xf>
    <xf numFmtId="0" fontId="11" fillId="0" borderId="0" xfId="45" applyFont="1" applyFill="1" applyBorder="1" applyAlignment="1" applyProtection="1">
      <alignment horizontal="right"/>
    </xf>
    <xf numFmtId="0" fontId="11" fillId="0" borderId="0" xfId="45" applyFont="1" applyFill="1" applyBorder="1" applyAlignment="1" applyProtection="1"/>
    <xf numFmtId="176" fontId="26" fillId="0" borderId="12" xfId="45" applyNumberFormat="1" applyFont="1" applyFill="1" applyBorder="1" applyAlignment="1" applyProtection="1">
      <alignment vertical="center"/>
    </xf>
    <xf numFmtId="176" fontId="11" fillId="0" borderId="11" xfId="45" applyNumberFormat="1" applyFont="1" applyFill="1" applyBorder="1" applyAlignment="1" applyProtection="1">
      <alignment vertical="center"/>
    </xf>
    <xf numFmtId="176" fontId="11" fillId="0" borderId="22" xfId="45" applyNumberFormat="1" applyFont="1" applyFill="1" applyBorder="1" applyAlignment="1">
      <alignment horizontal="right" vertical="center"/>
    </xf>
    <xf numFmtId="176" fontId="11" fillId="0" borderId="19" xfId="45" applyNumberFormat="1" applyFont="1" applyFill="1" applyBorder="1" applyAlignment="1" applyProtection="1">
      <alignment horizontal="right" vertical="center"/>
    </xf>
    <xf numFmtId="176" fontId="11" fillId="0" borderId="18" xfId="45" applyNumberFormat="1" applyFont="1" applyFill="1" applyBorder="1" applyAlignment="1" applyProtection="1">
      <alignment vertical="center"/>
    </xf>
    <xf numFmtId="176" fontId="28" fillId="0" borderId="23" xfId="45" applyNumberFormat="1" applyFont="1" applyFill="1" applyBorder="1" applyAlignment="1" applyProtection="1">
      <alignment horizontal="center" vertical="center"/>
    </xf>
    <xf numFmtId="0" fontId="28" fillId="0" borderId="23" xfId="45" applyFont="1" applyFill="1" applyBorder="1" applyAlignment="1">
      <alignment horizontal="center" vertical="center" shrinkToFit="1"/>
    </xf>
    <xf numFmtId="176" fontId="11" fillId="0" borderId="15" xfId="45" applyNumberFormat="1" applyFont="1" applyFill="1" applyBorder="1" applyAlignment="1">
      <alignment horizontal="center" vertical="center"/>
    </xf>
    <xf numFmtId="176" fontId="11" fillId="0" borderId="16" xfId="45" applyNumberFormat="1" applyFont="1" applyFill="1" applyBorder="1" applyAlignment="1" applyProtection="1">
      <alignment vertical="center"/>
    </xf>
    <xf numFmtId="181" fontId="28" fillId="0" borderId="14" xfId="45" applyNumberFormat="1" applyFont="1" applyFill="1" applyBorder="1" applyAlignment="1" applyProtection="1">
      <alignment vertical="center"/>
      <protection locked="0"/>
    </xf>
    <xf numFmtId="180" fontId="28" fillId="0" borderId="14" xfId="45" applyNumberFormat="1" applyFont="1" applyFill="1" applyBorder="1" applyAlignment="1">
      <alignment vertical="center"/>
    </xf>
    <xf numFmtId="181" fontId="28" fillId="0" borderId="14" xfId="45" applyNumberFormat="1" applyFont="1" applyFill="1" applyBorder="1" applyAlignment="1" applyProtection="1">
      <alignment vertical="center"/>
    </xf>
    <xf numFmtId="181" fontId="28" fillId="0" borderId="17" xfId="45" applyNumberFormat="1" applyFont="1" applyFill="1" applyBorder="1" applyAlignment="1" applyProtection="1">
      <alignment vertical="center"/>
      <protection locked="0"/>
    </xf>
    <xf numFmtId="180" fontId="28" fillId="0" borderId="17" xfId="45" applyNumberFormat="1" applyFont="1" applyFill="1" applyBorder="1" applyAlignment="1">
      <alignment vertical="center"/>
    </xf>
    <xf numFmtId="181" fontId="28" fillId="0" borderId="17" xfId="45" applyNumberFormat="1" applyFont="1" applyFill="1" applyBorder="1" applyAlignment="1" applyProtection="1">
      <alignment vertical="center"/>
    </xf>
    <xf numFmtId="176" fontId="11" fillId="0" borderId="18" xfId="45" applyNumberFormat="1" applyFont="1" applyFill="1" applyBorder="1" applyAlignment="1" applyProtection="1">
      <alignment horizontal="center" vertical="center"/>
    </xf>
    <xf numFmtId="176" fontId="11" fillId="0" borderId="19" xfId="45" applyNumberFormat="1" applyFont="1" applyFill="1" applyBorder="1" applyAlignment="1" applyProtection="1">
      <alignment vertical="center"/>
    </xf>
    <xf numFmtId="181" fontId="28" fillId="0" borderId="20" xfId="45" applyNumberFormat="1" applyFont="1" applyFill="1" applyBorder="1" applyAlignment="1" applyProtection="1">
      <alignment vertical="center"/>
    </xf>
    <xf numFmtId="180" fontId="28" fillId="0" borderId="20" xfId="45" applyNumberFormat="1" applyFont="1" applyFill="1" applyBorder="1" applyAlignment="1">
      <alignment vertical="center"/>
    </xf>
    <xf numFmtId="176" fontId="11" fillId="0" borderId="13" xfId="45" applyNumberFormat="1" applyFont="1" applyFill="1" applyBorder="1" applyAlignment="1" applyProtection="1">
      <alignment vertical="center"/>
    </xf>
    <xf numFmtId="180" fontId="28" fillId="0" borderId="17" xfId="45" applyNumberFormat="1" applyFont="1" applyFill="1" applyBorder="1" applyAlignment="1">
      <alignment horizontal="right" vertical="center"/>
    </xf>
    <xf numFmtId="176" fontId="11" fillId="0" borderId="18" xfId="45" applyNumberFormat="1" applyFont="1" applyFill="1" applyBorder="1" applyAlignment="1">
      <alignment horizontal="center" vertical="center"/>
    </xf>
    <xf numFmtId="181" fontId="28" fillId="0" borderId="17" xfId="33" applyNumberFormat="1" applyFont="1" applyFill="1" applyBorder="1" applyAlignment="1" applyProtection="1">
      <alignment vertical="center"/>
      <protection locked="0"/>
    </xf>
    <xf numFmtId="176" fontId="11" fillId="0" borderId="16" xfId="45" applyNumberFormat="1" applyFont="1" applyFill="1" applyBorder="1" applyAlignment="1" applyProtection="1">
      <alignment horizontal="right" vertical="center"/>
    </xf>
    <xf numFmtId="178" fontId="11" fillId="0" borderId="16" xfId="45" applyNumberFormat="1" applyFont="1" applyFill="1" applyBorder="1" applyAlignment="1" applyProtection="1">
      <alignment horizontal="distributed" vertical="center" justifyLastLine="1"/>
    </xf>
    <xf numFmtId="180" fontId="28" fillId="0" borderId="17" xfId="45" applyNumberFormat="1" applyFont="1" applyFill="1" applyBorder="1" applyAlignment="1" applyProtection="1">
      <alignment vertical="center"/>
      <protection locked="0"/>
    </xf>
    <xf numFmtId="178" fontId="11" fillId="0" borderId="19" xfId="45" applyNumberFormat="1" applyFont="1" applyFill="1" applyBorder="1" applyAlignment="1" applyProtection="1">
      <alignment horizontal="distributed" vertical="center" justifyLastLine="1"/>
    </xf>
    <xf numFmtId="180" fontId="28" fillId="0" borderId="20" xfId="45" applyNumberFormat="1" applyFont="1" applyFill="1" applyBorder="1" applyAlignment="1" applyProtection="1">
      <alignment vertical="center"/>
      <protection locked="0"/>
    </xf>
    <xf numFmtId="176" fontId="26" fillId="26" borderId="12" xfId="45" applyNumberFormat="1" applyFont="1" applyFill="1" applyBorder="1" applyAlignment="1" applyProtection="1">
      <alignment vertical="center"/>
    </xf>
    <xf numFmtId="176" fontId="11" fillId="26" borderId="11" xfId="45" applyNumberFormat="1" applyFont="1" applyFill="1" applyBorder="1" applyAlignment="1" applyProtection="1">
      <alignment vertical="center"/>
    </xf>
    <xf numFmtId="176" fontId="11" fillId="26" borderId="22" xfId="45" applyNumberFormat="1" applyFont="1" applyFill="1" applyBorder="1" applyAlignment="1">
      <alignment horizontal="right" vertical="center"/>
    </xf>
    <xf numFmtId="176" fontId="11" fillId="26" borderId="15" xfId="45" applyNumberFormat="1" applyFont="1" applyFill="1" applyBorder="1" applyAlignment="1" applyProtection="1">
      <alignment vertical="center"/>
    </xf>
    <xf numFmtId="176" fontId="11" fillId="26" borderId="0" xfId="45" applyNumberFormat="1" applyFont="1" applyFill="1" applyBorder="1" applyAlignment="1" applyProtection="1">
      <alignment vertical="center"/>
    </xf>
    <xf numFmtId="176" fontId="11" fillId="26" borderId="19" xfId="45" applyNumberFormat="1" applyFont="1" applyFill="1" applyBorder="1" applyAlignment="1" applyProtection="1">
      <alignment horizontal="right" vertical="center"/>
    </xf>
    <xf numFmtId="176" fontId="11" fillId="26" borderId="18" xfId="45" applyNumberFormat="1" applyFont="1" applyFill="1" applyBorder="1" applyAlignment="1" applyProtection="1">
      <alignment vertical="center"/>
    </xf>
    <xf numFmtId="176" fontId="11" fillId="26" borderId="10" xfId="45" applyNumberFormat="1" applyFont="1" applyFill="1" applyBorder="1" applyAlignment="1" applyProtection="1">
      <alignment vertical="center"/>
    </xf>
    <xf numFmtId="176" fontId="28" fillId="26" borderId="23" xfId="45" applyNumberFormat="1" applyFont="1" applyFill="1" applyBorder="1" applyAlignment="1" applyProtection="1">
      <alignment horizontal="center" vertical="center"/>
    </xf>
    <xf numFmtId="0" fontId="28" fillId="26" borderId="23" xfId="45" applyFont="1" applyFill="1" applyBorder="1" applyAlignment="1">
      <alignment horizontal="center" vertical="center" shrinkToFit="1"/>
    </xf>
    <xf numFmtId="176" fontId="11" fillId="27" borderId="15" xfId="45" applyNumberFormat="1" applyFont="1" applyFill="1" applyBorder="1" applyAlignment="1">
      <alignment horizontal="center" vertical="center"/>
    </xf>
    <xf numFmtId="176" fontId="11" fillId="27" borderId="16" xfId="45" applyNumberFormat="1" applyFont="1" applyFill="1" applyBorder="1" applyAlignment="1" applyProtection="1">
      <alignment vertical="center"/>
    </xf>
    <xf numFmtId="179" fontId="29" fillId="27" borderId="14" xfId="45" applyNumberFormat="1" applyFont="1" applyFill="1" applyBorder="1" applyAlignment="1" applyProtection="1">
      <alignment vertical="center"/>
      <protection locked="0"/>
    </xf>
    <xf numFmtId="180" fontId="29" fillId="27" borderId="14" xfId="45" applyNumberFormat="1" applyFont="1" applyFill="1" applyBorder="1" applyAlignment="1">
      <alignment vertical="center"/>
    </xf>
    <xf numFmtId="179" fontId="29" fillId="27" borderId="14" xfId="45" applyNumberFormat="1" applyFont="1" applyFill="1" applyBorder="1" applyAlignment="1" applyProtection="1">
      <alignment vertical="center"/>
    </xf>
    <xf numFmtId="176" fontId="11" fillId="27" borderId="15" xfId="45" applyNumberFormat="1" applyFont="1" applyFill="1" applyBorder="1" applyAlignment="1" applyProtection="1">
      <alignment vertical="center"/>
    </xf>
    <xf numFmtId="176" fontId="11" fillId="27" borderId="0" xfId="45" applyNumberFormat="1" applyFont="1" applyFill="1" applyBorder="1" applyAlignment="1" applyProtection="1">
      <alignment horizontal="distributed" vertical="center"/>
    </xf>
    <xf numFmtId="179" fontId="28" fillId="0" borderId="17" xfId="45" applyNumberFormat="1" applyFont="1" applyBorder="1" applyAlignment="1" applyProtection="1">
      <alignment vertical="center"/>
      <protection locked="0"/>
    </xf>
    <xf numFmtId="179" fontId="29" fillId="0" borderId="17" xfId="45" applyNumberFormat="1" applyFont="1" applyBorder="1" applyAlignment="1" applyProtection="1">
      <alignment vertical="center"/>
      <protection locked="0"/>
    </xf>
    <xf numFmtId="180" fontId="29" fillId="27" borderId="17" xfId="45" applyNumberFormat="1" applyFont="1" applyFill="1" applyBorder="1" applyAlignment="1">
      <alignment vertical="center"/>
    </xf>
    <xf numFmtId="179" fontId="29" fillId="27" borderId="17" xfId="45" applyNumberFormat="1" applyFont="1" applyFill="1" applyBorder="1" applyAlignment="1" applyProtection="1">
      <alignment vertical="center"/>
    </xf>
    <xf numFmtId="176" fontId="11" fillId="27" borderId="0" xfId="45" applyNumberFormat="1" applyFont="1" applyFill="1" applyBorder="1" applyAlignment="1" applyProtection="1">
      <alignment vertical="center"/>
    </xf>
    <xf numFmtId="179" fontId="29" fillId="27" borderId="17" xfId="45" applyNumberFormat="1" applyFont="1" applyFill="1" applyBorder="1" applyAlignment="1" applyProtection="1">
      <alignment vertical="center"/>
      <protection locked="0"/>
    </xf>
    <xf numFmtId="176" fontId="11" fillId="27" borderId="18" xfId="45" applyNumberFormat="1" applyFont="1" applyFill="1" applyBorder="1" applyAlignment="1" applyProtection="1">
      <alignment horizontal="center" vertical="center"/>
    </xf>
    <xf numFmtId="176" fontId="11" fillId="27" borderId="19" xfId="45" applyNumberFormat="1" applyFont="1" applyFill="1" applyBorder="1" applyAlignment="1" applyProtection="1">
      <alignment vertical="center"/>
    </xf>
    <xf numFmtId="179" fontId="29" fillId="27" borderId="20" xfId="45" applyNumberFormat="1" applyFont="1" applyFill="1" applyBorder="1" applyAlignment="1" applyProtection="1">
      <alignment vertical="center"/>
    </xf>
    <xf numFmtId="180" fontId="29" fillId="27" borderId="20" xfId="45" applyNumberFormat="1" applyFont="1" applyFill="1" applyBorder="1" applyAlignment="1">
      <alignment vertical="center"/>
    </xf>
    <xf numFmtId="176" fontId="11" fillId="27" borderId="13" xfId="45" applyNumberFormat="1" applyFont="1" applyFill="1" applyBorder="1" applyAlignment="1" applyProtection="1">
      <alignment vertical="center"/>
    </xf>
    <xf numFmtId="180" fontId="29" fillId="27" borderId="17" xfId="45" applyNumberFormat="1" applyFont="1" applyFill="1" applyBorder="1" applyAlignment="1">
      <alignment horizontal="right" vertical="center"/>
    </xf>
    <xf numFmtId="176" fontId="11" fillId="27" borderId="18" xfId="45" applyNumberFormat="1" applyFont="1" applyFill="1" applyBorder="1" applyAlignment="1">
      <alignment horizontal="center" vertical="center"/>
    </xf>
    <xf numFmtId="179" fontId="28" fillId="0" borderId="17" xfId="33" applyNumberFormat="1" applyFont="1" applyBorder="1" applyAlignment="1" applyProtection="1">
      <alignment vertical="center"/>
      <protection locked="0"/>
    </xf>
    <xf numFmtId="179" fontId="29" fillId="0" borderId="17" xfId="33" applyNumberFormat="1" applyFont="1" applyBorder="1" applyAlignment="1" applyProtection="1">
      <alignment vertical="center"/>
      <protection locked="0"/>
    </xf>
    <xf numFmtId="176" fontId="11" fillId="27" borderId="16" xfId="45" applyNumberFormat="1" applyFont="1" applyFill="1" applyBorder="1" applyAlignment="1" applyProtection="1">
      <alignment horizontal="right" vertical="center"/>
    </xf>
    <xf numFmtId="178" fontId="11" fillId="27" borderId="16" xfId="45" applyNumberFormat="1" applyFont="1" applyFill="1" applyBorder="1" applyAlignment="1" applyProtection="1">
      <alignment horizontal="distributed" vertical="center" justifyLastLine="1"/>
    </xf>
    <xf numFmtId="180" fontId="29" fillId="27" borderId="17" xfId="45" applyNumberFormat="1" applyFont="1" applyFill="1" applyBorder="1" applyAlignment="1" applyProtection="1">
      <alignment vertical="center"/>
      <protection locked="0"/>
    </xf>
    <xf numFmtId="178" fontId="11" fillId="27" borderId="19" xfId="45" applyNumberFormat="1" applyFont="1" applyFill="1" applyBorder="1" applyAlignment="1" applyProtection="1">
      <alignment horizontal="distributed" vertical="center" justifyLastLine="1"/>
    </xf>
    <xf numFmtId="180" fontId="29" fillId="27" borderId="20" xfId="45" applyNumberFormat="1" applyFont="1" applyFill="1" applyBorder="1" applyAlignment="1" applyProtection="1">
      <alignment vertical="center"/>
      <protection locked="0"/>
    </xf>
    <xf numFmtId="0" fontId="27" fillId="0" borderId="0" xfId="46" applyFont="1" applyBorder="1" applyAlignment="1">
      <alignment vertical="center"/>
    </xf>
    <xf numFmtId="176" fontId="11" fillId="0" borderId="0" xfId="45" applyNumberFormat="1" applyFont="1" applyFill="1" applyAlignment="1">
      <alignment vertical="center"/>
    </xf>
    <xf numFmtId="176" fontId="30" fillId="0" borderId="0" xfId="45" applyNumberFormat="1" applyFont="1" applyFill="1" applyAlignment="1">
      <alignment vertical="center"/>
    </xf>
    <xf numFmtId="0" fontId="11" fillId="0" borderId="0" xfId="45" applyFont="1" applyFill="1" applyAlignment="1">
      <alignment horizontal="center" vertical="center"/>
    </xf>
    <xf numFmtId="0" fontId="30" fillId="0" borderId="0" xfId="45" applyFont="1" applyFill="1" applyAlignment="1">
      <alignment horizontal="center" vertical="center"/>
    </xf>
    <xf numFmtId="0" fontId="30" fillId="0" borderId="0" xfId="45" applyFont="1" applyFill="1" applyAlignment="1">
      <alignment vertical="center"/>
    </xf>
    <xf numFmtId="177" fontId="22" fillId="0" borderId="17" xfId="42" applyNumberFormat="1" applyFont="1" applyFill="1" applyBorder="1" applyAlignment="1">
      <alignment horizontal="right" vertical="center"/>
    </xf>
    <xf numFmtId="0" fontId="10" fillId="0" borderId="0" xfId="42" applyFont="1" applyFill="1"/>
    <xf numFmtId="0" fontId="11" fillId="0" borderId="0" xfId="42" applyFont="1" applyFill="1" applyAlignment="1">
      <alignment vertical="center"/>
    </xf>
    <xf numFmtId="0" fontId="21" fillId="0" borderId="0" xfId="42" applyFont="1" applyFill="1" applyAlignment="1">
      <alignment vertical="center"/>
    </xf>
    <xf numFmtId="0" fontId="10" fillId="0" borderId="12" xfId="42" applyFont="1" applyFill="1" applyBorder="1"/>
    <xf numFmtId="0" fontId="10" fillId="0" borderId="11" xfId="42" applyFont="1" applyFill="1" applyBorder="1"/>
    <xf numFmtId="0" fontId="10" fillId="0" borderId="13" xfId="42" applyFont="1" applyFill="1" applyBorder="1"/>
    <xf numFmtId="0" fontId="10" fillId="0" borderId="14" xfId="42" applyFont="1" applyFill="1" applyBorder="1"/>
    <xf numFmtId="0" fontId="10" fillId="0" borderId="15" xfId="42" applyFont="1" applyFill="1" applyBorder="1"/>
    <xf numFmtId="0" fontId="21" fillId="0" borderId="0" xfId="42" applyFont="1" applyFill="1" applyBorder="1"/>
    <xf numFmtId="0" fontId="21" fillId="0" borderId="0" xfId="42" applyFont="1" applyFill="1" applyBorder="1" applyAlignment="1">
      <alignment horizontal="right" vertical="top"/>
    </xf>
    <xf numFmtId="0" fontId="10" fillId="0" borderId="16" xfId="42" applyFont="1" applyFill="1" applyBorder="1"/>
    <xf numFmtId="0" fontId="21" fillId="0" borderId="17" xfId="42" applyFont="1" applyFill="1" applyBorder="1" applyAlignment="1">
      <alignment horizontal="center" vertical="center"/>
    </xf>
    <xf numFmtId="0" fontId="10" fillId="0" borderId="18" xfId="42" applyFont="1" applyFill="1" applyBorder="1"/>
    <xf numFmtId="0" fontId="10" fillId="0" borderId="10" xfId="42" applyFont="1" applyFill="1" applyBorder="1"/>
    <xf numFmtId="0" fontId="10" fillId="0" borderId="19" xfId="42" applyFont="1" applyFill="1" applyBorder="1"/>
    <xf numFmtId="0" fontId="10" fillId="0" borderId="20" xfId="42" applyFont="1" applyFill="1" applyBorder="1"/>
    <xf numFmtId="0" fontId="22" fillId="0" borderId="12" xfId="42" applyFont="1" applyFill="1" applyBorder="1" applyAlignment="1">
      <alignment vertical="center"/>
    </xf>
    <xf numFmtId="49" fontId="22" fillId="0" borderId="11" xfId="42" applyNumberFormat="1" applyFont="1" applyFill="1" applyBorder="1" applyAlignment="1">
      <alignment vertical="center"/>
    </xf>
    <xf numFmtId="0" fontId="22" fillId="0" borderId="11" xfId="42" applyFont="1" applyFill="1" applyBorder="1" applyAlignment="1">
      <alignment vertical="center"/>
    </xf>
    <xf numFmtId="0" fontId="22" fillId="0" borderId="11" xfId="42" applyFont="1" applyFill="1" applyBorder="1" applyAlignment="1">
      <alignment horizontal="distributed" vertical="center"/>
    </xf>
    <xf numFmtId="0" fontId="22" fillId="0" borderId="13" xfId="42" applyFont="1" applyFill="1" applyBorder="1" applyAlignment="1">
      <alignment vertical="center"/>
    </xf>
    <xf numFmtId="0" fontId="22" fillId="0" borderId="15" xfId="42" applyFont="1" applyFill="1" applyBorder="1" applyAlignment="1">
      <alignment vertical="center"/>
    </xf>
    <xf numFmtId="49" fontId="21" fillId="0" borderId="0" xfId="42" applyNumberFormat="1" applyFont="1" applyFill="1" applyBorder="1" applyAlignment="1">
      <alignment vertical="center"/>
    </xf>
    <xf numFmtId="0" fontId="22" fillId="0" borderId="0" xfId="42" applyFont="1" applyFill="1" applyBorder="1" applyAlignment="1">
      <alignment vertical="center"/>
    </xf>
    <xf numFmtId="0" fontId="22" fillId="0" borderId="16" xfId="42" applyFont="1" applyFill="1" applyBorder="1" applyAlignment="1">
      <alignment vertical="center"/>
    </xf>
    <xf numFmtId="0" fontId="21" fillId="0" borderId="17" xfId="42" applyNumberFormat="1" applyFont="1" applyFill="1" applyBorder="1" applyAlignment="1">
      <alignment horizontal="center" vertical="center"/>
    </xf>
    <xf numFmtId="57" fontId="21" fillId="0" borderId="17" xfId="42" applyNumberFormat="1" applyFont="1" applyFill="1" applyBorder="1" applyAlignment="1">
      <alignment horizontal="center" vertical="center"/>
    </xf>
    <xf numFmtId="0" fontId="10" fillId="0" borderId="17" xfId="42" applyFont="1" applyFill="1" applyBorder="1"/>
    <xf numFmtId="177" fontId="21" fillId="0" borderId="17" xfId="42" applyNumberFormat="1" applyFont="1" applyFill="1" applyBorder="1" applyAlignment="1">
      <alignment horizontal="right" vertical="center"/>
    </xf>
    <xf numFmtId="0" fontId="22" fillId="0" borderId="0" xfId="42" applyFont="1" applyFill="1" applyBorder="1" applyAlignment="1">
      <alignment horizontal="right" vertical="center"/>
    </xf>
    <xf numFmtId="0" fontId="22" fillId="0" borderId="0" xfId="42" applyFont="1" applyFill="1" applyBorder="1" applyAlignment="1">
      <alignment horizontal="distributed" vertical="center" wrapText="1"/>
    </xf>
    <xf numFmtId="0" fontId="22" fillId="0" borderId="18" xfId="42" applyFont="1" applyFill="1" applyBorder="1" applyAlignment="1">
      <alignment vertical="center"/>
    </xf>
    <xf numFmtId="0" fontId="22" fillId="0" borderId="10" xfId="42" applyFont="1" applyFill="1" applyBorder="1" applyAlignment="1">
      <alignment vertical="center"/>
    </xf>
    <xf numFmtId="49" fontId="22" fillId="0" borderId="10" xfId="42" applyNumberFormat="1" applyFont="1" applyFill="1" applyBorder="1" applyAlignment="1">
      <alignment horizontal="distributed" vertical="center"/>
    </xf>
    <xf numFmtId="0" fontId="22" fillId="0" borderId="10" xfId="42" applyFont="1" applyFill="1" applyBorder="1" applyAlignment="1">
      <alignment horizontal="distributed" vertical="center"/>
    </xf>
    <xf numFmtId="0" fontId="22" fillId="0" borderId="10" xfId="42" applyFont="1" applyFill="1" applyBorder="1" applyAlignment="1">
      <alignment horizontal="right" vertical="center"/>
    </xf>
    <xf numFmtId="0" fontId="22" fillId="0" borderId="19" xfId="42" applyFont="1" applyFill="1" applyBorder="1" applyAlignment="1">
      <alignment vertical="center"/>
    </xf>
    <xf numFmtId="177" fontId="22" fillId="0" borderId="20" xfId="42" applyNumberFormat="1" applyFont="1" applyFill="1" applyBorder="1" applyAlignment="1">
      <alignment horizontal="right" vertical="center"/>
    </xf>
    <xf numFmtId="179" fontId="28" fillId="0" borderId="14" xfId="45" applyNumberFormat="1" applyFont="1" applyFill="1" applyBorder="1" applyAlignment="1" applyProtection="1">
      <alignment vertical="center"/>
      <protection locked="0"/>
    </xf>
    <xf numFmtId="179" fontId="28" fillId="0" borderId="17" xfId="45" applyNumberFormat="1" applyFont="1" applyFill="1" applyBorder="1" applyAlignment="1" applyProtection="1">
      <alignment vertical="center"/>
      <protection locked="0"/>
    </xf>
    <xf numFmtId="179" fontId="28" fillId="0" borderId="17" xfId="45" applyNumberFormat="1" applyFont="1" applyFill="1" applyBorder="1" applyAlignment="1" applyProtection="1">
      <alignment vertical="center"/>
    </xf>
    <xf numFmtId="179" fontId="28" fillId="0" borderId="20" xfId="45" applyNumberFormat="1" applyFont="1" applyFill="1" applyBorder="1" applyAlignment="1" applyProtection="1">
      <alignment vertical="center"/>
    </xf>
    <xf numFmtId="179" fontId="28" fillId="0" borderId="17" xfId="33" applyNumberFormat="1" applyFont="1" applyFill="1" applyBorder="1" applyAlignment="1" applyProtection="1">
      <alignment vertical="center"/>
      <protection locked="0"/>
    </xf>
    <xf numFmtId="0" fontId="10" fillId="0" borderId="0" xfId="42" applyFont="1" applyFill="1" applyAlignment="1">
      <alignment vertical="center"/>
    </xf>
    <xf numFmtId="0" fontId="22" fillId="0" borderId="0" xfId="42" applyFont="1" applyFill="1" applyBorder="1" applyAlignment="1">
      <alignment horizontal="distributed" vertical="center"/>
    </xf>
    <xf numFmtId="176" fontId="11" fillId="0" borderId="0" xfId="45" applyNumberFormat="1" applyFont="1" applyFill="1" applyBorder="1" applyAlignment="1" applyProtection="1">
      <alignment horizontal="distributed" vertical="center"/>
    </xf>
    <xf numFmtId="179" fontId="28" fillId="0" borderId="14" xfId="45" applyNumberFormat="1" applyFont="1" applyFill="1" applyBorder="1" applyAlignment="1" applyProtection="1">
      <alignment vertical="center"/>
    </xf>
    <xf numFmtId="182" fontId="21" fillId="0" borderId="17" xfId="48" applyNumberFormat="1" applyFont="1" applyFill="1" applyBorder="1" applyAlignment="1" applyProtection="1">
      <alignment horizontal="right" vertical="center"/>
      <protection locked="0"/>
    </xf>
    <xf numFmtId="179" fontId="11" fillId="0" borderId="0" xfId="45" applyNumberFormat="1" applyFont="1" applyFill="1" applyAlignment="1">
      <alignment vertical="center"/>
    </xf>
    <xf numFmtId="49" fontId="22" fillId="25" borderId="0" xfId="43" applyNumberFormat="1" applyFont="1" applyFill="1" applyBorder="1" applyAlignment="1">
      <alignment horizontal="distributed" vertical="center"/>
    </xf>
    <xf numFmtId="0" fontId="22" fillId="25" borderId="0" xfId="43" applyFont="1" applyFill="1" applyBorder="1" applyAlignment="1">
      <alignment horizontal="distributed" vertical="center"/>
    </xf>
    <xf numFmtId="0" fontId="22" fillId="25" borderId="0" xfId="43" applyFont="1" applyFill="1" applyBorder="1" applyAlignment="1">
      <alignment horizontal="right" vertical="center" shrinkToFit="1"/>
    </xf>
    <xf numFmtId="0" fontId="10" fillId="25" borderId="0" xfId="43" applyFont="1" applyFill="1" applyAlignment="1">
      <alignment horizontal="right" vertical="center" shrinkToFit="1"/>
    </xf>
    <xf numFmtId="49" fontId="22" fillId="0" borderId="0" xfId="44" applyNumberFormat="1" applyFont="1" applyFill="1" applyBorder="1" applyAlignment="1">
      <alignment horizontal="distributed" vertical="center"/>
    </xf>
    <xf numFmtId="0" fontId="22" fillId="0" borderId="0" xfId="44" applyFont="1" applyFill="1" applyBorder="1" applyAlignment="1">
      <alignment horizontal="distributed" vertical="center"/>
    </xf>
    <xf numFmtId="0" fontId="22" fillId="0" borderId="0" xfId="44" applyFont="1" applyFill="1" applyBorder="1" applyAlignment="1">
      <alignment horizontal="right" vertical="center" shrinkToFit="1"/>
    </xf>
    <xf numFmtId="0" fontId="10" fillId="0" borderId="0" xfId="44" applyFont="1" applyFill="1" applyAlignment="1">
      <alignment horizontal="right" vertical="center" shrinkToFit="1"/>
    </xf>
    <xf numFmtId="49" fontId="22" fillId="24" borderId="0" xfId="42" applyNumberFormat="1" applyFont="1" applyFill="1" applyBorder="1" applyAlignment="1">
      <alignment horizontal="distributed" vertical="center"/>
    </xf>
    <xf numFmtId="0" fontId="22" fillId="24" borderId="0" xfId="42" applyFont="1" applyFill="1" applyBorder="1" applyAlignment="1">
      <alignment horizontal="distributed" vertical="center"/>
    </xf>
    <xf numFmtId="0" fontId="22" fillId="24" borderId="0" xfId="42" applyFont="1" applyFill="1" applyBorder="1" applyAlignment="1">
      <alignment horizontal="right" vertical="center" shrinkToFit="1"/>
    </xf>
    <xf numFmtId="0" fontId="10" fillId="24" borderId="0" xfId="42" applyFont="1" applyFill="1" applyAlignment="1">
      <alignment horizontal="right" vertical="center" shrinkToFit="1"/>
    </xf>
    <xf numFmtId="49" fontId="22" fillId="0" borderId="0" xfId="42" applyNumberFormat="1" applyFont="1" applyFill="1" applyBorder="1" applyAlignment="1">
      <alignment horizontal="distributed" vertical="center"/>
    </xf>
    <xf numFmtId="0" fontId="22" fillId="0" borderId="0" xfId="42" applyFont="1" applyFill="1" applyBorder="1" applyAlignment="1">
      <alignment horizontal="distributed" vertical="center"/>
    </xf>
    <xf numFmtId="0" fontId="22" fillId="0" borderId="0" xfId="42" applyFont="1" applyFill="1" applyBorder="1" applyAlignment="1">
      <alignment horizontal="right" vertical="center" shrinkToFit="1"/>
    </xf>
    <xf numFmtId="0" fontId="10" fillId="0" borderId="0" xfId="42" applyFont="1" applyFill="1" applyAlignment="1">
      <alignment horizontal="right" vertical="center" shrinkToFit="1"/>
    </xf>
    <xf numFmtId="176" fontId="11" fillId="25" borderId="15" xfId="45" applyNumberFormat="1" applyFont="1" applyFill="1" applyBorder="1" applyAlignment="1" applyProtection="1">
      <alignment horizontal="distributed" vertical="center"/>
    </xf>
    <xf numFmtId="176" fontId="11" fillId="25" borderId="0" xfId="45" applyNumberFormat="1" applyFont="1" applyFill="1" applyBorder="1" applyAlignment="1" applyProtection="1">
      <alignment horizontal="distributed" vertical="center"/>
    </xf>
    <xf numFmtId="176" fontId="11" fillId="25" borderId="16" xfId="45" applyNumberFormat="1" applyFont="1" applyFill="1" applyBorder="1" applyAlignment="1" applyProtection="1">
      <alignment horizontal="distributed" vertical="center"/>
    </xf>
    <xf numFmtId="0" fontId="11" fillId="25" borderId="0" xfId="45" applyFont="1" applyFill="1" applyBorder="1" applyAlignment="1">
      <alignment horizontal="distributed" vertical="center"/>
    </xf>
    <xf numFmtId="178" fontId="11" fillId="25" borderId="15" xfId="45" applyNumberFormat="1" applyFont="1" applyFill="1" applyBorder="1" applyAlignment="1" applyProtection="1">
      <alignment horizontal="distributed" vertical="center"/>
    </xf>
    <xf numFmtId="178" fontId="11" fillId="25" borderId="0" xfId="45" applyNumberFormat="1" applyFont="1" applyFill="1" applyBorder="1" applyAlignment="1" applyProtection="1">
      <alignment horizontal="distributed" vertical="center"/>
    </xf>
    <xf numFmtId="178" fontId="11" fillId="25" borderId="18" xfId="45" applyNumberFormat="1" applyFont="1" applyFill="1" applyBorder="1" applyAlignment="1" applyProtection="1">
      <alignment horizontal="distributed" vertical="center"/>
    </xf>
    <xf numFmtId="178" fontId="11" fillId="25" borderId="10" xfId="45" applyNumberFormat="1" applyFont="1" applyFill="1" applyBorder="1" applyAlignment="1" applyProtection="1">
      <alignment horizontal="distributed" vertical="center"/>
    </xf>
    <xf numFmtId="0" fontId="11" fillId="25" borderId="10" xfId="45" applyFont="1" applyFill="1" applyBorder="1" applyAlignment="1">
      <alignment horizontal="distributed" vertical="center"/>
    </xf>
    <xf numFmtId="176" fontId="11" fillId="25" borderId="18" xfId="45" applyNumberFormat="1" applyFont="1" applyFill="1" applyBorder="1" applyAlignment="1" applyProtection="1">
      <alignment horizontal="distributed" vertical="center"/>
    </xf>
    <xf numFmtId="176" fontId="11" fillId="25" borderId="12" xfId="45" applyNumberFormat="1" applyFont="1" applyFill="1" applyBorder="1" applyAlignment="1" applyProtection="1">
      <alignment horizontal="distributed" vertical="center"/>
    </xf>
    <xf numFmtId="176" fontId="11" fillId="25" borderId="11" xfId="45" applyNumberFormat="1" applyFont="1" applyFill="1" applyBorder="1" applyAlignment="1" applyProtection="1">
      <alignment horizontal="distributed" vertical="center"/>
    </xf>
    <xf numFmtId="176" fontId="11" fillId="25" borderId="13" xfId="45" applyNumberFormat="1" applyFont="1" applyFill="1" applyBorder="1" applyAlignment="1" applyProtection="1">
      <alignment horizontal="distributed" vertical="center"/>
    </xf>
    <xf numFmtId="0" fontId="11" fillId="25" borderId="11" xfId="45" applyFont="1" applyFill="1" applyBorder="1" applyAlignment="1">
      <alignment horizontal="distributed" vertical="center"/>
    </xf>
    <xf numFmtId="176" fontId="11" fillId="25" borderId="17" xfId="45" applyNumberFormat="1" applyFont="1" applyFill="1" applyBorder="1" applyAlignment="1" applyProtection="1">
      <alignment horizontal="center" vertical="distributed" textRotation="255"/>
    </xf>
    <xf numFmtId="0" fontId="11" fillId="25" borderId="16" xfId="45" applyFont="1" applyFill="1" applyBorder="1" applyAlignment="1">
      <alignment horizontal="distributed" vertical="center"/>
    </xf>
    <xf numFmtId="0" fontId="11" fillId="25" borderId="0" xfId="45" applyFont="1" applyFill="1" applyAlignment="1">
      <alignment horizontal="distributed" vertical="center"/>
    </xf>
    <xf numFmtId="176" fontId="11" fillId="25" borderId="17" xfId="45" applyNumberFormat="1" applyFont="1" applyFill="1" applyBorder="1" applyAlignment="1" applyProtection="1">
      <alignment horizontal="center" vertical="distributed" textRotation="255" justifyLastLine="1"/>
    </xf>
    <xf numFmtId="0" fontId="11" fillId="25" borderId="24" xfId="45" applyFont="1" applyFill="1" applyBorder="1" applyAlignment="1">
      <alignment horizontal="center" vertical="center"/>
    </xf>
    <xf numFmtId="0" fontId="11" fillId="25" borderId="21" xfId="45" applyFont="1" applyFill="1" applyBorder="1" applyAlignment="1">
      <alignment horizontal="center" vertical="center"/>
    </xf>
    <xf numFmtId="0" fontId="11" fillId="25" borderId="22" xfId="45" applyFont="1" applyFill="1" applyBorder="1" applyAlignment="1">
      <alignment horizontal="center" vertical="center"/>
    </xf>
    <xf numFmtId="0" fontId="11" fillId="25" borderId="24" xfId="45" applyFont="1" applyFill="1" applyBorder="1" applyAlignment="1" applyProtection="1">
      <alignment horizontal="center" vertical="center"/>
    </xf>
    <xf numFmtId="0" fontId="11" fillId="25" borderId="21" xfId="45" applyFont="1" applyFill="1" applyBorder="1" applyAlignment="1" applyProtection="1">
      <alignment horizontal="center" vertical="center"/>
    </xf>
    <xf numFmtId="0" fontId="11" fillId="25" borderId="22" xfId="45" applyFont="1" applyFill="1" applyBorder="1" applyAlignment="1" applyProtection="1">
      <alignment horizontal="center" vertical="center"/>
    </xf>
    <xf numFmtId="176" fontId="28" fillId="25" borderId="24" xfId="45" applyNumberFormat="1" applyFont="1" applyFill="1" applyBorder="1" applyAlignment="1" applyProtection="1">
      <alignment horizontal="center" vertical="center"/>
    </xf>
    <xf numFmtId="176" fontId="28" fillId="25" borderId="21" xfId="45" applyNumberFormat="1" applyFont="1" applyFill="1" applyBorder="1" applyAlignment="1" applyProtection="1">
      <alignment horizontal="center" vertical="center"/>
    </xf>
    <xf numFmtId="176" fontId="28" fillId="25" borderId="22" xfId="45" applyNumberFormat="1" applyFont="1" applyFill="1" applyBorder="1" applyAlignment="1" applyProtection="1">
      <alignment horizontal="center" vertical="center"/>
    </xf>
    <xf numFmtId="0" fontId="28" fillId="25" borderId="24" xfId="45" applyFont="1" applyFill="1" applyBorder="1" applyAlignment="1" applyProtection="1">
      <alignment horizontal="center" vertical="center"/>
    </xf>
    <xf numFmtId="0" fontId="28" fillId="25" borderId="21" xfId="45" applyFont="1" applyFill="1" applyBorder="1" applyAlignment="1" applyProtection="1">
      <alignment horizontal="center" vertical="center"/>
    </xf>
    <xf numFmtId="0" fontId="28" fillId="25" borderId="22" xfId="45" applyFont="1" applyFill="1" applyBorder="1" applyAlignment="1" applyProtection="1">
      <alignment horizontal="center" vertical="center"/>
    </xf>
    <xf numFmtId="176" fontId="11" fillId="0" borderId="15" xfId="45" applyNumberFormat="1" applyFont="1" applyFill="1" applyBorder="1" applyAlignment="1" applyProtection="1">
      <alignment horizontal="distributed" vertical="center"/>
    </xf>
    <xf numFmtId="176" fontId="11" fillId="0" borderId="0" xfId="45" applyNumberFormat="1" applyFont="1" applyFill="1" applyBorder="1" applyAlignment="1" applyProtection="1">
      <alignment horizontal="distributed" vertical="center"/>
    </xf>
    <xf numFmtId="176" fontId="11" fillId="0" borderId="16" xfId="45" applyNumberFormat="1" applyFont="1" applyFill="1" applyBorder="1" applyAlignment="1" applyProtection="1">
      <alignment horizontal="distributed" vertical="center"/>
    </xf>
    <xf numFmtId="0" fontId="11" fillId="0" borderId="0" xfId="45" applyFont="1" applyFill="1" applyBorder="1" applyAlignment="1">
      <alignment horizontal="distributed" vertical="center"/>
    </xf>
    <xf numFmtId="178" fontId="11" fillId="0" borderId="15" xfId="45" applyNumberFormat="1" applyFont="1" applyFill="1" applyBorder="1" applyAlignment="1" applyProtection="1">
      <alignment horizontal="distributed" vertical="center"/>
    </xf>
    <xf numFmtId="178" fontId="11" fillId="0" borderId="0" xfId="45" applyNumberFormat="1" applyFont="1" applyFill="1" applyBorder="1" applyAlignment="1" applyProtection="1">
      <alignment horizontal="distributed" vertical="center"/>
    </xf>
    <xf numFmtId="178" fontId="11" fillId="0" borderId="18" xfId="45" applyNumberFormat="1" applyFont="1" applyFill="1" applyBorder="1" applyAlignment="1" applyProtection="1">
      <alignment horizontal="distributed" vertical="center"/>
    </xf>
    <xf numFmtId="178" fontId="11" fillId="0" borderId="10" xfId="45" applyNumberFormat="1" applyFont="1" applyFill="1" applyBorder="1" applyAlignment="1" applyProtection="1">
      <alignment horizontal="distributed" vertical="center"/>
    </xf>
    <xf numFmtId="0" fontId="11" fillId="0" borderId="10" xfId="45" applyFont="1" applyFill="1" applyBorder="1" applyAlignment="1">
      <alignment horizontal="distributed" vertical="center"/>
    </xf>
    <xf numFmtId="176" fontId="11" fillId="0" borderId="18" xfId="45" applyNumberFormat="1" applyFont="1" applyFill="1" applyBorder="1" applyAlignment="1" applyProtection="1">
      <alignment horizontal="distributed" vertical="center"/>
    </xf>
    <xf numFmtId="176" fontId="11" fillId="0" borderId="12" xfId="45" applyNumberFormat="1" applyFont="1" applyFill="1" applyBorder="1" applyAlignment="1" applyProtection="1">
      <alignment horizontal="distributed" vertical="center"/>
    </xf>
    <xf numFmtId="176" fontId="11" fillId="0" borderId="11" xfId="45" applyNumberFormat="1" applyFont="1" applyFill="1" applyBorder="1" applyAlignment="1" applyProtection="1">
      <alignment horizontal="distributed" vertical="center"/>
    </xf>
    <xf numFmtId="176" fontId="11" fillId="0" borderId="13" xfId="45" applyNumberFormat="1" applyFont="1" applyFill="1" applyBorder="1" applyAlignment="1" applyProtection="1">
      <alignment horizontal="distributed" vertical="center"/>
    </xf>
    <xf numFmtId="0" fontId="11" fillId="0" borderId="11" xfId="45" applyFont="1" applyFill="1" applyBorder="1" applyAlignment="1">
      <alignment horizontal="distributed" vertical="center"/>
    </xf>
    <xf numFmtId="176" fontId="11" fillId="0" borderId="17" xfId="45" applyNumberFormat="1" applyFont="1" applyFill="1" applyBorder="1" applyAlignment="1" applyProtection="1">
      <alignment horizontal="center" vertical="distributed" textRotation="255"/>
    </xf>
    <xf numFmtId="0" fontId="11" fillId="0" borderId="16" xfId="45" applyFont="1" applyFill="1" applyBorder="1" applyAlignment="1">
      <alignment horizontal="distributed" vertical="center"/>
    </xf>
    <xf numFmtId="0" fontId="11" fillId="0" borderId="0" xfId="45" applyFont="1" applyFill="1" applyAlignment="1">
      <alignment horizontal="distributed" vertical="center"/>
    </xf>
    <xf numFmtId="176" fontId="11" fillId="0" borderId="17" xfId="45" applyNumberFormat="1" applyFont="1" applyFill="1" applyBorder="1" applyAlignment="1" applyProtection="1">
      <alignment horizontal="center" vertical="distributed" textRotation="255" justifyLastLine="1"/>
    </xf>
    <xf numFmtId="0" fontId="11" fillId="0" borderId="24" xfId="45" applyFont="1" applyFill="1" applyBorder="1" applyAlignment="1">
      <alignment horizontal="center" vertical="center"/>
    </xf>
    <xf numFmtId="0" fontId="11" fillId="0" borderId="21" xfId="45" applyFont="1" applyFill="1" applyBorder="1" applyAlignment="1">
      <alignment horizontal="center" vertical="center"/>
    </xf>
    <xf numFmtId="0" fontId="11" fillId="0" borderId="22" xfId="45" applyFont="1" applyFill="1" applyBorder="1" applyAlignment="1">
      <alignment horizontal="center" vertical="center"/>
    </xf>
    <xf numFmtId="0" fontId="11" fillId="0" borderId="24" xfId="45" applyFont="1" applyFill="1" applyBorder="1" applyAlignment="1" applyProtection="1">
      <alignment horizontal="center" vertical="center"/>
    </xf>
    <xf numFmtId="0" fontId="11" fillId="0" borderId="21" xfId="45" applyFont="1" applyFill="1" applyBorder="1" applyAlignment="1" applyProtection="1">
      <alignment horizontal="center" vertical="center"/>
    </xf>
    <xf numFmtId="0" fontId="11" fillId="0" borderId="22" xfId="45" applyFont="1" applyFill="1" applyBorder="1" applyAlignment="1" applyProtection="1">
      <alignment horizontal="center" vertical="center"/>
    </xf>
    <xf numFmtId="176" fontId="28" fillId="0" borderId="24" xfId="45" applyNumberFormat="1" applyFont="1" applyFill="1" applyBorder="1" applyAlignment="1" applyProtection="1">
      <alignment horizontal="center" vertical="center"/>
    </xf>
    <xf numFmtId="176" fontId="28" fillId="0" borderId="21" xfId="45" applyNumberFormat="1" applyFont="1" applyFill="1" applyBorder="1" applyAlignment="1" applyProtection="1">
      <alignment horizontal="center" vertical="center"/>
    </xf>
    <xf numFmtId="176" fontId="28" fillId="0" borderId="22" xfId="45" applyNumberFormat="1" applyFont="1" applyFill="1" applyBorder="1" applyAlignment="1" applyProtection="1">
      <alignment horizontal="center" vertical="center"/>
    </xf>
    <xf numFmtId="0" fontId="28" fillId="0" borderId="24" xfId="45" applyFont="1" applyFill="1" applyBorder="1" applyAlignment="1" applyProtection="1">
      <alignment horizontal="center" vertical="center"/>
    </xf>
    <xf numFmtId="0" fontId="28" fillId="0" borderId="21" xfId="45" applyFont="1" applyFill="1" applyBorder="1" applyAlignment="1" applyProtection="1">
      <alignment horizontal="center" vertical="center"/>
    </xf>
    <xf numFmtId="0" fontId="28" fillId="0" borderId="22" xfId="45" applyFont="1" applyFill="1" applyBorder="1" applyAlignment="1" applyProtection="1">
      <alignment horizontal="center" vertical="center"/>
    </xf>
    <xf numFmtId="176" fontId="11" fillId="27" borderId="15" xfId="45" applyNumberFormat="1" applyFont="1" applyFill="1" applyBorder="1" applyAlignment="1" applyProtection="1">
      <alignment horizontal="distributed" vertical="center"/>
    </xf>
    <xf numFmtId="176" fontId="11" fillId="27" borderId="0" xfId="45" applyNumberFormat="1" applyFont="1" applyFill="1" applyBorder="1" applyAlignment="1" applyProtection="1">
      <alignment horizontal="distributed" vertical="center"/>
    </xf>
    <xf numFmtId="176" fontId="11" fillId="27" borderId="16" xfId="45" applyNumberFormat="1" applyFont="1" applyFill="1" applyBorder="1" applyAlignment="1" applyProtection="1">
      <alignment horizontal="distributed" vertical="center"/>
    </xf>
    <xf numFmtId="0" fontId="11" fillId="27" borderId="0" xfId="45" applyFont="1" applyFill="1" applyBorder="1" applyAlignment="1">
      <alignment horizontal="distributed" vertical="center"/>
    </xf>
    <xf numFmtId="178" fontId="11" fillId="27" borderId="15" xfId="45" applyNumberFormat="1" applyFont="1" applyFill="1" applyBorder="1" applyAlignment="1" applyProtection="1">
      <alignment horizontal="distributed" vertical="center"/>
    </xf>
    <xf numFmtId="178" fontId="11" fillId="27" borderId="0" xfId="45" applyNumberFormat="1" applyFont="1" applyFill="1" applyBorder="1" applyAlignment="1" applyProtection="1">
      <alignment horizontal="distributed" vertical="center"/>
    </xf>
    <xf numFmtId="178" fontId="11" fillId="27" borderId="18" xfId="45" applyNumberFormat="1" applyFont="1" applyFill="1" applyBorder="1" applyAlignment="1" applyProtection="1">
      <alignment horizontal="distributed" vertical="center"/>
    </xf>
    <xf numFmtId="178" fontId="11" fillId="27" borderId="10" xfId="45" applyNumberFormat="1" applyFont="1" applyFill="1" applyBorder="1" applyAlignment="1" applyProtection="1">
      <alignment horizontal="distributed" vertical="center"/>
    </xf>
    <xf numFmtId="0" fontId="11" fillId="27" borderId="10" xfId="45" applyFont="1" applyFill="1" applyBorder="1" applyAlignment="1">
      <alignment horizontal="distributed" vertical="center"/>
    </xf>
    <xf numFmtId="176" fontId="11" fillId="27" borderId="18" xfId="45" applyNumberFormat="1" applyFont="1" applyFill="1" applyBorder="1" applyAlignment="1" applyProtection="1">
      <alignment horizontal="distributed" vertical="center"/>
    </xf>
    <xf numFmtId="176" fontId="11" fillId="27" borderId="12" xfId="45" applyNumberFormat="1" applyFont="1" applyFill="1" applyBorder="1" applyAlignment="1" applyProtection="1">
      <alignment horizontal="distributed" vertical="center"/>
    </xf>
    <xf numFmtId="176" fontId="11" fillId="27" borderId="11" xfId="45" applyNumberFormat="1" applyFont="1" applyFill="1" applyBorder="1" applyAlignment="1" applyProtection="1">
      <alignment horizontal="distributed" vertical="center"/>
    </xf>
    <xf numFmtId="176" fontId="11" fillId="27" borderId="13" xfId="45" applyNumberFormat="1" applyFont="1" applyFill="1" applyBorder="1" applyAlignment="1" applyProtection="1">
      <alignment horizontal="distributed" vertical="center"/>
    </xf>
    <xf numFmtId="0" fontId="11" fillId="27" borderId="11" xfId="45" applyFont="1" applyFill="1" applyBorder="1" applyAlignment="1">
      <alignment horizontal="distributed" vertical="center"/>
    </xf>
    <xf numFmtId="176" fontId="11" fillId="27" borderId="17" xfId="45" applyNumberFormat="1" applyFont="1" applyFill="1" applyBorder="1" applyAlignment="1" applyProtection="1">
      <alignment horizontal="center" vertical="distributed" textRotation="255"/>
    </xf>
    <xf numFmtId="0" fontId="11" fillId="27" borderId="16" xfId="45" applyFont="1" applyFill="1" applyBorder="1" applyAlignment="1">
      <alignment horizontal="distributed" vertical="center"/>
    </xf>
    <xf numFmtId="0" fontId="11" fillId="27" borderId="0" xfId="45" applyFont="1" applyFill="1" applyAlignment="1">
      <alignment horizontal="distributed" vertical="center"/>
    </xf>
    <xf numFmtId="176" fontId="11" fillId="27" borderId="17" xfId="45" applyNumberFormat="1" applyFont="1" applyFill="1" applyBorder="1" applyAlignment="1" applyProtection="1">
      <alignment horizontal="center" vertical="distributed" textRotation="255" justifyLastLine="1"/>
    </xf>
    <xf numFmtId="0" fontId="11" fillId="26" borderId="24" xfId="45" applyFont="1" applyFill="1" applyBorder="1" applyAlignment="1">
      <alignment horizontal="center" vertical="center"/>
    </xf>
    <xf numFmtId="0" fontId="11" fillId="26" borderId="21" xfId="45" applyFont="1" applyFill="1" applyBorder="1" applyAlignment="1">
      <alignment horizontal="center" vertical="center"/>
    </xf>
    <xf numFmtId="0" fontId="11" fillId="26" borderId="22" xfId="45" applyFont="1" applyFill="1" applyBorder="1" applyAlignment="1">
      <alignment horizontal="center" vertical="center"/>
    </xf>
    <xf numFmtId="0" fontId="11" fillId="26" borderId="24" xfId="45" applyFont="1" applyFill="1" applyBorder="1" applyAlignment="1" applyProtection="1">
      <alignment horizontal="center" vertical="center"/>
    </xf>
    <xf numFmtId="0" fontId="11" fillId="26" borderId="21" xfId="45" applyFont="1" applyFill="1" applyBorder="1" applyAlignment="1" applyProtection="1">
      <alignment horizontal="center" vertical="center"/>
    </xf>
    <xf numFmtId="0" fontId="11" fillId="26" borderId="22" xfId="45" applyFont="1" applyFill="1" applyBorder="1" applyAlignment="1" applyProtection="1">
      <alignment horizontal="center" vertical="center"/>
    </xf>
    <xf numFmtId="176" fontId="28" fillId="26" borderId="24" xfId="45" applyNumberFormat="1" applyFont="1" applyFill="1" applyBorder="1" applyAlignment="1" applyProtection="1">
      <alignment horizontal="center" vertical="center"/>
    </xf>
    <xf numFmtId="176" fontId="28" fillId="26" borderId="21" xfId="45" applyNumberFormat="1" applyFont="1" applyFill="1" applyBorder="1" applyAlignment="1" applyProtection="1">
      <alignment horizontal="center" vertical="center"/>
    </xf>
    <xf numFmtId="176" fontId="28" fillId="26" borderId="22" xfId="45" applyNumberFormat="1" applyFont="1" applyFill="1" applyBorder="1" applyAlignment="1" applyProtection="1">
      <alignment horizontal="center" vertical="center"/>
    </xf>
    <xf numFmtId="0" fontId="28" fillId="26" borderId="24" xfId="45" applyFont="1" applyFill="1" applyBorder="1" applyAlignment="1" applyProtection="1">
      <alignment horizontal="center" vertical="center"/>
    </xf>
    <xf numFmtId="0" fontId="28" fillId="26" borderId="21" xfId="45" applyFont="1" applyFill="1" applyBorder="1" applyAlignment="1" applyProtection="1">
      <alignment horizontal="center" vertical="center"/>
    </xf>
    <xf numFmtId="0" fontId="28" fillId="26" borderId="22" xfId="45" applyFont="1" applyFill="1" applyBorder="1" applyAlignment="1" applyProtection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8" xr:uid="{BB807D3F-DA63-42FB-8C11-EDDA179A8F06}"/>
    <cellStyle name="標準_09_H22市場" xfId="42" xr:uid="{00000000-0005-0000-0000-00002B000000}"/>
    <cellStyle name="標準_13-H20ichiba" xfId="43" xr:uid="{00000000-0005-0000-0000-00002C000000}"/>
    <cellStyle name="標準_15_h21ichiba" xfId="44" xr:uid="{00000000-0005-0000-0000-00002D000000}"/>
    <cellStyle name="標準_H15歳入歳出決算(ﾃﾞｰﾀ提出決裁用)" xfId="45" xr:uid="{00000000-0005-0000-0000-00002F000000}"/>
    <cellStyle name="標準_公共・収支入力準備" xfId="46" xr:uid="{00000000-0005-0000-0000-000030000000}"/>
    <cellStyle name="良い" xfId="47" builtinId="26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7733" name="Line 1">
          <a:extLst>
            <a:ext uri="{FF2B5EF4-FFF2-40B4-BE49-F238E27FC236}">
              <a16:creationId xmlns:a16="http://schemas.microsoft.com/office/drawing/2014/main" id="{00000000-0008-0000-0200-0000556C0000}"/>
            </a:ext>
          </a:extLst>
        </xdr:cNvPr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3105" name="Line 1">
          <a:extLst>
            <a:ext uri="{FF2B5EF4-FFF2-40B4-BE49-F238E27FC236}">
              <a16:creationId xmlns:a16="http://schemas.microsoft.com/office/drawing/2014/main" id="{00000000-0008-0000-1300-00005181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33106" name="AutoShape 2">
          <a:extLst>
            <a:ext uri="{FF2B5EF4-FFF2-40B4-BE49-F238E27FC236}">
              <a16:creationId xmlns:a16="http://schemas.microsoft.com/office/drawing/2014/main" id="{00000000-0008-0000-1300-000052810000}"/>
            </a:ext>
          </a:extLst>
        </xdr:cNvPr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33107" name="Line 3">
          <a:extLst>
            <a:ext uri="{FF2B5EF4-FFF2-40B4-BE49-F238E27FC236}">
              <a16:creationId xmlns:a16="http://schemas.microsoft.com/office/drawing/2014/main" id="{00000000-0008-0000-1300-00005381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33108" name="Line 4">
          <a:extLst>
            <a:ext uri="{FF2B5EF4-FFF2-40B4-BE49-F238E27FC236}">
              <a16:creationId xmlns:a16="http://schemas.microsoft.com/office/drawing/2014/main" id="{00000000-0008-0000-1300-000054810000}"/>
            </a:ext>
          </a:extLst>
        </xdr:cNvPr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8225" name="Line 1">
          <a:extLst>
            <a:ext uri="{FF2B5EF4-FFF2-40B4-BE49-F238E27FC236}">
              <a16:creationId xmlns:a16="http://schemas.microsoft.com/office/drawing/2014/main" id="{00000000-0008-0000-1400-00005195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38226" name="AutoShape 2">
          <a:extLst>
            <a:ext uri="{FF2B5EF4-FFF2-40B4-BE49-F238E27FC236}">
              <a16:creationId xmlns:a16="http://schemas.microsoft.com/office/drawing/2014/main" id="{00000000-0008-0000-1400-000052950000}"/>
            </a:ext>
          </a:extLst>
        </xdr:cNvPr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38227" name="Line 3">
          <a:extLst>
            <a:ext uri="{FF2B5EF4-FFF2-40B4-BE49-F238E27FC236}">
              <a16:creationId xmlns:a16="http://schemas.microsoft.com/office/drawing/2014/main" id="{00000000-0008-0000-1400-00005395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38228" name="Line 4">
          <a:extLst>
            <a:ext uri="{FF2B5EF4-FFF2-40B4-BE49-F238E27FC236}">
              <a16:creationId xmlns:a16="http://schemas.microsoft.com/office/drawing/2014/main" id="{00000000-0008-0000-1400-000054950000}"/>
            </a:ext>
          </a:extLst>
        </xdr:cNvPr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2317" name="Line 1">
          <a:extLst>
            <a:ext uri="{FF2B5EF4-FFF2-40B4-BE49-F238E27FC236}">
              <a16:creationId xmlns:a16="http://schemas.microsoft.com/office/drawing/2014/main" id="{00000000-0008-0000-1500-00004DA5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42318" name="AutoShape 2">
          <a:extLst>
            <a:ext uri="{FF2B5EF4-FFF2-40B4-BE49-F238E27FC236}">
              <a16:creationId xmlns:a16="http://schemas.microsoft.com/office/drawing/2014/main" id="{00000000-0008-0000-1500-00004EA50000}"/>
            </a:ext>
          </a:extLst>
        </xdr:cNvPr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42319" name="Line 3">
          <a:extLst>
            <a:ext uri="{FF2B5EF4-FFF2-40B4-BE49-F238E27FC236}">
              <a16:creationId xmlns:a16="http://schemas.microsoft.com/office/drawing/2014/main" id="{00000000-0008-0000-1500-00004FA5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42320" name="Line 4">
          <a:extLst>
            <a:ext uri="{FF2B5EF4-FFF2-40B4-BE49-F238E27FC236}">
              <a16:creationId xmlns:a16="http://schemas.microsoft.com/office/drawing/2014/main" id="{00000000-0008-0000-1500-000050A50000}"/>
            </a:ext>
          </a:extLst>
        </xdr:cNvPr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51833" name="Line 1">
          <a:extLst>
            <a:ext uri="{FF2B5EF4-FFF2-40B4-BE49-F238E27FC236}">
              <a16:creationId xmlns:a16="http://schemas.microsoft.com/office/drawing/2014/main" id="{00000000-0008-0000-1600-000079CA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51834" name="AutoShape 2">
          <a:extLst>
            <a:ext uri="{FF2B5EF4-FFF2-40B4-BE49-F238E27FC236}">
              <a16:creationId xmlns:a16="http://schemas.microsoft.com/office/drawing/2014/main" id="{00000000-0008-0000-1600-00007ACA0000}"/>
            </a:ext>
          </a:extLst>
        </xdr:cNvPr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51835" name="Line 3">
          <a:extLst>
            <a:ext uri="{FF2B5EF4-FFF2-40B4-BE49-F238E27FC236}">
              <a16:creationId xmlns:a16="http://schemas.microsoft.com/office/drawing/2014/main" id="{00000000-0008-0000-1600-00007BCA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51836" name="Line 4">
          <a:extLst>
            <a:ext uri="{FF2B5EF4-FFF2-40B4-BE49-F238E27FC236}">
              <a16:creationId xmlns:a16="http://schemas.microsoft.com/office/drawing/2014/main" id="{00000000-0008-0000-1600-00007CCA0000}"/>
            </a:ext>
          </a:extLst>
        </xdr:cNvPr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51837" name="Line 1">
          <a:extLst>
            <a:ext uri="{FF2B5EF4-FFF2-40B4-BE49-F238E27FC236}">
              <a16:creationId xmlns:a16="http://schemas.microsoft.com/office/drawing/2014/main" id="{00000000-0008-0000-1600-00007DCA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51838" name="AutoShape 2">
          <a:extLst>
            <a:ext uri="{FF2B5EF4-FFF2-40B4-BE49-F238E27FC236}">
              <a16:creationId xmlns:a16="http://schemas.microsoft.com/office/drawing/2014/main" id="{00000000-0008-0000-1600-00007ECA0000}"/>
            </a:ext>
          </a:extLst>
        </xdr:cNvPr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51839" name="Line 3">
          <a:extLst>
            <a:ext uri="{FF2B5EF4-FFF2-40B4-BE49-F238E27FC236}">
              <a16:creationId xmlns:a16="http://schemas.microsoft.com/office/drawing/2014/main" id="{00000000-0008-0000-1600-00007FCA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51840" name="Line 4">
          <a:extLst>
            <a:ext uri="{FF2B5EF4-FFF2-40B4-BE49-F238E27FC236}">
              <a16:creationId xmlns:a16="http://schemas.microsoft.com/office/drawing/2014/main" id="{00000000-0008-0000-1600-000080CA0000}"/>
            </a:ext>
          </a:extLst>
        </xdr:cNvPr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E6EAC3C-1077-453C-A32F-9705F7AD11F2}"/>
            </a:ext>
          </a:extLst>
        </xdr:cNvPr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50C7164-8156-4D32-9C33-FD6CA402B333}"/>
            </a:ext>
          </a:extLst>
        </xdr:cNvPr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7C47CBB-338A-4D33-8C74-C44160E7FC0C}"/>
            </a:ext>
          </a:extLst>
        </xdr:cNvPr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074625F-09B2-4022-8D64-AA4EAB3E5B45}"/>
            </a:ext>
          </a:extLst>
        </xdr:cNvPr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9781" name="Line 1">
          <a:extLst>
            <a:ext uri="{FF2B5EF4-FFF2-40B4-BE49-F238E27FC236}">
              <a16:creationId xmlns:a16="http://schemas.microsoft.com/office/drawing/2014/main" id="{00000000-0008-0000-0300-000055740000}"/>
            </a:ext>
          </a:extLst>
        </xdr:cNvPr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31829" name="Line 1">
          <a:extLst>
            <a:ext uri="{FF2B5EF4-FFF2-40B4-BE49-F238E27FC236}">
              <a16:creationId xmlns:a16="http://schemas.microsoft.com/office/drawing/2014/main" id="{00000000-0008-0000-0400-0000557C0000}"/>
            </a:ext>
          </a:extLst>
        </xdr:cNvPr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36949" name="Line 1">
          <a:extLst>
            <a:ext uri="{FF2B5EF4-FFF2-40B4-BE49-F238E27FC236}">
              <a16:creationId xmlns:a16="http://schemas.microsoft.com/office/drawing/2014/main" id="{00000000-0008-0000-0500-000055900000}"/>
            </a:ext>
          </a:extLst>
        </xdr:cNvPr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41044" name="Line 1">
          <a:extLst>
            <a:ext uri="{FF2B5EF4-FFF2-40B4-BE49-F238E27FC236}">
              <a16:creationId xmlns:a16="http://schemas.microsoft.com/office/drawing/2014/main" id="{00000000-0008-0000-0600-000054A00000}"/>
            </a:ext>
          </a:extLst>
        </xdr:cNvPr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52383" name="Line 1">
          <a:extLst>
            <a:ext uri="{FF2B5EF4-FFF2-40B4-BE49-F238E27FC236}">
              <a16:creationId xmlns:a16="http://schemas.microsoft.com/office/drawing/2014/main" id="{00000000-0008-0000-0700-00009FCC0000}"/>
            </a:ext>
          </a:extLst>
        </xdr:cNvPr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52384" name="Line 1">
          <a:extLst>
            <a:ext uri="{FF2B5EF4-FFF2-40B4-BE49-F238E27FC236}">
              <a16:creationId xmlns:a16="http://schemas.microsoft.com/office/drawing/2014/main" id="{00000000-0008-0000-0700-0000A0CC0000}"/>
            </a:ext>
          </a:extLst>
        </xdr:cNvPr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7FB12E7-86A9-4CC2-B78E-ADFC464A5C69}"/>
            </a:ext>
          </a:extLst>
        </xdr:cNvPr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9009" name="Line 1">
          <a:extLst>
            <a:ext uri="{FF2B5EF4-FFF2-40B4-BE49-F238E27FC236}">
              <a16:creationId xmlns:a16="http://schemas.microsoft.com/office/drawing/2014/main" id="{00000000-0008-0000-1100-00005171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29010" name="AutoShape 2">
          <a:extLst>
            <a:ext uri="{FF2B5EF4-FFF2-40B4-BE49-F238E27FC236}">
              <a16:creationId xmlns:a16="http://schemas.microsoft.com/office/drawing/2014/main" id="{00000000-0008-0000-1100-000052710000}"/>
            </a:ext>
          </a:extLst>
        </xdr:cNvPr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29011" name="Line 3">
          <a:extLst>
            <a:ext uri="{FF2B5EF4-FFF2-40B4-BE49-F238E27FC236}">
              <a16:creationId xmlns:a16="http://schemas.microsoft.com/office/drawing/2014/main" id="{00000000-0008-0000-1100-00005371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29012" name="Line 4">
          <a:extLst>
            <a:ext uri="{FF2B5EF4-FFF2-40B4-BE49-F238E27FC236}">
              <a16:creationId xmlns:a16="http://schemas.microsoft.com/office/drawing/2014/main" id="{00000000-0008-0000-1100-000054710000}"/>
            </a:ext>
          </a:extLst>
        </xdr:cNvPr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1057" name="Line 1">
          <a:extLst>
            <a:ext uri="{FF2B5EF4-FFF2-40B4-BE49-F238E27FC236}">
              <a16:creationId xmlns:a16="http://schemas.microsoft.com/office/drawing/2014/main" id="{00000000-0008-0000-1200-00005179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31058" name="AutoShape 2">
          <a:extLst>
            <a:ext uri="{FF2B5EF4-FFF2-40B4-BE49-F238E27FC236}">
              <a16:creationId xmlns:a16="http://schemas.microsoft.com/office/drawing/2014/main" id="{00000000-0008-0000-1200-000052790000}"/>
            </a:ext>
          </a:extLst>
        </xdr:cNvPr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31059" name="Line 3">
          <a:extLst>
            <a:ext uri="{FF2B5EF4-FFF2-40B4-BE49-F238E27FC236}">
              <a16:creationId xmlns:a16="http://schemas.microsoft.com/office/drawing/2014/main" id="{00000000-0008-0000-1200-00005379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31060" name="Line 4">
          <a:extLst>
            <a:ext uri="{FF2B5EF4-FFF2-40B4-BE49-F238E27FC236}">
              <a16:creationId xmlns:a16="http://schemas.microsoft.com/office/drawing/2014/main" id="{00000000-0008-0000-1200-000054790000}"/>
            </a:ext>
          </a:extLst>
        </xdr:cNvPr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view="pageBreakPreview" zoomScaleNormal="100" zoomScaleSheetLayoutView="100" workbookViewId="0">
      <pane xSplit="11" ySplit="5" topLeftCell="L6" activePane="bottomRight" state="frozen"/>
      <selection activeCell="M18" sqref="M18"/>
      <selection pane="topRight" activeCell="M18" sqref="M18"/>
      <selection pane="bottomLeft" activeCell="M18" sqref="M18"/>
      <selection pane="bottomRight" activeCell="M18" sqref="M18"/>
    </sheetView>
  </sheetViews>
  <sheetFormatPr defaultColWidth="7" defaultRowHeight="11" x14ac:dyDescent="0.2"/>
  <cols>
    <col min="1" max="1" width="0.6328125" style="1" customWidth="1"/>
    <col min="2" max="6" width="1.08984375" style="1" customWidth="1"/>
    <col min="7" max="7" width="16" style="1" customWidth="1"/>
    <col min="8" max="9" width="1.36328125" style="1" customWidth="1"/>
    <col min="10" max="10" width="3.6328125" style="1" customWidth="1"/>
    <col min="11" max="11" width="1.08984375" style="1" customWidth="1"/>
    <col min="12" max="13" width="9.6328125" style="1" customWidth="1"/>
    <col min="14" max="14" width="11.08984375" style="1" customWidth="1"/>
    <col min="15" max="15" width="7" style="1" bestFit="1"/>
    <col min="16" max="16384" width="7" style="1"/>
  </cols>
  <sheetData>
    <row r="1" spans="1:14" ht="16.5" x14ac:dyDescent="0.2">
      <c r="C1" s="2" t="s">
        <v>22</v>
      </c>
    </row>
    <row r="2" spans="1:14" ht="15" customHeight="1" x14ac:dyDescent="0.2">
      <c r="D2" s="3" t="s">
        <v>23</v>
      </c>
    </row>
    <row r="3" spans="1:14" ht="5.25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6"/>
      <c r="L3" s="7"/>
      <c r="M3" s="7"/>
      <c r="N3" s="7"/>
    </row>
    <row r="4" spans="1:14" ht="32.25" customHeight="1" x14ac:dyDescent="0.2">
      <c r="A4" s="8"/>
      <c r="B4" s="9" t="s">
        <v>24</v>
      </c>
      <c r="C4" s="9"/>
      <c r="D4" s="9"/>
      <c r="E4" s="9"/>
      <c r="F4" s="9"/>
      <c r="G4" s="9"/>
      <c r="H4" s="9"/>
      <c r="I4" s="9"/>
      <c r="J4" s="10" t="s">
        <v>26</v>
      </c>
      <c r="K4" s="11"/>
      <c r="L4" s="12" t="s">
        <v>78</v>
      </c>
      <c r="M4" s="12" t="s">
        <v>62</v>
      </c>
      <c r="N4" s="12" t="s">
        <v>9</v>
      </c>
    </row>
    <row r="5" spans="1:14" ht="5.25" customHeight="1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5"/>
      <c r="L5" s="16"/>
      <c r="M5" s="16"/>
      <c r="N5" s="16"/>
    </row>
    <row r="6" spans="1:14" ht="6" customHeight="1" x14ac:dyDescent="0.2">
      <c r="A6" s="17"/>
      <c r="B6" s="18"/>
      <c r="C6" s="19"/>
      <c r="D6" s="19"/>
      <c r="E6" s="20"/>
      <c r="F6" s="20"/>
      <c r="G6" s="20"/>
      <c r="H6" s="20"/>
      <c r="I6" s="20"/>
      <c r="J6" s="19"/>
      <c r="K6" s="21"/>
      <c r="L6" s="7"/>
      <c r="M6" s="7"/>
      <c r="N6" s="7"/>
    </row>
    <row r="7" spans="1:14" ht="22.5" customHeight="1" x14ac:dyDescent="0.2">
      <c r="A7" s="22"/>
      <c r="B7" s="23" t="s">
        <v>30</v>
      </c>
      <c r="C7" s="24"/>
      <c r="D7" s="24"/>
      <c r="E7" s="298" t="s">
        <v>31</v>
      </c>
      <c r="F7" s="298"/>
      <c r="G7" s="298"/>
      <c r="H7" s="298"/>
      <c r="I7" s="25"/>
      <c r="J7" s="25"/>
      <c r="K7" s="26"/>
      <c r="L7" s="27" t="s">
        <v>47</v>
      </c>
      <c r="M7" s="28">
        <v>30243</v>
      </c>
      <c r="N7" s="29">
        <v>0</v>
      </c>
    </row>
    <row r="8" spans="1:14" ht="22.5" customHeight="1" x14ac:dyDescent="0.2">
      <c r="A8" s="22"/>
      <c r="B8" s="23" t="s">
        <v>32</v>
      </c>
      <c r="C8" s="24"/>
      <c r="D8" s="24"/>
      <c r="E8" s="298" t="s">
        <v>33</v>
      </c>
      <c r="F8" s="298"/>
      <c r="G8" s="298"/>
      <c r="H8" s="298"/>
      <c r="I8" s="25"/>
      <c r="J8" s="25"/>
      <c r="K8" s="26"/>
      <c r="L8" s="30"/>
      <c r="M8" s="30"/>
      <c r="N8" s="31"/>
    </row>
    <row r="9" spans="1:14" ht="22.5" customHeight="1" x14ac:dyDescent="0.2">
      <c r="A9" s="22"/>
      <c r="B9" s="24"/>
      <c r="C9" s="297" t="s">
        <v>34</v>
      </c>
      <c r="D9" s="297"/>
      <c r="E9" s="297"/>
      <c r="F9" s="298" t="s">
        <v>35</v>
      </c>
      <c r="G9" s="298"/>
      <c r="H9" s="298"/>
      <c r="I9" s="24"/>
      <c r="J9" s="25" t="s">
        <v>36</v>
      </c>
      <c r="K9" s="26"/>
      <c r="L9" s="29">
        <v>95656</v>
      </c>
      <c r="M9" s="29">
        <v>23123</v>
      </c>
      <c r="N9" s="31">
        <v>118779</v>
      </c>
    </row>
    <row r="10" spans="1:14" ht="22.5" customHeight="1" x14ac:dyDescent="0.2">
      <c r="A10" s="22"/>
      <c r="B10" s="24"/>
      <c r="C10" s="297" t="s">
        <v>37</v>
      </c>
      <c r="D10" s="297"/>
      <c r="E10" s="297"/>
      <c r="F10" s="298" t="s">
        <v>39</v>
      </c>
      <c r="G10" s="298"/>
      <c r="H10" s="298"/>
      <c r="I10" s="24"/>
      <c r="J10" s="25"/>
      <c r="K10" s="26"/>
      <c r="L10" s="29"/>
      <c r="M10" s="29"/>
      <c r="N10" s="31"/>
    </row>
    <row r="11" spans="1:14" ht="22.5" customHeight="1" x14ac:dyDescent="0.2">
      <c r="A11" s="22"/>
      <c r="B11" s="24"/>
      <c r="C11" s="24"/>
      <c r="D11" s="24"/>
      <c r="E11" s="24"/>
      <c r="F11" s="32" t="s">
        <v>29</v>
      </c>
      <c r="G11" s="25" t="s">
        <v>38</v>
      </c>
      <c r="H11" s="24"/>
      <c r="I11" s="24"/>
      <c r="J11" s="25" t="s">
        <v>36</v>
      </c>
      <c r="K11" s="26"/>
      <c r="L11" s="29">
        <v>6023</v>
      </c>
      <c r="M11" s="29">
        <v>1877</v>
      </c>
      <c r="N11" s="31">
        <v>7900</v>
      </c>
    </row>
    <row r="12" spans="1:14" ht="22.5" customHeight="1" x14ac:dyDescent="0.2">
      <c r="A12" s="22"/>
      <c r="B12" s="24"/>
      <c r="C12" s="24"/>
      <c r="D12" s="24"/>
      <c r="E12" s="24"/>
      <c r="F12" s="32" t="s">
        <v>12</v>
      </c>
      <c r="G12" s="25" t="s">
        <v>40</v>
      </c>
      <c r="H12" s="24"/>
      <c r="I12" s="24"/>
      <c r="J12" s="25" t="s">
        <v>36</v>
      </c>
      <c r="K12" s="26"/>
      <c r="L12" s="29">
        <v>4913</v>
      </c>
      <c r="M12" s="29">
        <v>0</v>
      </c>
      <c r="N12" s="31">
        <v>4913</v>
      </c>
    </row>
    <row r="13" spans="1:14" ht="22.5" customHeight="1" x14ac:dyDescent="0.2">
      <c r="A13" s="22"/>
      <c r="B13" s="24"/>
      <c r="C13" s="24"/>
      <c r="D13" s="24"/>
      <c r="E13" s="24"/>
      <c r="F13" s="32" t="s">
        <v>41</v>
      </c>
      <c r="G13" s="25" t="s">
        <v>42</v>
      </c>
      <c r="H13" s="24"/>
      <c r="I13" s="24"/>
      <c r="J13" s="25" t="s">
        <v>36</v>
      </c>
      <c r="K13" s="26"/>
      <c r="L13" s="29">
        <v>1708</v>
      </c>
      <c r="M13" s="29">
        <v>496</v>
      </c>
      <c r="N13" s="31">
        <v>2204</v>
      </c>
    </row>
    <row r="14" spans="1:14" ht="22.5" customHeight="1" x14ac:dyDescent="0.2">
      <c r="A14" s="22"/>
      <c r="B14" s="24"/>
      <c r="C14" s="24"/>
      <c r="D14" s="24"/>
      <c r="E14" s="24"/>
      <c r="F14" s="32" t="s">
        <v>44</v>
      </c>
      <c r="G14" s="25" t="s">
        <v>45</v>
      </c>
      <c r="H14" s="24"/>
      <c r="I14" s="24"/>
      <c r="J14" s="25" t="s">
        <v>36</v>
      </c>
      <c r="K14" s="26"/>
      <c r="L14" s="29">
        <v>562</v>
      </c>
      <c r="M14" s="29">
        <v>323</v>
      </c>
      <c r="N14" s="31">
        <v>885</v>
      </c>
    </row>
    <row r="15" spans="1:14" ht="22.5" customHeight="1" x14ac:dyDescent="0.2">
      <c r="A15" s="22"/>
      <c r="B15" s="24"/>
      <c r="C15" s="24"/>
      <c r="D15" s="24"/>
      <c r="E15" s="24"/>
      <c r="F15" s="32" t="s">
        <v>46</v>
      </c>
      <c r="G15" s="25" t="s">
        <v>48</v>
      </c>
      <c r="H15" s="24"/>
      <c r="I15" s="24"/>
      <c r="J15" s="25" t="s">
        <v>36</v>
      </c>
      <c r="K15" s="26"/>
      <c r="L15" s="29">
        <v>2095</v>
      </c>
      <c r="M15" s="29">
        <v>430</v>
      </c>
      <c r="N15" s="31">
        <v>2525</v>
      </c>
    </row>
    <row r="16" spans="1:14" ht="22.5" customHeight="1" x14ac:dyDescent="0.2">
      <c r="A16" s="22"/>
      <c r="B16" s="24"/>
      <c r="C16" s="24"/>
      <c r="D16" s="24"/>
      <c r="E16" s="24"/>
      <c r="F16" s="32" t="s">
        <v>49</v>
      </c>
      <c r="G16" s="25" t="s">
        <v>50</v>
      </c>
      <c r="H16" s="24"/>
      <c r="I16" s="24"/>
      <c r="J16" s="25" t="s">
        <v>36</v>
      </c>
      <c r="K16" s="26"/>
      <c r="L16" s="29">
        <v>2468</v>
      </c>
      <c r="M16" s="29">
        <v>0</v>
      </c>
      <c r="N16" s="31">
        <v>2468</v>
      </c>
    </row>
    <row r="17" spans="1:14" ht="22.5" customHeight="1" x14ac:dyDescent="0.2">
      <c r="A17" s="22"/>
      <c r="B17" s="24"/>
      <c r="C17" s="24"/>
      <c r="D17" s="24"/>
      <c r="E17" s="24"/>
      <c r="F17" s="32" t="s">
        <v>51</v>
      </c>
      <c r="G17" s="25" t="s">
        <v>4</v>
      </c>
      <c r="H17" s="24"/>
      <c r="I17" s="24"/>
      <c r="J17" s="25" t="s">
        <v>36</v>
      </c>
      <c r="K17" s="33"/>
      <c r="L17" s="29">
        <v>5208</v>
      </c>
      <c r="M17" s="29">
        <v>917</v>
      </c>
      <c r="N17" s="31">
        <v>6125</v>
      </c>
    </row>
    <row r="18" spans="1:14" ht="22.5" customHeight="1" x14ac:dyDescent="0.2">
      <c r="A18" s="22"/>
      <c r="B18" s="24"/>
      <c r="C18" s="24"/>
      <c r="D18" s="24"/>
      <c r="E18" s="24"/>
      <c r="F18" s="32" t="s">
        <v>52</v>
      </c>
      <c r="G18" s="25" t="s">
        <v>53</v>
      </c>
      <c r="H18" s="24"/>
      <c r="I18" s="24"/>
      <c r="J18" s="25" t="s">
        <v>36</v>
      </c>
      <c r="K18" s="26"/>
      <c r="L18" s="29">
        <v>2632</v>
      </c>
      <c r="M18" s="29">
        <v>360</v>
      </c>
      <c r="N18" s="31">
        <v>2992</v>
      </c>
    </row>
    <row r="19" spans="1:14" ht="22.5" customHeight="1" x14ac:dyDescent="0.2">
      <c r="A19" s="22"/>
      <c r="B19" s="24"/>
      <c r="C19" s="24"/>
      <c r="D19" s="24"/>
      <c r="E19" s="24"/>
      <c r="F19" s="32" t="s">
        <v>54</v>
      </c>
      <c r="G19" s="25" t="s">
        <v>55</v>
      </c>
      <c r="H19" s="24"/>
      <c r="I19" s="24"/>
      <c r="J19" s="25" t="s">
        <v>36</v>
      </c>
      <c r="K19" s="26"/>
      <c r="L19" s="29">
        <v>22569</v>
      </c>
      <c r="M19" s="29">
        <v>5826</v>
      </c>
      <c r="N19" s="31">
        <v>28395</v>
      </c>
    </row>
    <row r="20" spans="1:14" ht="22.5" customHeight="1" x14ac:dyDescent="0.2">
      <c r="A20" s="22"/>
      <c r="B20" s="24"/>
      <c r="C20" s="24"/>
      <c r="D20" s="24"/>
      <c r="E20" s="24"/>
      <c r="F20" s="32" t="s">
        <v>56</v>
      </c>
      <c r="G20" s="25" t="s">
        <v>28</v>
      </c>
      <c r="H20" s="24"/>
      <c r="I20" s="24"/>
      <c r="J20" s="25" t="s">
        <v>36</v>
      </c>
      <c r="K20" s="26"/>
      <c r="L20" s="29">
        <v>288</v>
      </c>
      <c r="M20" s="29">
        <v>69</v>
      </c>
      <c r="N20" s="31">
        <v>357</v>
      </c>
    </row>
    <row r="21" spans="1:14" ht="22.5" customHeight="1" x14ac:dyDescent="0.2">
      <c r="A21" s="22"/>
      <c r="B21" s="24"/>
      <c r="C21" s="24"/>
      <c r="D21" s="24"/>
      <c r="E21" s="24"/>
      <c r="F21" s="32" t="s">
        <v>18</v>
      </c>
      <c r="G21" s="25" t="s">
        <v>57</v>
      </c>
      <c r="H21" s="24"/>
      <c r="I21" s="24"/>
      <c r="J21" s="25" t="s">
        <v>36</v>
      </c>
      <c r="K21" s="26"/>
      <c r="L21" s="29">
        <v>1446</v>
      </c>
      <c r="M21" s="29">
        <v>1193</v>
      </c>
      <c r="N21" s="31">
        <v>2639</v>
      </c>
    </row>
    <row r="22" spans="1:14" ht="22.5" customHeight="1" x14ac:dyDescent="0.2">
      <c r="A22" s="22"/>
      <c r="B22" s="23" t="s">
        <v>58</v>
      </c>
      <c r="C22" s="24"/>
      <c r="D22" s="24"/>
      <c r="E22" s="298" t="s">
        <v>59</v>
      </c>
      <c r="F22" s="298"/>
      <c r="G22" s="298"/>
      <c r="H22" s="298"/>
      <c r="I22" s="25"/>
      <c r="J22" s="25" t="s">
        <v>36</v>
      </c>
      <c r="K22" s="26"/>
      <c r="L22" s="29">
        <v>48178</v>
      </c>
      <c r="M22" s="29">
        <v>4379</v>
      </c>
      <c r="N22" s="31">
        <v>52557</v>
      </c>
    </row>
    <row r="23" spans="1:14" ht="22.5" customHeight="1" x14ac:dyDescent="0.2">
      <c r="A23" s="22"/>
      <c r="B23" s="23" t="s">
        <v>15</v>
      </c>
      <c r="C23" s="24"/>
      <c r="D23" s="24"/>
      <c r="E23" s="298" t="s">
        <v>60</v>
      </c>
      <c r="F23" s="298"/>
      <c r="G23" s="298"/>
      <c r="H23" s="298"/>
      <c r="I23" s="25"/>
      <c r="J23" s="25" t="s">
        <v>63</v>
      </c>
      <c r="K23" s="26"/>
      <c r="L23" s="29">
        <v>44039</v>
      </c>
      <c r="M23" s="29">
        <v>5230</v>
      </c>
      <c r="N23" s="31">
        <v>49269</v>
      </c>
    </row>
    <row r="24" spans="1:14" ht="22.5" customHeight="1" x14ac:dyDescent="0.2">
      <c r="A24" s="22"/>
      <c r="B24" s="23" t="s">
        <v>64</v>
      </c>
      <c r="C24" s="24"/>
      <c r="D24" s="24"/>
      <c r="E24" s="298" t="s">
        <v>8</v>
      </c>
      <c r="F24" s="298"/>
      <c r="G24" s="298"/>
      <c r="H24" s="298"/>
      <c r="I24" s="299" t="s">
        <v>20</v>
      </c>
      <c r="J24" s="300"/>
      <c r="K24" s="26"/>
      <c r="L24" s="29">
        <v>12930</v>
      </c>
      <c r="M24" s="29">
        <v>2141</v>
      </c>
      <c r="N24" s="31">
        <v>15071</v>
      </c>
    </row>
    <row r="25" spans="1:14" ht="22.5" customHeight="1" x14ac:dyDescent="0.2">
      <c r="A25" s="22"/>
      <c r="B25" s="23" t="s">
        <v>65</v>
      </c>
      <c r="C25" s="24"/>
      <c r="D25" s="24"/>
      <c r="E25" s="298" t="s">
        <v>66</v>
      </c>
      <c r="F25" s="298"/>
      <c r="G25" s="298"/>
      <c r="H25" s="298"/>
      <c r="I25" s="24"/>
      <c r="J25" s="24"/>
      <c r="K25" s="26"/>
      <c r="L25" s="29"/>
      <c r="M25" s="29"/>
      <c r="N25" s="31"/>
    </row>
    <row r="26" spans="1:14" ht="22.5" customHeight="1" x14ac:dyDescent="0.2">
      <c r="A26" s="22"/>
      <c r="B26" s="24"/>
      <c r="C26" s="297" t="s">
        <v>34</v>
      </c>
      <c r="D26" s="297"/>
      <c r="E26" s="297"/>
      <c r="F26" s="298" t="s">
        <v>38</v>
      </c>
      <c r="G26" s="298"/>
      <c r="H26" s="298"/>
      <c r="I26" s="299" t="s">
        <v>67</v>
      </c>
      <c r="J26" s="300"/>
      <c r="K26" s="26"/>
      <c r="L26" s="29">
        <v>200</v>
      </c>
      <c r="M26" s="29">
        <v>210</v>
      </c>
      <c r="N26" s="31">
        <v>410</v>
      </c>
    </row>
    <row r="27" spans="1:14" ht="22.5" customHeight="1" x14ac:dyDescent="0.2">
      <c r="A27" s="22"/>
      <c r="B27" s="24"/>
      <c r="C27" s="297" t="s">
        <v>37</v>
      </c>
      <c r="D27" s="297"/>
      <c r="E27" s="297"/>
      <c r="F27" s="298" t="s">
        <v>40</v>
      </c>
      <c r="G27" s="298"/>
      <c r="H27" s="298"/>
      <c r="I27" s="299" t="s">
        <v>67</v>
      </c>
      <c r="J27" s="300"/>
      <c r="K27" s="26"/>
      <c r="L27" s="29">
        <v>1550</v>
      </c>
      <c r="M27" s="29">
        <v>0</v>
      </c>
      <c r="N27" s="31">
        <v>1550</v>
      </c>
    </row>
    <row r="28" spans="1:14" ht="22.5" customHeight="1" x14ac:dyDescent="0.2">
      <c r="A28" s="22"/>
      <c r="B28" s="24"/>
      <c r="C28" s="297" t="s">
        <v>68</v>
      </c>
      <c r="D28" s="297"/>
      <c r="E28" s="297"/>
      <c r="F28" s="298" t="s">
        <v>45</v>
      </c>
      <c r="G28" s="298"/>
      <c r="H28" s="298"/>
      <c r="I28" s="299" t="s">
        <v>67</v>
      </c>
      <c r="J28" s="300"/>
      <c r="K28" s="26"/>
      <c r="L28" s="29">
        <v>1000</v>
      </c>
      <c r="M28" s="29">
        <v>672</v>
      </c>
      <c r="N28" s="31">
        <v>1672</v>
      </c>
    </row>
    <row r="29" spans="1:14" ht="22.5" customHeight="1" x14ac:dyDescent="0.2">
      <c r="A29" s="22"/>
      <c r="B29" s="24"/>
      <c r="C29" s="297" t="s">
        <v>6</v>
      </c>
      <c r="D29" s="297"/>
      <c r="E29" s="297"/>
      <c r="F29" s="298" t="s">
        <v>48</v>
      </c>
      <c r="G29" s="298"/>
      <c r="H29" s="298"/>
      <c r="I29" s="299" t="s">
        <v>67</v>
      </c>
      <c r="J29" s="300"/>
      <c r="K29" s="26"/>
      <c r="L29" s="29">
        <v>1535</v>
      </c>
      <c r="M29" s="29">
        <v>2100</v>
      </c>
      <c r="N29" s="31">
        <v>3635</v>
      </c>
    </row>
    <row r="30" spans="1:14" ht="22.5" customHeight="1" x14ac:dyDescent="0.2">
      <c r="A30" s="22"/>
      <c r="B30" s="24"/>
      <c r="C30" s="297" t="s">
        <v>69</v>
      </c>
      <c r="D30" s="297"/>
      <c r="E30" s="297"/>
      <c r="F30" s="298" t="s">
        <v>4</v>
      </c>
      <c r="G30" s="298"/>
      <c r="H30" s="298"/>
      <c r="I30" s="299" t="s">
        <v>67</v>
      </c>
      <c r="J30" s="300"/>
      <c r="K30" s="26"/>
      <c r="L30" s="29">
        <v>2100</v>
      </c>
      <c r="M30" s="29">
        <v>1680</v>
      </c>
      <c r="N30" s="31">
        <v>3780</v>
      </c>
    </row>
    <row r="31" spans="1:14" ht="22.5" customHeight="1" x14ac:dyDescent="0.2">
      <c r="A31" s="22"/>
      <c r="B31" s="24"/>
      <c r="C31" s="297" t="s">
        <v>70</v>
      </c>
      <c r="D31" s="297"/>
      <c r="E31" s="297"/>
      <c r="F31" s="298" t="s">
        <v>71</v>
      </c>
      <c r="G31" s="298"/>
      <c r="H31" s="298"/>
      <c r="I31" s="299" t="s">
        <v>67</v>
      </c>
      <c r="J31" s="300"/>
      <c r="K31" s="26"/>
      <c r="L31" s="29">
        <v>1000</v>
      </c>
      <c r="M31" s="29">
        <v>672</v>
      </c>
      <c r="N31" s="31">
        <v>1672</v>
      </c>
    </row>
    <row r="32" spans="1:14" ht="22.5" customHeight="1" x14ac:dyDescent="0.2">
      <c r="A32" s="22"/>
      <c r="B32" s="23" t="s">
        <v>72</v>
      </c>
      <c r="C32" s="24"/>
      <c r="D32" s="24"/>
      <c r="E32" s="298" t="s">
        <v>7</v>
      </c>
      <c r="F32" s="298"/>
      <c r="G32" s="298"/>
      <c r="H32" s="298"/>
      <c r="I32" s="299" t="s">
        <v>73</v>
      </c>
      <c r="J32" s="300"/>
      <c r="K32" s="26"/>
      <c r="L32" s="29">
        <v>86</v>
      </c>
      <c r="M32" s="29">
        <v>608</v>
      </c>
      <c r="N32" s="31">
        <v>694</v>
      </c>
    </row>
    <row r="33" spans="1:14" ht="22.5" customHeight="1" x14ac:dyDescent="0.2">
      <c r="A33" s="22"/>
      <c r="B33" s="23" t="s">
        <v>25</v>
      </c>
      <c r="C33" s="24"/>
      <c r="D33" s="24"/>
      <c r="E33" s="298" t="s">
        <v>74</v>
      </c>
      <c r="F33" s="298"/>
      <c r="G33" s="298"/>
      <c r="H33" s="298"/>
      <c r="I33" s="24"/>
      <c r="J33" s="24"/>
      <c r="K33" s="26"/>
      <c r="L33" s="29"/>
      <c r="M33" s="29"/>
      <c r="N33" s="31"/>
    </row>
    <row r="34" spans="1:14" ht="22.5" customHeight="1" x14ac:dyDescent="0.2">
      <c r="A34" s="22"/>
      <c r="B34" s="24"/>
      <c r="C34" s="297" t="s">
        <v>34</v>
      </c>
      <c r="D34" s="297"/>
      <c r="E34" s="297"/>
      <c r="F34" s="298" t="s">
        <v>17</v>
      </c>
      <c r="G34" s="298"/>
      <c r="H34" s="298"/>
      <c r="I34" s="24"/>
      <c r="J34" s="25" t="s">
        <v>75</v>
      </c>
      <c r="K34" s="26"/>
      <c r="L34" s="29">
        <v>8</v>
      </c>
      <c r="M34" s="29">
        <v>4</v>
      </c>
      <c r="N34" s="31">
        <v>12</v>
      </c>
    </row>
    <row r="35" spans="1:14" ht="22.5" customHeight="1" x14ac:dyDescent="0.2">
      <c r="A35" s="22"/>
      <c r="B35" s="24"/>
      <c r="C35" s="297" t="s">
        <v>37</v>
      </c>
      <c r="D35" s="297"/>
      <c r="E35" s="297"/>
      <c r="F35" s="298" t="s">
        <v>76</v>
      </c>
      <c r="G35" s="298"/>
      <c r="H35" s="298"/>
      <c r="I35" s="24"/>
      <c r="J35" s="25" t="s">
        <v>75</v>
      </c>
      <c r="K35" s="26"/>
      <c r="L35" s="29">
        <v>0</v>
      </c>
      <c r="M35" s="29">
        <v>0</v>
      </c>
      <c r="N35" s="31">
        <v>0</v>
      </c>
    </row>
    <row r="36" spans="1:14" ht="22.5" customHeight="1" x14ac:dyDescent="0.2">
      <c r="A36" s="22"/>
      <c r="B36" s="24"/>
      <c r="C36" s="297" t="s">
        <v>77</v>
      </c>
      <c r="D36" s="297"/>
      <c r="E36" s="297"/>
      <c r="F36" s="298" t="s">
        <v>9</v>
      </c>
      <c r="G36" s="298"/>
      <c r="H36" s="298"/>
      <c r="I36" s="24"/>
      <c r="J36" s="25" t="s">
        <v>75</v>
      </c>
      <c r="K36" s="26"/>
      <c r="L36" s="29">
        <v>8</v>
      </c>
      <c r="M36" s="29">
        <v>4</v>
      </c>
      <c r="N36" s="31">
        <v>12</v>
      </c>
    </row>
    <row r="37" spans="1:14" ht="6" customHeight="1" x14ac:dyDescent="0.2">
      <c r="A37" s="34"/>
      <c r="B37" s="35"/>
      <c r="C37" s="36"/>
      <c r="D37" s="36"/>
      <c r="E37" s="36"/>
      <c r="F37" s="37"/>
      <c r="G37" s="37"/>
      <c r="H37" s="35"/>
      <c r="I37" s="35"/>
      <c r="J37" s="38"/>
      <c r="K37" s="39"/>
      <c r="L37" s="16"/>
      <c r="M37" s="16"/>
      <c r="N37" s="40"/>
    </row>
  </sheetData>
  <mergeCells count="38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I32:J32"/>
    <mergeCell ref="E33:H33"/>
    <mergeCell ref="C34:E34"/>
    <mergeCell ref="F34:H34"/>
    <mergeCell ref="C30:E30"/>
    <mergeCell ref="F30:H30"/>
    <mergeCell ref="I30:J30"/>
    <mergeCell ref="C31:E31"/>
    <mergeCell ref="F31:H31"/>
    <mergeCell ref="I31:J31"/>
    <mergeCell ref="C35:E35"/>
    <mergeCell ref="F35:H35"/>
    <mergeCell ref="C36:E36"/>
    <mergeCell ref="F36:H36"/>
    <mergeCell ref="E32:H32"/>
  </mergeCells>
  <phoneticPr fontId="32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R45"/>
  <sheetViews>
    <sheetView view="pageBreakPreview" zoomScale="75" zoomScaleNormal="60" zoomScaleSheetLayoutView="75" workbookViewId="0">
      <pane xSplit="6" ySplit="4" topLeftCell="G14" activePane="bottomRight" state="frozen"/>
      <selection activeCell="G1" sqref="G1:O1048576"/>
      <selection pane="topRight" activeCell="G1" sqref="G1:O1048576"/>
      <selection pane="bottomLeft" activeCell="G1" sqref="G1:O1048576"/>
      <selection pane="bottomRight" activeCell="G1" sqref="G1:O1048576"/>
    </sheetView>
  </sheetViews>
  <sheetFormatPr defaultColWidth="11" defaultRowHeight="16.5" x14ac:dyDescent="0.2"/>
  <cols>
    <col min="1" max="1" width="4.7265625" style="128" customWidth="1"/>
    <col min="2" max="4" width="4" style="128" customWidth="1"/>
    <col min="5" max="5" width="7.6328125" style="128" customWidth="1"/>
    <col min="6" max="6" width="9.6328125" style="128" customWidth="1"/>
    <col min="7" max="12" width="13.36328125" style="128" customWidth="1"/>
    <col min="13" max="14" width="17.08984375" style="128" customWidth="1"/>
    <col min="15" max="15" width="13.36328125" style="128" customWidth="1"/>
    <col min="16" max="106" width="14.6328125" style="128" customWidth="1"/>
    <col min="107" max="107" width="11" style="128" bestFit="1"/>
    <col min="108" max="16384" width="11" style="128"/>
  </cols>
  <sheetData>
    <row r="1" spans="1:44" ht="33" customHeight="1" x14ac:dyDescent="0.25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44" ht="33" customHeight="1" x14ac:dyDescent="0.2">
      <c r="A2" s="204"/>
      <c r="B2" s="205"/>
      <c r="C2" s="205"/>
      <c r="D2" s="205"/>
      <c r="E2" s="205"/>
      <c r="F2" s="206" t="s">
        <v>101</v>
      </c>
      <c r="G2" s="391" t="s">
        <v>61</v>
      </c>
      <c r="H2" s="392"/>
      <c r="I2" s="392"/>
      <c r="J2" s="392"/>
      <c r="K2" s="392"/>
      <c r="L2" s="393"/>
      <c r="M2" s="394" t="s">
        <v>127</v>
      </c>
      <c r="N2" s="395"/>
      <c r="O2" s="396"/>
    </row>
    <row r="3" spans="1:44" ht="33" customHeight="1" x14ac:dyDescent="0.2">
      <c r="A3" s="207"/>
      <c r="B3" s="208"/>
      <c r="C3" s="208"/>
      <c r="D3" s="208"/>
      <c r="E3" s="208"/>
      <c r="F3" s="209" t="s">
        <v>102</v>
      </c>
      <c r="G3" s="397" t="s">
        <v>128</v>
      </c>
      <c r="H3" s="398"/>
      <c r="I3" s="399"/>
      <c r="J3" s="397" t="s">
        <v>129</v>
      </c>
      <c r="K3" s="398"/>
      <c r="L3" s="399"/>
      <c r="M3" s="400" t="s">
        <v>130</v>
      </c>
      <c r="N3" s="401"/>
      <c r="O3" s="402"/>
    </row>
    <row r="4" spans="1:44" ht="33" customHeight="1" x14ac:dyDescent="0.2">
      <c r="A4" s="210" t="s">
        <v>104</v>
      </c>
      <c r="B4" s="211"/>
      <c r="C4" s="211"/>
      <c r="D4" s="211"/>
      <c r="E4" s="211"/>
      <c r="F4" s="209" t="s">
        <v>19</v>
      </c>
      <c r="G4" s="212">
        <v>21</v>
      </c>
      <c r="H4" s="212">
        <v>22</v>
      </c>
      <c r="I4" s="213" t="s">
        <v>131</v>
      </c>
      <c r="J4" s="212">
        <v>21</v>
      </c>
      <c r="K4" s="212">
        <v>22</v>
      </c>
      <c r="L4" s="213" t="s">
        <v>131</v>
      </c>
      <c r="M4" s="212">
        <v>21</v>
      </c>
      <c r="N4" s="212">
        <v>22</v>
      </c>
      <c r="O4" s="213" t="s">
        <v>131</v>
      </c>
    </row>
    <row r="5" spans="1:44" ht="33" customHeight="1" x14ac:dyDescent="0.2">
      <c r="A5" s="214"/>
      <c r="B5" s="383" t="s">
        <v>105</v>
      </c>
      <c r="C5" s="386"/>
      <c r="D5" s="386"/>
      <c r="E5" s="386"/>
      <c r="F5" s="215"/>
      <c r="G5" s="216">
        <v>392001</v>
      </c>
      <c r="H5" s="216">
        <f>H6+H8</f>
        <v>353341</v>
      </c>
      <c r="I5" s="217">
        <f t="shared" ref="I5:I14" si="0">IF(G5=0,IF(H5=0,"　","皆増"),IF(H5=0,"皆減",ROUND((H5/G5-1)*100,1)))</f>
        <v>-9.9</v>
      </c>
      <c r="J5" s="216">
        <v>40695</v>
      </c>
      <c r="K5" s="216">
        <f>K6+K8</f>
        <v>40115</v>
      </c>
      <c r="L5" s="217">
        <f t="shared" ref="L5:L14" si="1">IF(J5=0,IF(K5=0,"　","皆増"),IF(K5=0,"皆減",ROUND((K5/J5-1)*100,1)))</f>
        <v>-1.4</v>
      </c>
      <c r="M5" s="218">
        <f t="shared" ref="M5:N14" si="2">SUM(G5,J5)</f>
        <v>432696</v>
      </c>
      <c r="N5" s="218">
        <f t="shared" si="2"/>
        <v>393456</v>
      </c>
      <c r="O5" s="217">
        <f t="shared" ref="O5:O14" si="3">IF(M5=0,IF(N5=0,"　","皆増"),IF(N5=0,"皆減",ROUND((N5/M5-1)*100,1)))</f>
        <v>-9.1</v>
      </c>
    </row>
    <row r="6" spans="1:44" ht="33" customHeight="1" x14ac:dyDescent="0.2">
      <c r="A6" s="390" t="s">
        <v>2</v>
      </c>
      <c r="B6" s="219"/>
      <c r="C6" s="374" t="s">
        <v>27</v>
      </c>
      <c r="D6" s="374"/>
      <c r="E6" s="376"/>
      <c r="F6" s="388"/>
      <c r="G6" s="221">
        <v>353499</v>
      </c>
      <c r="H6" s="222">
        <v>312152</v>
      </c>
      <c r="I6" s="223">
        <f t="shared" si="0"/>
        <v>-11.7</v>
      </c>
      <c r="J6" s="221">
        <v>29102</v>
      </c>
      <c r="K6" s="222">
        <v>28697</v>
      </c>
      <c r="L6" s="223">
        <f t="shared" si="1"/>
        <v>-1.4</v>
      </c>
      <c r="M6" s="224">
        <f t="shared" si="2"/>
        <v>382601</v>
      </c>
      <c r="N6" s="224">
        <f t="shared" si="2"/>
        <v>340849</v>
      </c>
      <c r="O6" s="223">
        <f t="shared" si="3"/>
        <v>-10.9</v>
      </c>
    </row>
    <row r="7" spans="1:44" ht="33" customHeight="1" x14ac:dyDescent="0.2">
      <c r="A7" s="390"/>
      <c r="B7" s="219"/>
      <c r="C7" s="225"/>
      <c r="D7" s="374" t="s">
        <v>106</v>
      </c>
      <c r="E7" s="389"/>
      <c r="F7" s="388"/>
      <c r="G7" s="221">
        <v>259580</v>
      </c>
      <c r="H7" s="222">
        <v>220588</v>
      </c>
      <c r="I7" s="223">
        <f t="shared" si="0"/>
        <v>-15</v>
      </c>
      <c r="J7" s="221">
        <v>28973</v>
      </c>
      <c r="K7" s="222">
        <v>28567</v>
      </c>
      <c r="L7" s="223">
        <f t="shared" si="1"/>
        <v>-1.4</v>
      </c>
      <c r="M7" s="224">
        <f t="shared" si="2"/>
        <v>288553</v>
      </c>
      <c r="N7" s="224">
        <f t="shared" si="2"/>
        <v>249155</v>
      </c>
      <c r="O7" s="223">
        <f t="shared" si="3"/>
        <v>-13.7</v>
      </c>
    </row>
    <row r="8" spans="1:44" ht="33" customHeight="1" x14ac:dyDescent="0.2">
      <c r="A8" s="390"/>
      <c r="B8" s="219"/>
      <c r="C8" s="374" t="s">
        <v>3</v>
      </c>
      <c r="D8" s="374"/>
      <c r="E8" s="376"/>
      <c r="F8" s="388"/>
      <c r="G8" s="221">
        <v>38502</v>
      </c>
      <c r="H8" s="222">
        <v>41189</v>
      </c>
      <c r="I8" s="223">
        <f t="shared" si="0"/>
        <v>7</v>
      </c>
      <c r="J8" s="221">
        <v>11593</v>
      </c>
      <c r="K8" s="222">
        <v>11418</v>
      </c>
      <c r="L8" s="223">
        <f t="shared" si="1"/>
        <v>-1.5</v>
      </c>
      <c r="M8" s="224">
        <f t="shared" si="2"/>
        <v>50095</v>
      </c>
      <c r="N8" s="224">
        <f t="shared" si="2"/>
        <v>52607</v>
      </c>
      <c r="O8" s="223">
        <f t="shared" si="3"/>
        <v>5</v>
      </c>
    </row>
    <row r="9" spans="1:44" ht="33" customHeight="1" x14ac:dyDescent="0.2">
      <c r="A9" s="390"/>
      <c r="B9" s="219"/>
      <c r="C9" s="225"/>
      <c r="D9" s="374" t="s">
        <v>107</v>
      </c>
      <c r="E9" s="389"/>
      <c r="F9" s="388"/>
      <c r="G9" s="221">
        <v>38500</v>
      </c>
      <c r="H9" s="222">
        <v>41017</v>
      </c>
      <c r="I9" s="223">
        <f t="shared" si="0"/>
        <v>6.5</v>
      </c>
      <c r="J9" s="221">
        <v>3555</v>
      </c>
      <c r="K9" s="222">
        <v>3236</v>
      </c>
      <c r="L9" s="223">
        <f t="shared" si="1"/>
        <v>-9</v>
      </c>
      <c r="M9" s="224">
        <f t="shared" si="2"/>
        <v>42055</v>
      </c>
      <c r="N9" s="224">
        <f t="shared" si="2"/>
        <v>44253</v>
      </c>
      <c r="O9" s="223">
        <f t="shared" si="3"/>
        <v>5.2</v>
      </c>
      <c r="AR9" s="128">
        <v>224</v>
      </c>
    </row>
    <row r="10" spans="1:44" ht="33" customHeight="1" x14ac:dyDescent="0.2">
      <c r="A10" s="390"/>
      <c r="B10" s="373" t="s">
        <v>108</v>
      </c>
      <c r="C10" s="376"/>
      <c r="D10" s="376"/>
      <c r="E10" s="376"/>
      <c r="F10" s="215"/>
      <c r="G10" s="226">
        <v>306463</v>
      </c>
      <c r="H10" s="226">
        <f>H11+H13</f>
        <v>282937</v>
      </c>
      <c r="I10" s="223">
        <f t="shared" si="0"/>
        <v>-7.7</v>
      </c>
      <c r="J10" s="226">
        <v>37889</v>
      </c>
      <c r="K10" s="226">
        <f>K11+K13</f>
        <v>36939</v>
      </c>
      <c r="L10" s="223">
        <f t="shared" si="1"/>
        <v>-2.5</v>
      </c>
      <c r="M10" s="224">
        <f t="shared" si="2"/>
        <v>344352</v>
      </c>
      <c r="N10" s="224">
        <f t="shared" si="2"/>
        <v>319876</v>
      </c>
      <c r="O10" s="223">
        <f t="shared" si="3"/>
        <v>-7.1</v>
      </c>
    </row>
    <row r="11" spans="1:44" ht="33" customHeight="1" x14ac:dyDescent="0.2">
      <c r="A11" s="390"/>
      <c r="B11" s="219"/>
      <c r="C11" s="374" t="s">
        <v>109</v>
      </c>
      <c r="D11" s="374"/>
      <c r="E11" s="376"/>
      <c r="F11" s="388"/>
      <c r="G11" s="221">
        <v>291561</v>
      </c>
      <c r="H11" s="222">
        <v>271391</v>
      </c>
      <c r="I11" s="223">
        <f t="shared" si="0"/>
        <v>-6.9</v>
      </c>
      <c r="J11" s="221">
        <v>36181</v>
      </c>
      <c r="K11" s="222">
        <v>35275</v>
      </c>
      <c r="L11" s="223">
        <f t="shared" si="1"/>
        <v>-2.5</v>
      </c>
      <c r="M11" s="224">
        <f t="shared" si="2"/>
        <v>327742</v>
      </c>
      <c r="N11" s="224">
        <f t="shared" si="2"/>
        <v>306666</v>
      </c>
      <c r="O11" s="223">
        <f t="shared" si="3"/>
        <v>-6.4</v>
      </c>
    </row>
    <row r="12" spans="1:44" ht="33" customHeight="1" x14ac:dyDescent="0.2">
      <c r="A12" s="390"/>
      <c r="B12" s="219"/>
      <c r="C12" s="220"/>
      <c r="D12" s="374" t="s">
        <v>43</v>
      </c>
      <c r="E12" s="389"/>
      <c r="F12" s="388"/>
      <c r="G12" s="221">
        <v>69652</v>
      </c>
      <c r="H12" s="222">
        <v>66487</v>
      </c>
      <c r="I12" s="223">
        <f t="shared" si="0"/>
        <v>-4.5</v>
      </c>
      <c r="J12" s="221">
        <v>12597</v>
      </c>
      <c r="K12" s="222">
        <v>12452</v>
      </c>
      <c r="L12" s="223">
        <f t="shared" si="1"/>
        <v>-1.2</v>
      </c>
      <c r="M12" s="224">
        <f t="shared" si="2"/>
        <v>82249</v>
      </c>
      <c r="N12" s="224">
        <f t="shared" si="2"/>
        <v>78939</v>
      </c>
      <c r="O12" s="223">
        <f t="shared" si="3"/>
        <v>-4</v>
      </c>
    </row>
    <row r="13" spans="1:44" ht="33" customHeight="1" x14ac:dyDescent="0.2">
      <c r="A13" s="390"/>
      <c r="B13" s="219"/>
      <c r="C13" s="374" t="s">
        <v>110</v>
      </c>
      <c r="D13" s="374"/>
      <c r="E13" s="376"/>
      <c r="F13" s="388"/>
      <c r="G13" s="221">
        <v>14902</v>
      </c>
      <c r="H13" s="222">
        <v>11546</v>
      </c>
      <c r="I13" s="223">
        <f t="shared" si="0"/>
        <v>-22.5</v>
      </c>
      <c r="J13" s="221">
        <v>1708</v>
      </c>
      <c r="K13" s="222">
        <v>1664</v>
      </c>
      <c r="L13" s="223">
        <f t="shared" si="1"/>
        <v>-2.6</v>
      </c>
      <c r="M13" s="224">
        <f t="shared" si="2"/>
        <v>16610</v>
      </c>
      <c r="N13" s="224">
        <f t="shared" si="2"/>
        <v>13210</v>
      </c>
      <c r="O13" s="223">
        <f t="shared" si="3"/>
        <v>-20.5</v>
      </c>
    </row>
    <row r="14" spans="1:44" ht="33" customHeight="1" x14ac:dyDescent="0.2">
      <c r="A14" s="390"/>
      <c r="B14" s="219"/>
      <c r="C14" s="225"/>
      <c r="D14" s="374" t="s">
        <v>112</v>
      </c>
      <c r="E14" s="389"/>
      <c r="F14" s="388"/>
      <c r="G14" s="221">
        <v>14902</v>
      </c>
      <c r="H14" s="222">
        <v>11546</v>
      </c>
      <c r="I14" s="223">
        <f t="shared" si="0"/>
        <v>-22.5</v>
      </c>
      <c r="J14" s="221">
        <v>1065</v>
      </c>
      <c r="K14" s="222">
        <v>1005</v>
      </c>
      <c r="L14" s="223">
        <f t="shared" si="1"/>
        <v>-5.6</v>
      </c>
      <c r="M14" s="224">
        <f t="shared" si="2"/>
        <v>15967</v>
      </c>
      <c r="N14" s="224">
        <f t="shared" si="2"/>
        <v>12551</v>
      </c>
      <c r="O14" s="223">
        <f t="shared" si="3"/>
        <v>-21.4</v>
      </c>
    </row>
    <row r="15" spans="1:44" ht="33" customHeight="1" x14ac:dyDescent="0.2">
      <c r="A15" s="227"/>
      <c r="B15" s="382" t="s">
        <v>21</v>
      </c>
      <c r="C15" s="381"/>
      <c r="D15" s="381"/>
      <c r="E15" s="381"/>
      <c r="F15" s="228"/>
      <c r="G15" s="229">
        <v>85538</v>
      </c>
      <c r="H15" s="229">
        <f>H5-H10</f>
        <v>70404</v>
      </c>
      <c r="I15" s="230">
        <f t="shared" ref="I15:I24" si="4">IF(G15=0,IF(H15=0,"　","皆増"),IF(H15=0,"皆減",ROUND((H15/G15-1)*100,1)))</f>
        <v>-17.7</v>
      </c>
      <c r="J15" s="229">
        <v>2806</v>
      </c>
      <c r="K15" s="229">
        <f>K5-K10</f>
        <v>3176</v>
      </c>
      <c r="L15" s="230">
        <f t="shared" ref="L15:L24" si="5">IF(J15=0,IF(K15=0,"　","皆増"),IF(K15=0,"皆減",ROUND((K15/J15-1)*100,1)))</f>
        <v>13.2</v>
      </c>
      <c r="M15" s="229">
        <f t="shared" ref="M15:N24" si="6">SUM(G15,J15)</f>
        <v>88344</v>
      </c>
      <c r="N15" s="229">
        <f t="shared" si="6"/>
        <v>73580</v>
      </c>
      <c r="O15" s="230">
        <f t="shared" ref="O15:O24" si="7">IF(M15=0,IF(N15=0,"　","皆増"),IF(N15=0,"皆減",ROUND((N15/M15-1)*100,1)))</f>
        <v>-16.7</v>
      </c>
    </row>
    <row r="16" spans="1:44" ht="33" customHeight="1" x14ac:dyDescent="0.2">
      <c r="A16" s="214"/>
      <c r="B16" s="383" t="s">
        <v>14</v>
      </c>
      <c r="C16" s="386"/>
      <c r="D16" s="386"/>
      <c r="E16" s="386"/>
      <c r="F16" s="231"/>
      <c r="G16" s="221">
        <v>117569</v>
      </c>
      <c r="H16" s="222">
        <v>78767</v>
      </c>
      <c r="I16" s="217">
        <f t="shared" si="4"/>
        <v>-33</v>
      </c>
      <c r="J16" s="221">
        <v>445</v>
      </c>
      <c r="K16" s="222">
        <v>1764</v>
      </c>
      <c r="L16" s="217">
        <f t="shared" si="5"/>
        <v>296.39999999999998</v>
      </c>
      <c r="M16" s="224">
        <f t="shared" si="6"/>
        <v>118014</v>
      </c>
      <c r="N16" s="224">
        <f t="shared" si="6"/>
        <v>80531</v>
      </c>
      <c r="O16" s="217">
        <f t="shared" si="7"/>
        <v>-31.8</v>
      </c>
    </row>
    <row r="17" spans="1:15" ht="33" customHeight="1" x14ac:dyDescent="0.2">
      <c r="A17" s="387" t="s">
        <v>113</v>
      </c>
      <c r="B17" s="219"/>
      <c r="C17" s="374" t="s">
        <v>114</v>
      </c>
      <c r="D17" s="374"/>
      <c r="E17" s="376"/>
      <c r="F17" s="388"/>
      <c r="G17" s="221">
        <v>0</v>
      </c>
      <c r="H17" s="222">
        <v>0</v>
      </c>
      <c r="I17" s="223" t="str">
        <f t="shared" si="4"/>
        <v>　</v>
      </c>
      <c r="J17" s="221">
        <v>0</v>
      </c>
      <c r="K17" s="222">
        <v>0</v>
      </c>
      <c r="L17" s="223" t="str">
        <f t="shared" si="5"/>
        <v>　</v>
      </c>
      <c r="M17" s="224">
        <f t="shared" si="6"/>
        <v>0</v>
      </c>
      <c r="N17" s="224">
        <f t="shared" si="6"/>
        <v>0</v>
      </c>
      <c r="O17" s="223" t="str">
        <f t="shared" si="7"/>
        <v>　</v>
      </c>
    </row>
    <row r="18" spans="1:15" ht="33" customHeight="1" x14ac:dyDescent="0.2">
      <c r="A18" s="387"/>
      <c r="B18" s="219"/>
      <c r="C18" s="374" t="s">
        <v>115</v>
      </c>
      <c r="D18" s="374"/>
      <c r="E18" s="376"/>
      <c r="F18" s="388"/>
      <c r="G18" s="221">
        <v>0</v>
      </c>
      <c r="H18" s="222">
        <v>483</v>
      </c>
      <c r="I18" s="232" t="str">
        <f t="shared" si="4"/>
        <v>皆増</v>
      </c>
      <c r="J18" s="221">
        <v>445</v>
      </c>
      <c r="K18" s="222">
        <v>1764</v>
      </c>
      <c r="L18" s="223">
        <f t="shared" si="5"/>
        <v>296.39999999999998</v>
      </c>
      <c r="M18" s="224">
        <f t="shared" si="6"/>
        <v>445</v>
      </c>
      <c r="N18" s="224">
        <f t="shared" si="6"/>
        <v>2247</v>
      </c>
      <c r="O18" s="223">
        <f t="shared" si="7"/>
        <v>404.9</v>
      </c>
    </row>
    <row r="19" spans="1:15" ht="33" customHeight="1" x14ac:dyDescent="0.2">
      <c r="A19" s="387"/>
      <c r="B19" s="373" t="s">
        <v>116</v>
      </c>
      <c r="C19" s="376"/>
      <c r="D19" s="376"/>
      <c r="E19" s="376"/>
      <c r="F19" s="215"/>
      <c r="G19" s="221">
        <v>206205</v>
      </c>
      <c r="H19" s="222">
        <v>150177</v>
      </c>
      <c r="I19" s="223">
        <f t="shared" si="4"/>
        <v>-27.2</v>
      </c>
      <c r="J19" s="221">
        <v>889</v>
      </c>
      <c r="K19" s="222">
        <v>3527</v>
      </c>
      <c r="L19" s="223">
        <f t="shared" si="5"/>
        <v>296.7</v>
      </c>
      <c r="M19" s="224">
        <f t="shared" si="6"/>
        <v>207094</v>
      </c>
      <c r="N19" s="224">
        <f t="shared" si="6"/>
        <v>153704</v>
      </c>
      <c r="O19" s="223">
        <f t="shared" si="7"/>
        <v>-25.8</v>
      </c>
    </row>
    <row r="20" spans="1:15" ht="33" customHeight="1" x14ac:dyDescent="0.2">
      <c r="A20" s="387"/>
      <c r="B20" s="219"/>
      <c r="C20" s="374" t="s">
        <v>117</v>
      </c>
      <c r="D20" s="374"/>
      <c r="E20" s="376"/>
      <c r="F20" s="388"/>
      <c r="G20" s="221">
        <v>17843</v>
      </c>
      <c r="H20" s="222">
        <v>13057</v>
      </c>
      <c r="I20" s="223">
        <f t="shared" si="4"/>
        <v>-26.8</v>
      </c>
      <c r="J20" s="221">
        <v>0</v>
      </c>
      <c r="K20" s="222">
        <v>0</v>
      </c>
      <c r="L20" s="232" t="str">
        <f t="shared" si="5"/>
        <v>　</v>
      </c>
      <c r="M20" s="224">
        <f t="shared" si="6"/>
        <v>17843</v>
      </c>
      <c r="N20" s="224">
        <f t="shared" si="6"/>
        <v>13057</v>
      </c>
      <c r="O20" s="223">
        <f t="shared" si="7"/>
        <v>-26.8</v>
      </c>
    </row>
    <row r="21" spans="1:15" ht="33" customHeight="1" x14ac:dyDescent="0.2">
      <c r="A21" s="387"/>
      <c r="B21" s="219"/>
      <c r="C21" s="220"/>
      <c r="D21" s="374" t="s">
        <v>43</v>
      </c>
      <c r="E21" s="389"/>
      <c r="F21" s="388"/>
      <c r="G21" s="221">
        <v>0</v>
      </c>
      <c r="H21" s="222">
        <v>0</v>
      </c>
      <c r="I21" s="232" t="str">
        <f t="shared" si="4"/>
        <v>　</v>
      </c>
      <c r="J21" s="221">
        <v>0</v>
      </c>
      <c r="K21" s="222">
        <v>0</v>
      </c>
      <c r="L21" s="223" t="str">
        <f t="shared" si="5"/>
        <v>　</v>
      </c>
      <c r="M21" s="224">
        <f t="shared" si="6"/>
        <v>0</v>
      </c>
      <c r="N21" s="224">
        <f t="shared" si="6"/>
        <v>0</v>
      </c>
      <c r="O21" s="232" t="str">
        <f t="shared" si="7"/>
        <v>　</v>
      </c>
    </row>
    <row r="22" spans="1:15" ht="33" customHeight="1" x14ac:dyDescent="0.2">
      <c r="A22" s="387"/>
      <c r="B22" s="219"/>
      <c r="C22" s="374" t="s">
        <v>13</v>
      </c>
      <c r="D22" s="374"/>
      <c r="E22" s="376"/>
      <c r="F22" s="388"/>
      <c r="G22" s="221">
        <v>70835</v>
      </c>
      <c r="H22" s="222">
        <v>73143</v>
      </c>
      <c r="I22" s="223">
        <f t="shared" si="4"/>
        <v>3.3</v>
      </c>
      <c r="J22" s="221">
        <v>889</v>
      </c>
      <c r="K22" s="222">
        <v>3527</v>
      </c>
      <c r="L22" s="223">
        <f t="shared" si="5"/>
        <v>296.7</v>
      </c>
      <c r="M22" s="224">
        <f t="shared" si="6"/>
        <v>71724</v>
      </c>
      <c r="N22" s="224">
        <f t="shared" si="6"/>
        <v>76670</v>
      </c>
      <c r="O22" s="223">
        <f t="shared" si="7"/>
        <v>6.9</v>
      </c>
    </row>
    <row r="23" spans="1:15" ht="33" customHeight="1" x14ac:dyDescent="0.2">
      <c r="A23" s="233"/>
      <c r="B23" s="382" t="s">
        <v>21</v>
      </c>
      <c r="C23" s="381"/>
      <c r="D23" s="381"/>
      <c r="E23" s="381"/>
      <c r="F23" s="228"/>
      <c r="G23" s="229">
        <v>-88636</v>
      </c>
      <c r="H23" s="229">
        <f>H16-H19</f>
        <v>-71410</v>
      </c>
      <c r="I23" s="230">
        <f t="shared" si="4"/>
        <v>-19.399999999999999</v>
      </c>
      <c r="J23" s="229">
        <v>-444</v>
      </c>
      <c r="K23" s="229">
        <f>K16-K19</f>
        <v>-1763</v>
      </c>
      <c r="L23" s="230">
        <f t="shared" si="5"/>
        <v>297.10000000000002</v>
      </c>
      <c r="M23" s="229">
        <f t="shared" si="6"/>
        <v>-89080</v>
      </c>
      <c r="N23" s="229">
        <f t="shared" si="6"/>
        <v>-73173</v>
      </c>
      <c r="O23" s="230">
        <f t="shared" si="7"/>
        <v>-17.899999999999999</v>
      </c>
    </row>
    <row r="24" spans="1:15" ht="33" customHeight="1" x14ac:dyDescent="0.2">
      <c r="A24" s="383" t="s">
        <v>118</v>
      </c>
      <c r="B24" s="384"/>
      <c r="C24" s="384"/>
      <c r="D24" s="384"/>
      <c r="E24" s="384"/>
      <c r="F24" s="385"/>
      <c r="G24" s="224">
        <v>-3098</v>
      </c>
      <c r="H24" s="224">
        <f>H15+H23</f>
        <v>-1006</v>
      </c>
      <c r="I24" s="217">
        <f t="shared" si="4"/>
        <v>-67.5</v>
      </c>
      <c r="J24" s="224">
        <v>2362</v>
      </c>
      <c r="K24" s="224">
        <f>K15+K23</f>
        <v>1413</v>
      </c>
      <c r="L24" s="217">
        <f t="shared" si="5"/>
        <v>-40.200000000000003</v>
      </c>
      <c r="M24" s="224">
        <f t="shared" si="6"/>
        <v>-736</v>
      </c>
      <c r="N24" s="224">
        <f t="shared" si="6"/>
        <v>407</v>
      </c>
      <c r="O24" s="217">
        <f t="shared" si="7"/>
        <v>-155.30000000000001</v>
      </c>
    </row>
    <row r="25" spans="1:15" ht="33" customHeight="1" x14ac:dyDescent="0.2">
      <c r="A25" s="373" t="s">
        <v>10</v>
      </c>
      <c r="B25" s="374"/>
      <c r="C25" s="374"/>
      <c r="D25" s="374"/>
      <c r="E25" s="374"/>
      <c r="F25" s="375"/>
      <c r="G25" s="221">
        <v>0</v>
      </c>
      <c r="H25" s="222">
        <v>0</v>
      </c>
      <c r="I25" s="223" t="str">
        <f t="shared" ref="I25:I32" si="8">IF(G25=0,IF(H25=0,"　","皆増"),IF(H25=0,"皆減",ROUND((H25/G25-1)*100,1)))</f>
        <v>　</v>
      </c>
      <c r="J25" s="234">
        <v>0</v>
      </c>
      <c r="K25" s="235">
        <v>0</v>
      </c>
      <c r="L25" s="223" t="str">
        <f t="shared" ref="L25:L32" si="9">IF(J25=0,IF(K25=0,"　","皆増"),IF(K25=0,"皆減",ROUND((K25/J25-1)*100,1)))</f>
        <v>　</v>
      </c>
      <c r="M25" s="224">
        <f t="shared" ref="M25:N31" si="10">SUM(G25,J25)</f>
        <v>0</v>
      </c>
      <c r="N25" s="224">
        <f t="shared" si="10"/>
        <v>0</v>
      </c>
      <c r="O25" s="223" t="str">
        <f t="shared" ref="O25:O32" si="11">IF(M25=0,IF(N25=0,"　","皆増"),IF(N25=0,"皆減",ROUND((N25/M25-1)*100,1)))</f>
        <v>　</v>
      </c>
    </row>
    <row r="26" spans="1:15" ht="33" customHeight="1" x14ac:dyDescent="0.2">
      <c r="A26" s="373" t="s">
        <v>1</v>
      </c>
      <c r="B26" s="374"/>
      <c r="C26" s="374"/>
      <c r="D26" s="374"/>
      <c r="E26" s="374"/>
      <c r="F26" s="375"/>
      <c r="G26" s="221">
        <v>9753</v>
      </c>
      <c r="H26" s="222">
        <v>6655</v>
      </c>
      <c r="I26" s="223">
        <f t="shared" si="8"/>
        <v>-31.8</v>
      </c>
      <c r="J26" s="221">
        <v>3030</v>
      </c>
      <c r="K26" s="222">
        <v>5393</v>
      </c>
      <c r="L26" s="223">
        <f t="shared" si="9"/>
        <v>78</v>
      </c>
      <c r="M26" s="224">
        <f t="shared" si="10"/>
        <v>12783</v>
      </c>
      <c r="N26" s="224">
        <f t="shared" si="10"/>
        <v>12048</v>
      </c>
      <c r="O26" s="223">
        <f t="shared" si="11"/>
        <v>-5.7</v>
      </c>
    </row>
    <row r="27" spans="1:15" ht="33" customHeight="1" x14ac:dyDescent="0.2">
      <c r="A27" s="373" t="s">
        <v>16</v>
      </c>
      <c r="B27" s="374"/>
      <c r="C27" s="374"/>
      <c r="D27" s="374"/>
      <c r="E27" s="374"/>
      <c r="F27" s="375"/>
      <c r="G27" s="221">
        <v>0</v>
      </c>
      <c r="H27" s="222">
        <v>0</v>
      </c>
      <c r="I27" s="223" t="str">
        <f t="shared" si="8"/>
        <v>　</v>
      </c>
      <c r="J27" s="221">
        <v>0</v>
      </c>
      <c r="K27" s="222">
        <v>0</v>
      </c>
      <c r="L27" s="223" t="str">
        <f t="shared" si="9"/>
        <v>　</v>
      </c>
      <c r="M27" s="224">
        <f t="shared" si="10"/>
        <v>0</v>
      </c>
      <c r="N27" s="224">
        <f t="shared" si="10"/>
        <v>0</v>
      </c>
      <c r="O27" s="223" t="str">
        <f t="shared" si="11"/>
        <v>　</v>
      </c>
    </row>
    <row r="28" spans="1:15" ht="33" customHeight="1" x14ac:dyDescent="0.2">
      <c r="A28" s="373" t="s">
        <v>119</v>
      </c>
      <c r="B28" s="374"/>
      <c r="C28" s="374"/>
      <c r="D28" s="374"/>
      <c r="E28" s="374"/>
      <c r="F28" s="375"/>
      <c r="G28" s="224">
        <v>6655</v>
      </c>
      <c r="H28" s="224">
        <f>H24-H25+H26-H27</f>
        <v>5649</v>
      </c>
      <c r="I28" s="223">
        <f t="shared" si="8"/>
        <v>-15.1</v>
      </c>
      <c r="J28" s="224">
        <v>5392</v>
      </c>
      <c r="K28" s="224">
        <f>K24-K25+K26-K27</f>
        <v>6806</v>
      </c>
      <c r="L28" s="223">
        <f t="shared" si="9"/>
        <v>26.2</v>
      </c>
      <c r="M28" s="224">
        <f t="shared" si="10"/>
        <v>12047</v>
      </c>
      <c r="N28" s="224">
        <f t="shared" si="10"/>
        <v>12455</v>
      </c>
      <c r="O28" s="223">
        <f t="shared" si="11"/>
        <v>3.4</v>
      </c>
    </row>
    <row r="29" spans="1:15" ht="33" customHeight="1" x14ac:dyDescent="0.2">
      <c r="A29" s="373" t="s">
        <v>120</v>
      </c>
      <c r="B29" s="374"/>
      <c r="C29" s="374"/>
      <c r="D29" s="374"/>
      <c r="E29" s="374"/>
      <c r="F29" s="375"/>
      <c r="G29" s="221">
        <v>0</v>
      </c>
      <c r="H29" s="222">
        <v>0</v>
      </c>
      <c r="I29" s="223" t="str">
        <f t="shared" si="8"/>
        <v>　</v>
      </c>
      <c r="J29" s="221">
        <v>0</v>
      </c>
      <c r="K29" s="222">
        <v>0</v>
      </c>
      <c r="L29" s="223" t="str">
        <f t="shared" si="9"/>
        <v>　</v>
      </c>
      <c r="M29" s="224">
        <f t="shared" si="10"/>
        <v>0</v>
      </c>
      <c r="N29" s="224">
        <f t="shared" si="10"/>
        <v>0</v>
      </c>
      <c r="O29" s="223" t="str">
        <f t="shared" si="11"/>
        <v>　</v>
      </c>
    </row>
    <row r="30" spans="1:15" ht="33" customHeight="1" x14ac:dyDescent="0.2">
      <c r="A30" s="373" t="s">
        <v>121</v>
      </c>
      <c r="B30" s="374"/>
      <c r="C30" s="376"/>
      <c r="D30" s="376"/>
      <c r="E30" s="376"/>
      <c r="F30" s="236" t="s">
        <v>122</v>
      </c>
      <c r="G30" s="226">
        <v>6655</v>
      </c>
      <c r="H30" s="226">
        <f>IF((H28-H29)&gt;=0,H28-H29,0)</f>
        <v>5649</v>
      </c>
      <c r="I30" s="223">
        <f t="shared" si="8"/>
        <v>-15.1</v>
      </c>
      <c r="J30" s="226">
        <v>5392</v>
      </c>
      <c r="K30" s="226">
        <f>IF((K28-K29)&gt;=0,K28-K29,0)</f>
        <v>6806</v>
      </c>
      <c r="L30" s="223">
        <f t="shared" si="9"/>
        <v>26.2</v>
      </c>
      <c r="M30" s="224">
        <f t="shared" si="10"/>
        <v>12047</v>
      </c>
      <c r="N30" s="224">
        <f t="shared" si="10"/>
        <v>12455</v>
      </c>
      <c r="O30" s="223">
        <f t="shared" si="11"/>
        <v>3.4</v>
      </c>
    </row>
    <row r="31" spans="1:15" ht="33" customHeight="1" x14ac:dyDescent="0.2">
      <c r="A31" s="373"/>
      <c r="B31" s="374"/>
      <c r="C31" s="376"/>
      <c r="D31" s="376"/>
      <c r="E31" s="376"/>
      <c r="F31" s="236" t="s">
        <v>123</v>
      </c>
      <c r="G31" s="226">
        <v>0</v>
      </c>
      <c r="H31" s="226">
        <f>IF((H28-H29)&lt;0,-(H28-H29),0)</f>
        <v>0</v>
      </c>
      <c r="I31" s="223" t="str">
        <f t="shared" si="8"/>
        <v>　</v>
      </c>
      <c r="J31" s="226">
        <v>0</v>
      </c>
      <c r="K31" s="226">
        <f>IF((K28-K29)&lt;0,-(K28-K29),0)</f>
        <v>0</v>
      </c>
      <c r="L31" s="223" t="str">
        <f t="shared" si="9"/>
        <v>　</v>
      </c>
      <c r="M31" s="224">
        <f t="shared" si="10"/>
        <v>0</v>
      </c>
      <c r="N31" s="224">
        <f t="shared" si="10"/>
        <v>0</v>
      </c>
      <c r="O31" s="223" t="str">
        <f t="shared" si="11"/>
        <v>　</v>
      </c>
    </row>
    <row r="32" spans="1:15" ht="33" customHeight="1" x14ac:dyDescent="0.2">
      <c r="A32" s="377" t="s">
        <v>124</v>
      </c>
      <c r="B32" s="378"/>
      <c r="C32" s="376"/>
      <c r="D32" s="376"/>
      <c r="E32" s="376"/>
      <c r="F32" s="237" t="s">
        <v>103</v>
      </c>
      <c r="G32" s="238">
        <v>0</v>
      </c>
      <c r="H32" s="238">
        <f>IF(H6=0,0,ROUND(H31/H6*100,((-1))*-1))</f>
        <v>0</v>
      </c>
      <c r="I32" s="223" t="str">
        <f t="shared" si="8"/>
        <v>　</v>
      </c>
      <c r="J32" s="238">
        <v>0</v>
      </c>
      <c r="K32" s="238">
        <f>IF(K6=0,0,ROUND(K31/K6*100,((-1))*-1))</f>
        <v>0</v>
      </c>
      <c r="L32" s="223" t="str">
        <f t="shared" si="9"/>
        <v>　</v>
      </c>
      <c r="M32" s="238">
        <f>IF(M6=0,0,ROUND(M31/M6*100,((-1))*-1))</f>
        <v>0</v>
      </c>
      <c r="N32" s="238">
        <f>IF(N6=0,0,ROUND(N31/N6*100,((-1))*-1))</f>
        <v>0</v>
      </c>
      <c r="O32" s="223" t="str">
        <f t="shared" si="11"/>
        <v>　</v>
      </c>
    </row>
    <row r="33" spans="1:15" ht="33" customHeight="1" x14ac:dyDescent="0.2">
      <c r="A33" s="379" t="s">
        <v>125</v>
      </c>
      <c r="B33" s="380"/>
      <c r="C33" s="381"/>
      <c r="D33" s="381"/>
      <c r="E33" s="381"/>
      <c r="F33" s="239" t="s">
        <v>103</v>
      </c>
      <c r="G33" s="240">
        <v>103.9</v>
      </c>
      <c r="H33" s="240">
        <f>IF(H10+H22=0,0,ROUND(H5/(H10+H22)*100,((-1))*-1))</f>
        <v>99.2</v>
      </c>
      <c r="I33" s="230">
        <f>IF(G33=0,IF(H33=0,"　","皆増"),IF(H33=0,"皆減",ROUND((H33/G33-1)*100,1)))</f>
        <v>-4.5</v>
      </c>
      <c r="J33" s="240">
        <v>104.9</v>
      </c>
      <c r="K33" s="240">
        <f>IF(K10+K22=0,0,ROUND(K5/(K10+K22)*100,((-1))*-1))</f>
        <v>99.1</v>
      </c>
      <c r="L33" s="230">
        <f>IF(J33=0,IF(K33=0,"　","皆増"),IF(K33=0,"皆減",ROUND((K33/J33-1)*100,1)))</f>
        <v>-5.5</v>
      </c>
      <c r="M33" s="240">
        <f>IF(M10+M22=0,0,ROUND(M5/(M10+M22)*100,((-1))*-1))</f>
        <v>104</v>
      </c>
      <c r="N33" s="240">
        <f>IF(N10+N22=0,0,ROUND(N5/(N10+N22)*100,((-1))*-1))</f>
        <v>99.2</v>
      </c>
      <c r="O33" s="230">
        <f>IF(M33=0,IF(N33=0,"　","皆増"),IF(N33=0,"皆減",ROUND((N33/M33-1)*100,1)))</f>
        <v>-4.5999999999999996</v>
      </c>
    </row>
    <row r="35" spans="1:15" x14ac:dyDescent="0.2">
      <c r="A35" s="128" t="s">
        <v>134</v>
      </c>
      <c r="B35" s="241" t="s">
        <v>135</v>
      </c>
      <c r="G35" s="242">
        <v>0</v>
      </c>
      <c r="H35" s="243">
        <f>H31</f>
        <v>0</v>
      </c>
      <c r="J35" s="242"/>
      <c r="K35" s="243">
        <f>K31</f>
        <v>0</v>
      </c>
      <c r="M35" s="242"/>
      <c r="N35" s="243">
        <f>SUM(G35:L35)</f>
        <v>0</v>
      </c>
    </row>
    <row r="36" spans="1:15" x14ac:dyDescent="0.2">
      <c r="A36" s="128" t="s">
        <v>111</v>
      </c>
      <c r="B36" s="241" t="s">
        <v>135</v>
      </c>
      <c r="G36" s="243"/>
      <c r="H36" s="242"/>
      <c r="J36" s="243">
        <f>J31</f>
        <v>0</v>
      </c>
      <c r="K36" s="242"/>
      <c r="M36" s="243">
        <f>SUM(G36:L36)</f>
        <v>0</v>
      </c>
      <c r="N36" s="242"/>
    </row>
    <row r="37" spans="1:15" x14ac:dyDescent="0.2">
      <c r="G37" s="242"/>
      <c r="H37" s="242"/>
      <c r="J37" s="242"/>
      <c r="K37" s="242"/>
      <c r="M37" s="242"/>
      <c r="N37" s="242"/>
    </row>
    <row r="38" spans="1:15" x14ac:dyDescent="0.2">
      <c r="A38" s="241" t="s">
        <v>136</v>
      </c>
      <c r="B38" s="241"/>
      <c r="G38" s="242">
        <v>1</v>
      </c>
      <c r="H38" s="243">
        <f>G29+G30-H26</f>
        <v>0</v>
      </c>
      <c r="J38" s="242"/>
      <c r="K38" s="243">
        <f>J29+J30-K26</f>
        <v>-1</v>
      </c>
      <c r="M38" s="242"/>
      <c r="N38" s="243">
        <f>M29+M30-N26</f>
        <v>-1</v>
      </c>
    </row>
    <row r="40" spans="1:15" x14ac:dyDescent="0.2">
      <c r="A40" s="128" t="s">
        <v>134</v>
      </c>
      <c r="B40" s="241" t="s">
        <v>137</v>
      </c>
      <c r="G40" s="244" t="s">
        <v>138</v>
      </c>
      <c r="H40" s="245" t="str">
        <f>IF(H7-H11&gt;0,"○","×")</f>
        <v>×</v>
      </c>
      <c r="J40" s="244"/>
      <c r="K40" s="245" t="str">
        <f>IF(K7-K11&gt;0,"○","×")</f>
        <v>×</v>
      </c>
      <c r="N40" s="246">
        <f>COUNTIF(G40:L40,"○")</f>
        <v>0</v>
      </c>
    </row>
    <row r="41" spans="1:15" x14ac:dyDescent="0.2">
      <c r="A41" s="128" t="s">
        <v>134</v>
      </c>
      <c r="B41" s="241" t="s">
        <v>139</v>
      </c>
      <c r="G41" s="128">
        <v>88.8</v>
      </c>
      <c r="H41" s="246">
        <f>IF(H40="○",100,IF(H11=0,0,ROUND(H7/H11*100,1)))</f>
        <v>81.3</v>
      </c>
      <c r="K41" s="246">
        <f>IF(K40="○",100,IF(K11=0,0,ROUND(K7/K11*100,1)))</f>
        <v>81</v>
      </c>
    </row>
    <row r="42" spans="1:15" x14ac:dyDescent="0.2">
      <c r="A42" s="128" t="s">
        <v>134</v>
      </c>
      <c r="B42" s="241" t="s">
        <v>140</v>
      </c>
      <c r="G42" s="128" t="s">
        <v>0</v>
      </c>
      <c r="H42" s="246" t="str">
        <f>IF(H40="×","",ROUND((H7-H11)/(H14+H22)*100,1))</f>
        <v/>
      </c>
      <c r="K42" s="246" t="str">
        <f>IF(K40="×","",ROUND((K7-K11)/(K14+K22)*100,1))</f>
        <v/>
      </c>
    </row>
    <row r="43" spans="1:15" x14ac:dyDescent="0.2">
      <c r="A43" s="128" t="s">
        <v>111</v>
      </c>
      <c r="B43" s="241" t="s">
        <v>137</v>
      </c>
      <c r="G43" s="245"/>
      <c r="J43" s="245" t="str">
        <f>IF(J7-J11&gt;0,"○","×")</f>
        <v>×</v>
      </c>
      <c r="M43" s="246">
        <f>COUNTIF(C43:L43,"○")</f>
        <v>0</v>
      </c>
    </row>
    <row r="44" spans="1:15" x14ac:dyDescent="0.2">
      <c r="A44" s="128" t="s">
        <v>111</v>
      </c>
      <c r="B44" s="241" t="s">
        <v>139</v>
      </c>
      <c r="G44" s="246"/>
      <c r="J44" s="246">
        <f>IF(J43="○",100,IF(J11=0,0,ROUND(J7/J11*100,1)))</f>
        <v>80.099999999999994</v>
      </c>
    </row>
    <row r="45" spans="1:15" x14ac:dyDescent="0.2">
      <c r="A45" s="128" t="s">
        <v>111</v>
      </c>
      <c r="B45" s="241" t="s">
        <v>140</v>
      </c>
      <c r="G45" s="246"/>
      <c r="J45" s="246" t="str">
        <f>IF(J43="×","",ROUND((J7-J11)/(J14+J22)*100,1))</f>
        <v/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3"/>
  <pageMargins left="0.78740157480314965" right="0.78740157480314965" top="0.98425196850393704" bottom="0.98425196850393704" header="0" footer="0"/>
  <pageSetup paperSize="9" scale="69" firstPageNumber="0" orientation="portrait" blackAndWhite="1" r:id="rId1"/>
  <headerFooter alignWithMargins="0"/>
  <colBreaks count="1" manualBreakCount="1">
    <brk id="12" max="3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R45"/>
  <sheetViews>
    <sheetView view="pageBreakPreview" zoomScale="75" zoomScaleNormal="60" zoomScaleSheetLayoutView="75" workbookViewId="0">
      <pane xSplit="6" ySplit="4" topLeftCell="G23" activePane="bottomRight" state="frozen"/>
      <selection activeCell="G1" sqref="G1:O1048576"/>
      <selection pane="topRight" activeCell="G1" sqref="G1:O1048576"/>
      <selection pane="bottomLeft" activeCell="G1" sqref="G1:O1048576"/>
      <selection pane="bottomRight" activeCell="G1" sqref="G1:O1048576"/>
    </sheetView>
  </sheetViews>
  <sheetFormatPr defaultColWidth="11" defaultRowHeight="16.5" x14ac:dyDescent="0.2"/>
  <cols>
    <col min="1" max="1" width="4.7265625" style="128" customWidth="1"/>
    <col min="2" max="4" width="4" style="128" customWidth="1"/>
    <col min="5" max="5" width="7.6328125" style="128" customWidth="1"/>
    <col min="6" max="6" width="9.6328125" style="128" customWidth="1"/>
    <col min="7" max="12" width="13.36328125" style="128" customWidth="1"/>
    <col min="13" max="14" width="17.08984375" style="128" customWidth="1"/>
    <col min="15" max="15" width="13.36328125" style="128" customWidth="1"/>
    <col min="16" max="106" width="14.6328125" style="128" customWidth="1"/>
    <col min="107" max="107" width="11" style="128" bestFit="1"/>
    <col min="108" max="16384" width="11" style="128"/>
  </cols>
  <sheetData>
    <row r="1" spans="1:44" ht="33" customHeight="1" x14ac:dyDescent="0.25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44" ht="33" customHeight="1" x14ac:dyDescent="0.2">
      <c r="A2" s="204"/>
      <c r="B2" s="205"/>
      <c r="C2" s="205"/>
      <c r="D2" s="205"/>
      <c r="E2" s="205"/>
      <c r="F2" s="206" t="s">
        <v>101</v>
      </c>
      <c r="G2" s="391" t="s">
        <v>61</v>
      </c>
      <c r="H2" s="392"/>
      <c r="I2" s="392"/>
      <c r="J2" s="392"/>
      <c r="K2" s="392"/>
      <c r="L2" s="393"/>
      <c r="M2" s="394" t="s">
        <v>127</v>
      </c>
      <c r="N2" s="395"/>
      <c r="O2" s="396"/>
    </row>
    <row r="3" spans="1:44" ht="33" customHeight="1" x14ac:dyDescent="0.2">
      <c r="A3" s="207"/>
      <c r="B3" s="208"/>
      <c r="C3" s="208"/>
      <c r="D3" s="208"/>
      <c r="E3" s="208"/>
      <c r="F3" s="209" t="s">
        <v>102</v>
      </c>
      <c r="G3" s="397" t="s">
        <v>128</v>
      </c>
      <c r="H3" s="398"/>
      <c r="I3" s="399"/>
      <c r="J3" s="397" t="s">
        <v>129</v>
      </c>
      <c r="K3" s="398"/>
      <c r="L3" s="399"/>
      <c r="M3" s="400" t="s">
        <v>130</v>
      </c>
      <c r="N3" s="401"/>
      <c r="O3" s="402"/>
    </row>
    <row r="4" spans="1:44" ht="33" customHeight="1" x14ac:dyDescent="0.2">
      <c r="A4" s="210" t="s">
        <v>104</v>
      </c>
      <c r="B4" s="211"/>
      <c r="C4" s="211"/>
      <c r="D4" s="211"/>
      <c r="E4" s="211"/>
      <c r="F4" s="209" t="s">
        <v>19</v>
      </c>
      <c r="G4" s="212">
        <v>22</v>
      </c>
      <c r="H4" s="212">
        <v>23</v>
      </c>
      <c r="I4" s="213" t="s">
        <v>131</v>
      </c>
      <c r="J4" s="212">
        <v>22</v>
      </c>
      <c r="K4" s="212">
        <v>23</v>
      </c>
      <c r="L4" s="213" t="s">
        <v>131</v>
      </c>
      <c r="M4" s="212">
        <v>22</v>
      </c>
      <c r="N4" s="212">
        <v>23</v>
      </c>
      <c r="O4" s="213" t="s">
        <v>131</v>
      </c>
    </row>
    <row r="5" spans="1:44" ht="33" customHeight="1" x14ac:dyDescent="0.2">
      <c r="A5" s="214"/>
      <c r="B5" s="383" t="s">
        <v>105</v>
      </c>
      <c r="C5" s="386"/>
      <c r="D5" s="386"/>
      <c r="E5" s="386"/>
      <c r="F5" s="215"/>
      <c r="G5" s="216">
        <f>G6+G8</f>
        <v>353341</v>
      </c>
      <c r="H5" s="216">
        <f>H6+H8</f>
        <v>337426</v>
      </c>
      <c r="I5" s="217">
        <f t="shared" ref="I5:I14" si="0">IF(G5=0,IF(H5=0,"　","皆増"),IF(H5=0,"皆減",ROUND((H5/G5-1)*100,1)))</f>
        <v>-4.5</v>
      </c>
      <c r="J5" s="216">
        <f>J6+J8</f>
        <v>40115</v>
      </c>
      <c r="K5" s="216">
        <f>K6+K8</f>
        <v>38768</v>
      </c>
      <c r="L5" s="217">
        <f t="shared" ref="L5:L14" si="1">IF(J5=0,IF(K5=0,"　","皆増"),IF(K5=0,"皆減",ROUND((K5/J5-1)*100,1)))</f>
        <v>-3.4</v>
      </c>
      <c r="M5" s="218">
        <f t="shared" ref="M5:N14" si="2">SUM(G5,J5)</f>
        <v>393456</v>
      </c>
      <c r="N5" s="218">
        <f t="shared" si="2"/>
        <v>376194</v>
      </c>
      <c r="O5" s="217">
        <f t="shared" ref="O5:O14" si="3">IF(M5=0,IF(N5=0,"　","皆増"),IF(N5=0,"皆減",ROUND((N5/M5-1)*100,1)))</f>
        <v>-4.4000000000000004</v>
      </c>
    </row>
    <row r="6" spans="1:44" ht="33" customHeight="1" x14ac:dyDescent="0.2">
      <c r="A6" s="390" t="s">
        <v>2</v>
      </c>
      <c r="B6" s="219"/>
      <c r="C6" s="374" t="s">
        <v>27</v>
      </c>
      <c r="D6" s="374"/>
      <c r="E6" s="376"/>
      <c r="F6" s="388"/>
      <c r="G6" s="221">
        <v>312152</v>
      </c>
      <c r="H6" s="221">
        <v>256239</v>
      </c>
      <c r="I6" s="223">
        <f t="shared" si="0"/>
        <v>-17.899999999999999</v>
      </c>
      <c r="J6" s="221">
        <v>28697</v>
      </c>
      <c r="K6" s="221">
        <v>27484</v>
      </c>
      <c r="L6" s="223">
        <f t="shared" si="1"/>
        <v>-4.2</v>
      </c>
      <c r="M6" s="224">
        <f t="shared" si="2"/>
        <v>340849</v>
      </c>
      <c r="N6" s="224">
        <f t="shared" si="2"/>
        <v>283723</v>
      </c>
      <c r="O6" s="223">
        <f t="shared" si="3"/>
        <v>-16.8</v>
      </c>
    </row>
    <row r="7" spans="1:44" ht="33" customHeight="1" x14ac:dyDescent="0.2">
      <c r="A7" s="390"/>
      <c r="B7" s="219"/>
      <c r="C7" s="225"/>
      <c r="D7" s="374" t="s">
        <v>106</v>
      </c>
      <c r="E7" s="389"/>
      <c r="F7" s="388"/>
      <c r="G7" s="221">
        <v>220588</v>
      </c>
      <c r="H7" s="221">
        <v>178996</v>
      </c>
      <c r="I7" s="223">
        <f t="shared" si="0"/>
        <v>-18.899999999999999</v>
      </c>
      <c r="J7" s="221">
        <v>28567</v>
      </c>
      <c r="K7" s="221">
        <v>27377</v>
      </c>
      <c r="L7" s="223">
        <f t="shared" si="1"/>
        <v>-4.2</v>
      </c>
      <c r="M7" s="224">
        <f t="shared" si="2"/>
        <v>249155</v>
      </c>
      <c r="N7" s="224">
        <f t="shared" si="2"/>
        <v>206373</v>
      </c>
      <c r="O7" s="223">
        <f t="shared" si="3"/>
        <v>-17.2</v>
      </c>
    </row>
    <row r="8" spans="1:44" ht="33" customHeight="1" x14ac:dyDescent="0.2">
      <c r="A8" s="390"/>
      <c r="B8" s="219"/>
      <c r="C8" s="374" t="s">
        <v>3</v>
      </c>
      <c r="D8" s="374"/>
      <c r="E8" s="376"/>
      <c r="F8" s="388"/>
      <c r="G8" s="221">
        <v>41189</v>
      </c>
      <c r="H8" s="222">
        <v>81187</v>
      </c>
      <c r="I8" s="223">
        <f t="shared" si="0"/>
        <v>97.1</v>
      </c>
      <c r="J8" s="221">
        <v>11418</v>
      </c>
      <c r="K8" s="221">
        <v>11284</v>
      </c>
      <c r="L8" s="223">
        <f t="shared" si="1"/>
        <v>-1.2</v>
      </c>
      <c r="M8" s="224">
        <f t="shared" si="2"/>
        <v>52607</v>
      </c>
      <c r="N8" s="224">
        <f t="shared" si="2"/>
        <v>92471</v>
      </c>
      <c r="O8" s="223">
        <f t="shared" si="3"/>
        <v>75.8</v>
      </c>
    </row>
    <row r="9" spans="1:44" ht="33" customHeight="1" x14ac:dyDescent="0.2">
      <c r="A9" s="390"/>
      <c r="B9" s="219"/>
      <c r="C9" s="225"/>
      <c r="D9" s="374" t="s">
        <v>107</v>
      </c>
      <c r="E9" s="389"/>
      <c r="F9" s="388"/>
      <c r="G9" s="221">
        <v>41017</v>
      </c>
      <c r="H9" s="221">
        <v>81183</v>
      </c>
      <c r="I9" s="223">
        <f t="shared" si="0"/>
        <v>97.9</v>
      </c>
      <c r="J9" s="221">
        <v>3236</v>
      </c>
      <c r="K9" s="221">
        <v>3191</v>
      </c>
      <c r="L9" s="223">
        <f t="shared" si="1"/>
        <v>-1.4</v>
      </c>
      <c r="M9" s="224">
        <f t="shared" si="2"/>
        <v>44253</v>
      </c>
      <c r="N9" s="224">
        <f t="shared" si="2"/>
        <v>84374</v>
      </c>
      <c r="O9" s="223">
        <f t="shared" si="3"/>
        <v>90.7</v>
      </c>
      <c r="AR9" s="128">
        <v>224</v>
      </c>
    </row>
    <row r="10" spans="1:44" ht="33" customHeight="1" x14ac:dyDescent="0.2">
      <c r="A10" s="390"/>
      <c r="B10" s="373" t="s">
        <v>108</v>
      </c>
      <c r="C10" s="376"/>
      <c r="D10" s="376"/>
      <c r="E10" s="376"/>
      <c r="F10" s="215"/>
      <c r="G10" s="226">
        <f>G11+G13</f>
        <v>282937</v>
      </c>
      <c r="H10" s="226">
        <f>H11+H13</f>
        <v>272141</v>
      </c>
      <c r="I10" s="223">
        <f t="shared" si="0"/>
        <v>-3.8</v>
      </c>
      <c r="J10" s="226">
        <f>J11+J13</f>
        <v>36939</v>
      </c>
      <c r="K10" s="226">
        <f>K11+K13</f>
        <v>31840</v>
      </c>
      <c r="L10" s="223">
        <f t="shared" si="1"/>
        <v>-13.8</v>
      </c>
      <c r="M10" s="224">
        <f t="shared" si="2"/>
        <v>319876</v>
      </c>
      <c r="N10" s="224">
        <f t="shared" si="2"/>
        <v>303981</v>
      </c>
      <c r="O10" s="223">
        <f t="shared" si="3"/>
        <v>-5</v>
      </c>
    </row>
    <row r="11" spans="1:44" ht="33" customHeight="1" x14ac:dyDescent="0.2">
      <c r="A11" s="390"/>
      <c r="B11" s="219"/>
      <c r="C11" s="374" t="s">
        <v>109</v>
      </c>
      <c r="D11" s="374"/>
      <c r="E11" s="376"/>
      <c r="F11" s="388"/>
      <c r="G11" s="221">
        <v>271391</v>
      </c>
      <c r="H11" s="221">
        <v>264055</v>
      </c>
      <c r="I11" s="223">
        <f t="shared" si="0"/>
        <v>-2.7</v>
      </c>
      <c r="J11" s="221">
        <v>35275</v>
      </c>
      <c r="K11" s="221">
        <v>30243</v>
      </c>
      <c r="L11" s="223">
        <f t="shared" si="1"/>
        <v>-14.3</v>
      </c>
      <c r="M11" s="224">
        <f t="shared" si="2"/>
        <v>306666</v>
      </c>
      <c r="N11" s="224">
        <f t="shared" si="2"/>
        <v>294298</v>
      </c>
      <c r="O11" s="223">
        <f t="shared" si="3"/>
        <v>-4</v>
      </c>
    </row>
    <row r="12" spans="1:44" ht="33" customHeight="1" x14ac:dyDescent="0.2">
      <c r="A12" s="390"/>
      <c r="B12" s="219"/>
      <c r="C12" s="220"/>
      <c r="D12" s="374" t="s">
        <v>43</v>
      </c>
      <c r="E12" s="389"/>
      <c r="F12" s="388"/>
      <c r="G12" s="221">
        <v>66487</v>
      </c>
      <c r="H12" s="221">
        <v>71085</v>
      </c>
      <c r="I12" s="223">
        <f t="shared" si="0"/>
        <v>6.9</v>
      </c>
      <c r="J12" s="221">
        <v>12452</v>
      </c>
      <c r="K12" s="221">
        <v>8327</v>
      </c>
      <c r="L12" s="223">
        <f t="shared" si="1"/>
        <v>-33.1</v>
      </c>
      <c r="M12" s="224">
        <f t="shared" si="2"/>
        <v>78939</v>
      </c>
      <c r="N12" s="224">
        <f t="shared" si="2"/>
        <v>79412</v>
      </c>
      <c r="O12" s="223">
        <f t="shared" si="3"/>
        <v>0.6</v>
      </c>
    </row>
    <row r="13" spans="1:44" ht="33" customHeight="1" x14ac:dyDescent="0.2">
      <c r="A13" s="390"/>
      <c r="B13" s="219"/>
      <c r="C13" s="374" t="s">
        <v>110</v>
      </c>
      <c r="D13" s="374"/>
      <c r="E13" s="376"/>
      <c r="F13" s="388"/>
      <c r="G13" s="221">
        <v>11546</v>
      </c>
      <c r="H13" s="221">
        <v>8086</v>
      </c>
      <c r="I13" s="223">
        <f t="shared" si="0"/>
        <v>-30</v>
      </c>
      <c r="J13" s="221">
        <v>1664</v>
      </c>
      <c r="K13" s="221">
        <v>1597</v>
      </c>
      <c r="L13" s="223">
        <f t="shared" si="1"/>
        <v>-4</v>
      </c>
      <c r="M13" s="224">
        <f t="shared" si="2"/>
        <v>13210</v>
      </c>
      <c r="N13" s="224">
        <f t="shared" si="2"/>
        <v>9683</v>
      </c>
      <c r="O13" s="223">
        <f t="shared" si="3"/>
        <v>-26.7</v>
      </c>
    </row>
    <row r="14" spans="1:44" ht="33" customHeight="1" x14ac:dyDescent="0.2">
      <c r="A14" s="390"/>
      <c r="B14" s="219"/>
      <c r="C14" s="225"/>
      <c r="D14" s="374" t="s">
        <v>112</v>
      </c>
      <c r="E14" s="389"/>
      <c r="F14" s="388"/>
      <c r="G14" s="221">
        <v>11546</v>
      </c>
      <c r="H14" s="221">
        <v>8086</v>
      </c>
      <c r="I14" s="223">
        <f t="shared" si="0"/>
        <v>-30</v>
      </c>
      <c r="J14" s="221">
        <v>1005</v>
      </c>
      <c r="K14" s="221">
        <v>914</v>
      </c>
      <c r="L14" s="223">
        <f t="shared" si="1"/>
        <v>-9.1</v>
      </c>
      <c r="M14" s="224">
        <f t="shared" si="2"/>
        <v>12551</v>
      </c>
      <c r="N14" s="224">
        <f t="shared" si="2"/>
        <v>9000</v>
      </c>
      <c r="O14" s="223">
        <f t="shared" si="3"/>
        <v>-28.3</v>
      </c>
    </row>
    <row r="15" spans="1:44" ht="33" customHeight="1" x14ac:dyDescent="0.2">
      <c r="A15" s="227"/>
      <c r="B15" s="382" t="s">
        <v>21</v>
      </c>
      <c r="C15" s="381"/>
      <c r="D15" s="381"/>
      <c r="E15" s="381"/>
      <c r="F15" s="228"/>
      <c r="G15" s="229">
        <f>G5-G10</f>
        <v>70404</v>
      </c>
      <c r="H15" s="229">
        <f>H5-H10</f>
        <v>65285</v>
      </c>
      <c r="I15" s="230">
        <f t="shared" ref="I15:I24" si="4">IF(G15=0,IF(H15=0,"　","皆増"),IF(H15=0,"皆減",ROUND((H15/G15-1)*100,1)))</f>
        <v>-7.3</v>
      </c>
      <c r="J15" s="229">
        <f>J5-J10</f>
        <v>3176</v>
      </c>
      <c r="K15" s="229">
        <f>K5-K10</f>
        <v>6928</v>
      </c>
      <c r="L15" s="230">
        <f t="shared" ref="L15:L24" si="5">IF(J15=0,IF(K15=0,"　","皆増"),IF(K15=0,"皆減",ROUND((K15/J15-1)*100,1)))</f>
        <v>118.1</v>
      </c>
      <c r="M15" s="229">
        <f t="shared" ref="M15:N24" si="6">SUM(G15,J15)</f>
        <v>73580</v>
      </c>
      <c r="N15" s="229">
        <f t="shared" si="6"/>
        <v>72213</v>
      </c>
      <c r="O15" s="230">
        <f t="shared" ref="O15:O24" si="7">IF(M15=0,IF(N15=0,"　","皆増"),IF(N15=0,"皆減",ROUND((N15/M15-1)*100,1)))</f>
        <v>-1.9</v>
      </c>
    </row>
    <row r="16" spans="1:44" ht="33" customHeight="1" x14ac:dyDescent="0.2">
      <c r="A16" s="214"/>
      <c r="B16" s="383" t="s">
        <v>14</v>
      </c>
      <c r="C16" s="386"/>
      <c r="D16" s="386"/>
      <c r="E16" s="386"/>
      <c r="F16" s="231"/>
      <c r="G16" s="221">
        <v>78767</v>
      </c>
      <c r="H16" s="221">
        <v>85115</v>
      </c>
      <c r="I16" s="217">
        <f t="shared" si="4"/>
        <v>8.1</v>
      </c>
      <c r="J16" s="221">
        <v>1764</v>
      </c>
      <c r="K16" s="221">
        <v>1809</v>
      </c>
      <c r="L16" s="217">
        <f t="shared" si="5"/>
        <v>2.6</v>
      </c>
      <c r="M16" s="224">
        <f t="shared" si="6"/>
        <v>80531</v>
      </c>
      <c r="N16" s="224">
        <f t="shared" si="6"/>
        <v>86924</v>
      </c>
      <c r="O16" s="217">
        <f t="shared" si="7"/>
        <v>7.9</v>
      </c>
    </row>
    <row r="17" spans="1:15" ht="33" customHeight="1" x14ac:dyDescent="0.2">
      <c r="A17" s="387" t="s">
        <v>113</v>
      </c>
      <c r="B17" s="219"/>
      <c r="C17" s="374" t="s">
        <v>114</v>
      </c>
      <c r="D17" s="374"/>
      <c r="E17" s="376"/>
      <c r="F17" s="388"/>
      <c r="G17" s="221">
        <v>0</v>
      </c>
      <c r="H17" s="221">
        <v>0</v>
      </c>
      <c r="I17" s="223" t="str">
        <f t="shared" si="4"/>
        <v>　</v>
      </c>
      <c r="J17" s="221">
        <v>0</v>
      </c>
      <c r="K17" s="221">
        <v>0</v>
      </c>
      <c r="L17" s="223" t="str">
        <f t="shared" si="5"/>
        <v>　</v>
      </c>
      <c r="M17" s="224">
        <f t="shared" si="6"/>
        <v>0</v>
      </c>
      <c r="N17" s="224">
        <f t="shared" si="6"/>
        <v>0</v>
      </c>
      <c r="O17" s="223" t="str">
        <f t="shared" si="7"/>
        <v>　</v>
      </c>
    </row>
    <row r="18" spans="1:15" ht="33" customHeight="1" x14ac:dyDescent="0.2">
      <c r="A18" s="387"/>
      <c r="B18" s="219"/>
      <c r="C18" s="374" t="s">
        <v>115</v>
      </c>
      <c r="D18" s="374"/>
      <c r="E18" s="376"/>
      <c r="F18" s="388"/>
      <c r="G18" s="221">
        <v>483</v>
      </c>
      <c r="H18" s="221">
        <v>22817</v>
      </c>
      <c r="I18" s="232">
        <f t="shared" si="4"/>
        <v>4624</v>
      </c>
      <c r="J18" s="221">
        <v>1764</v>
      </c>
      <c r="K18" s="221">
        <v>1809</v>
      </c>
      <c r="L18" s="223">
        <f t="shared" si="5"/>
        <v>2.6</v>
      </c>
      <c r="M18" s="224">
        <f t="shared" si="6"/>
        <v>2247</v>
      </c>
      <c r="N18" s="224">
        <f t="shared" si="6"/>
        <v>24626</v>
      </c>
      <c r="O18" s="223">
        <f t="shared" si="7"/>
        <v>996</v>
      </c>
    </row>
    <row r="19" spans="1:15" ht="33" customHeight="1" x14ac:dyDescent="0.2">
      <c r="A19" s="387"/>
      <c r="B19" s="373" t="s">
        <v>116</v>
      </c>
      <c r="C19" s="376"/>
      <c r="D19" s="376"/>
      <c r="E19" s="376"/>
      <c r="F19" s="215"/>
      <c r="G19" s="221">
        <v>150177</v>
      </c>
      <c r="H19" s="221">
        <v>153251</v>
      </c>
      <c r="I19" s="223">
        <f t="shared" si="4"/>
        <v>2</v>
      </c>
      <c r="J19" s="221">
        <v>3527</v>
      </c>
      <c r="K19" s="221">
        <v>3618</v>
      </c>
      <c r="L19" s="223">
        <f t="shared" si="5"/>
        <v>2.6</v>
      </c>
      <c r="M19" s="224">
        <f t="shared" si="6"/>
        <v>153704</v>
      </c>
      <c r="N19" s="224">
        <f t="shared" si="6"/>
        <v>156869</v>
      </c>
      <c r="O19" s="223">
        <f t="shared" si="7"/>
        <v>2.1</v>
      </c>
    </row>
    <row r="20" spans="1:15" ht="33" customHeight="1" x14ac:dyDescent="0.2">
      <c r="A20" s="387"/>
      <c r="B20" s="219"/>
      <c r="C20" s="374" t="s">
        <v>117</v>
      </c>
      <c r="D20" s="374"/>
      <c r="E20" s="376"/>
      <c r="F20" s="388"/>
      <c r="G20" s="221">
        <v>13057</v>
      </c>
      <c r="H20" s="221">
        <v>16095</v>
      </c>
      <c r="I20" s="223">
        <f t="shared" si="4"/>
        <v>23.3</v>
      </c>
      <c r="J20" s="221">
        <v>0</v>
      </c>
      <c r="K20" s="221">
        <v>0</v>
      </c>
      <c r="L20" s="232" t="str">
        <f t="shared" si="5"/>
        <v>　</v>
      </c>
      <c r="M20" s="224">
        <f t="shared" si="6"/>
        <v>13057</v>
      </c>
      <c r="N20" s="224">
        <f t="shared" si="6"/>
        <v>16095</v>
      </c>
      <c r="O20" s="223">
        <f t="shared" si="7"/>
        <v>23.3</v>
      </c>
    </row>
    <row r="21" spans="1:15" ht="33" customHeight="1" x14ac:dyDescent="0.2">
      <c r="A21" s="387"/>
      <c r="B21" s="219"/>
      <c r="C21" s="220"/>
      <c r="D21" s="374" t="s">
        <v>43</v>
      </c>
      <c r="E21" s="389"/>
      <c r="F21" s="388"/>
      <c r="G21" s="221">
        <v>0</v>
      </c>
      <c r="H21" s="221">
        <v>0</v>
      </c>
      <c r="I21" s="232" t="str">
        <f t="shared" si="4"/>
        <v>　</v>
      </c>
      <c r="J21" s="221">
        <v>0</v>
      </c>
      <c r="K21" s="221">
        <v>0</v>
      </c>
      <c r="L21" s="223" t="str">
        <f t="shared" si="5"/>
        <v>　</v>
      </c>
      <c r="M21" s="224">
        <f t="shared" si="6"/>
        <v>0</v>
      </c>
      <c r="N21" s="224">
        <f t="shared" si="6"/>
        <v>0</v>
      </c>
      <c r="O21" s="232" t="str">
        <f t="shared" si="7"/>
        <v>　</v>
      </c>
    </row>
    <row r="22" spans="1:15" ht="33" customHeight="1" x14ac:dyDescent="0.2">
      <c r="A22" s="387"/>
      <c r="B22" s="219"/>
      <c r="C22" s="374" t="s">
        <v>13</v>
      </c>
      <c r="D22" s="374"/>
      <c r="E22" s="376"/>
      <c r="F22" s="388"/>
      <c r="G22" s="221">
        <v>73143</v>
      </c>
      <c r="H22" s="221">
        <v>76604</v>
      </c>
      <c r="I22" s="223">
        <f t="shared" si="4"/>
        <v>4.7</v>
      </c>
      <c r="J22" s="221">
        <v>3527</v>
      </c>
      <c r="K22" s="221">
        <v>3618</v>
      </c>
      <c r="L22" s="223">
        <f t="shared" si="5"/>
        <v>2.6</v>
      </c>
      <c r="M22" s="224">
        <f t="shared" si="6"/>
        <v>76670</v>
      </c>
      <c r="N22" s="224">
        <f t="shared" si="6"/>
        <v>80222</v>
      </c>
      <c r="O22" s="223">
        <f t="shared" si="7"/>
        <v>4.5999999999999996</v>
      </c>
    </row>
    <row r="23" spans="1:15" ht="33" customHeight="1" x14ac:dyDescent="0.2">
      <c r="A23" s="233"/>
      <c r="B23" s="382" t="s">
        <v>21</v>
      </c>
      <c r="C23" s="381"/>
      <c r="D23" s="381"/>
      <c r="E23" s="381"/>
      <c r="F23" s="228"/>
      <c r="G23" s="229">
        <f>G16-G19</f>
        <v>-71410</v>
      </c>
      <c r="H23" s="229">
        <f>H16-H19</f>
        <v>-68136</v>
      </c>
      <c r="I23" s="230">
        <f t="shared" si="4"/>
        <v>-4.5999999999999996</v>
      </c>
      <c r="J23" s="229">
        <f>J16-J19</f>
        <v>-1763</v>
      </c>
      <c r="K23" s="229">
        <f>K16-K19</f>
        <v>-1809</v>
      </c>
      <c r="L23" s="230">
        <f t="shared" si="5"/>
        <v>2.6</v>
      </c>
      <c r="M23" s="229">
        <f t="shared" si="6"/>
        <v>-73173</v>
      </c>
      <c r="N23" s="229">
        <f t="shared" si="6"/>
        <v>-69945</v>
      </c>
      <c r="O23" s="230">
        <f t="shared" si="7"/>
        <v>-4.4000000000000004</v>
      </c>
    </row>
    <row r="24" spans="1:15" ht="33" customHeight="1" x14ac:dyDescent="0.2">
      <c r="A24" s="383" t="s">
        <v>118</v>
      </c>
      <c r="B24" s="384"/>
      <c r="C24" s="384"/>
      <c r="D24" s="384"/>
      <c r="E24" s="384"/>
      <c r="F24" s="385"/>
      <c r="G24" s="224">
        <f>G15+G23</f>
        <v>-1006</v>
      </c>
      <c r="H24" s="224">
        <f>H15+H23</f>
        <v>-2851</v>
      </c>
      <c r="I24" s="217">
        <f t="shared" si="4"/>
        <v>183.4</v>
      </c>
      <c r="J24" s="224">
        <f>J15+J23</f>
        <v>1413</v>
      </c>
      <c r="K24" s="224">
        <f>K15+K23</f>
        <v>5119</v>
      </c>
      <c r="L24" s="217">
        <f t="shared" si="5"/>
        <v>262.3</v>
      </c>
      <c r="M24" s="224">
        <f t="shared" si="6"/>
        <v>407</v>
      </c>
      <c r="N24" s="224">
        <f t="shared" si="6"/>
        <v>2268</v>
      </c>
      <c r="O24" s="217">
        <f t="shared" si="7"/>
        <v>457.2</v>
      </c>
    </row>
    <row r="25" spans="1:15" ht="33" customHeight="1" x14ac:dyDescent="0.2">
      <c r="A25" s="373" t="s">
        <v>10</v>
      </c>
      <c r="B25" s="374"/>
      <c r="C25" s="374"/>
      <c r="D25" s="374"/>
      <c r="E25" s="374"/>
      <c r="F25" s="375"/>
      <c r="G25" s="221">
        <v>0</v>
      </c>
      <c r="H25" s="221">
        <v>0</v>
      </c>
      <c r="I25" s="223" t="str">
        <f t="shared" ref="I25:I32" si="8">IF(G25=0,IF(H25=0,"　","皆増"),IF(H25=0,"皆減",ROUND((H25/G25-1)*100,1)))</f>
        <v>　</v>
      </c>
      <c r="J25" s="234">
        <v>0</v>
      </c>
      <c r="K25" s="234">
        <v>0</v>
      </c>
      <c r="L25" s="223" t="str">
        <f t="shared" ref="L25:L32" si="9">IF(J25=0,IF(K25=0,"　","皆増"),IF(K25=0,"皆減",ROUND((K25/J25-1)*100,1)))</f>
        <v>　</v>
      </c>
      <c r="M25" s="224">
        <f t="shared" ref="M25:N31" si="10">SUM(G25,J25)</f>
        <v>0</v>
      </c>
      <c r="N25" s="224">
        <f t="shared" si="10"/>
        <v>0</v>
      </c>
      <c r="O25" s="223" t="str">
        <f t="shared" ref="O25:O32" si="11">IF(M25=0,IF(N25=0,"　","皆増"),IF(N25=0,"皆減",ROUND((N25/M25-1)*100,1)))</f>
        <v>　</v>
      </c>
    </row>
    <row r="26" spans="1:15" ht="33" customHeight="1" x14ac:dyDescent="0.2">
      <c r="A26" s="373" t="s">
        <v>1</v>
      </c>
      <c r="B26" s="374"/>
      <c r="C26" s="374"/>
      <c r="D26" s="374"/>
      <c r="E26" s="374"/>
      <c r="F26" s="375"/>
      <c r="G26" s="221">
        <v>6655</v>
      </c>
      <c r="H26" s="222">
        <v>5650</v>
      </c>
      <c r="I26" s="223">
        <f t="shared" si="8"/>
        <v>-15.1</v>
      </c>
      <c r="J26" s="221">
        <v>5393</v>
      </c>
      <c r="K26" s="222">
        <v>6805</v>
      </c>
      <c r="L26" s="223">
        <f t="shared" si="9"/>
        <v>26.2</v>
      </c>
      <c r="M26" s="224">
        <f t="shared" si="10"/>
        <v>12048</v>
      </c>
      <c r="N26" s="224">
        <f t="shared" si="10"/>
        <v>12455</v>
      </c>
      <c r="O26" s="223">
        <f t="shared" si="11"/>
        <v>3.4</v>
      </c>
    </row>
    <row r="27" spans="1:15" ht="33" customHeight="1" x14ac:dyDescent="0.2">
      <c r="A27" s="373" t="s">
        <v>16</v>
      </c>
      <c r="B27" s="374"/>
      <c r="C27" s="374"/>
      <c r="D27" s="374"/>
      <c r="E27" s="374"/>
      <c r="F27" s="375"/>
      <c r="G27" s="221">
        <v>0</v>
      </c>
      <c r="H27" s="221">
        <v>0</v>
      </c>
      <c r="I27" s="223" t="str">
        <f t="shared" si="8"/>
        <v>　</v>
      </c>
      <c r="J27" s="221">
        <v>0</v>
      </c>
      <c r="K27" s="221">
        <v>0</v>
      </c>
      <c r="L27" s="223" t="str">
        <f t="shared" si="9"/>
        <v>　</v>
      </c>
      <c r="M27" s="224">
        <f t="shared" si="10"/>
        <v>0</v>
      </c>
      <c r="N27" s="224">
        <f t="shared" si="10"/>
        <v>0</v>
      </c>
      <c r="O27" s="223" t="str">
        <f t="shared" si="11"/>
        <v>　</v>
      </c>
    </row>
    <row r="28" spans="1:15" ht="33" customHeight="1" x14ac:dyDescent="0.2">
      <c r="A28" s="373" t="s">
        <v>119</v>
      </c>
      <c r="B28" s="374"/>
      <c r="C28" s="374"/>
      <c r="D28" s="374"/>
      <c r="E28" s="374"/>
      <c r="F28" s="375"/>
      <c r="G28" s="224">
        <f>G24-G25+G26-G27</f>
        <v>5649</v>
      </c>
      <c r="H28" s="224">
        <f>H24-H25+H26-H27</f>
        <v>2799</v>
      </c>
      <c r="I28" s="223">
        <f t="shared" si="8"/>
        <v>-50.5</v>
      </c>
      <c r="J28" s="224">
        <f>J24-J25+J26-J27</f>
        <v>6806</v>
      </c>
      <c r="K28" s="224">
        <f>K24-K25+K26-K27</f>
        <v>11924</v>
      </c>
      <c r="L28" s="223">
        <f t="shared" si="9"/>
        <v>75.2</v>
      </c>
      <c r="M28" s="224">
        <f t="shared" si="10"/>
        <v>12455</v>
      </c>
      <c r="N28" s="224">
        <f t="shared" si="10"/>
        <v>14723</v>
      </c>
      <c r="O28" s="223">
        <f t="shared" si="11"/>
        <v>18.2</v>
      </c>
    </row>
    <row r="29" spans="1:15" ht="33" customHeight="1" x14ac:dyDescent="0.2">
      <c r="A29" s="373" t="s">
        <v>120</v>
      </c>
      <c r="B29" s="374"/>
      <c r="C29" s="374"/>
      <c r="D29" s="374"/>
      <c r="E29" s="374"/>
      <c r="F29" s="375"/>
      <c r="G29" s="221">
        <v>0</v>
      </c>
      <c r="H29" s="221">
        <v>0</v>
      </c>
      <c r="I29" s="223" t="str">
        <f t="shared" si="8"/>
        <v>　</v>
      </c>
      <c r="J29" s="221">
        <v>0</v>
      </c>
      <c r="K29" s="221">
        <v>0</v>
      </c>
      <c r="L29" s="223" t="str">
        <f t="shared" si="9"/>
        <v>　</v>
      </c>
      <c r="M29" s="224">
        <f t="shared" si="10"/>
        <v>0</v>
      </c>
      <c r="N29" s="224">
        <f t="shared" si="10"/>
        <v>0</v>
      </c>
      <c r="O29" s="223" t="str">
        <f t="shared" si="11"/>
        <v>　</v>
      </c>
    </row>
    <row r="30" spans="1:15" ht="33" customHeight="1" x14ac:dyDescent="0.2">
      <c r="A30" s="373" t="s">
        <v>121</v>
      </c>
      <c r="B30" s="374"/>
      <c r="C30" s="376"/>
      <c r="D30" s="376"/>
      <c r="E30" s="376"/>
      <c r="F30" s="236" t="s">
        <v>122</v>
      </c>
      <c r="G30" s="226">
        <f>IF((G28-G29)&gt;=0,G28-G29,0)</f>
        <v>5649</v>
      </c>
      <c r="H30" s="226">
        <f>IF((H28-H29)&gt;=0,H28-H29,0)</f>
        <v>2799</v>
      </c>
      <c r="I30" s="223">
        <f t="shared" si="8"/>
        <v>-50.5</v>
      </c>
      <c r="J30" s="226">
        <f>IF((J28-J29)&gt;=0,J28-J29,0)</f>
        <v>6806</v>
      </c>
      <c r="K30" s="226">
        <f>IF((K28-K29)&gt;=0,K28-K29,0)</f>
        <v>11924</v>
      </c>
      <c r="L30" s="223">
        <f t="shared" si="9"/>
        <v>75.2</v>
      </c>
      <c r="M30" s="224">
        <f t="shared" si="10"/>
        <v>12455</v>
      </c>
      <c r="N30" s="224">
        <f t="shared" si="10"/>
        <v>14723</v>
      </c>
      <c r="O30" s="223">
        <f t="shared" si="11"/>
        <v>18.2</v>
      </c>
    </row>
    <row r="31" spans="1:15" ht="33" customHeight="1" x14ac:dyDescent="0.2">
      <c r="A31" s="373"/>
      <c r="B31" s="374"/>
      <c r="C31" s="376"/>
      <c r="D31" s="376"/>
      <c r="E31" s="376"/>
      <c r="F31" s="236" t="s">
        <v>123</v>
      </c>
      <c r="G31" s="226">
        <f>IF((G28-G29)&lt;0,-(G28-G29),0)</f>
        <v>0</v>
      </c>
      <c r="H31" s="226">
        <f>IF((H28-H29)&lt;0,-(H28-H29),0)</f>
        <v>0</v>
      </c>
      <c r="I31" s="223" t="str">
        <f t="shared" si="8"/>
        <v>　</v>
      </c>
      <c r="J31" s="226">
        <f>IF((J28-J29)&lt;0,-(J28-J29),0)</f>
        <v>0</v>
      </c>
      <c r="K31" s="226">
        <f>IF((K28-K29)&lt;0,-(K28-K29),0)</f>
        <v>0</v>
      </c>
      <c r="L31" s="223" t="str">
        <f t="shared" si="9"/>
        <v>　</v>
      </c>
      <c r="M31" s="224">
        <f t="shared" si="10"/>
        <v>0</v>
      </c>
      <c r="N31" s="224">
        <f t="shared" si="10"/>
        <v>0</v>
      </c>
      <c r="O31" s="223" t="str">
        <f t="shared" si="11"/>
        <v>　</v>
      </c>
    </row>
    <row r="32" spans="1:15" ht="33" customHeight="1" x14ac:dyDescent="0.2">
      <c r="A32" s="377" t="s">
        <v>124</v>
      </c>
      <c r="B32" s="378"/>
      <c r="C32" s="376"/>
      <c r="D32" s="376"/>
      <c r="E32" s="376"/>
      <c r="F32" s="237" t="s">
        <v>103</v>
      </c>
      <c r="G32" s="238">
        <f>IF(G6=0,0,ROUND(G31/G6*100,((-1))*-1))</f>
        <v>0</v>
      </c>
      <c r="H32" s="238">
        <f>IF(H6=0,0,ROUND(H31/H6*100,((-1))*-1))</f>
        <v>0</v>
      </c>
      <c r="I32" s="223" t="str">
        <f t="shared" si="8"/>
        <v>　</v>
      </c>
      <c r="J32" s="238">
        <f>IF(J6=0,0,ROUND(J31/J6*100,((-1))*-1))</f>
        <v>0</v>
      </c>
      <c r="K32" s="238">
        <f>IF(K6=0,0,ROUND(K31/K6*100,((-1))*-1))</f>
        <v>0</v>
      </c>
      <c r="L32" s="223" t="str">
        <f t="shared" si="9"/>
        <v>　</v>
      </c>
      <c r="M32" s="238">
        <f>IF(M6=0,0,ROUND(M31/M6*100,((-1))*-1))</f>
        <v>0</v>
      </c>
      <c r="N32" s="238">
        <f>IF(N6=0,0,ROUND(N31/N6*100,((-1))*-1))</f>
        <v>0</v>
      </c>
      <c r="O32" s="223" t="str">
        <f t="shared" si="11"/>
        <v>　</v>
      </c>
    </row>
    <row r="33" spans="1:15" ht="33" customHeight="1" x14ac:dyDescent="0.2">
      <c r="A33" s="379" t="s">
        <v>125</v>
      </c>
      <c r="B33" s="380"/>
      <c r="C33" s="381"/>
      <c r="D33" s="381"/>
      <c r="E33" s="381"/>
      <c r="F33" s="239" t="s">
        <v>103</v>
      </c>
      <c r="G33" s="240">
        <f>IF(G10+G22=0,0,ROUND(G5/(G10+G22)*100,((-1))*-1))</f>
        <v>99.2</v>
      </c>
      <c r="H33" s="240">
        <f>IF(H10+H22=0,0,ROUND(H5/(H10+H22)*100,((-1))*-1))</f>
        <v>96.8</v>
      </c>
      <c r="I33" s="230">
        <f>IF(G33=0,IF(H33=0,"　","皆増"),IF(H33=0,"皆減",ROUND((H33/G33-1)*100,1)))</f>
        <v>-2.4</v>
      </c>
      <c r="J33" s="240">
        <f>IF(J10+J22=0,0,ROUND(J5/(J10+J22)*100,((-1))*-1))</f>
        <v>99.1</v>
      </c>
      <c r="K33" s="240">
        <f>IF(K10+K22=0,0,ROUND(K5/(K10+K22)*100,((-1))*-1))</f>
        <v>109.3</v>
      </c>
      <c r="L33" s="230">
        <f>IF(J33=0,IF(K33=0,"　","皆増"),IF(K33=0,"皆減",ROUND((K33/J33-1)*100,1)))</f>
        <v>10.3</v>
      </c>
      <c r="M33" s="240">
        <f>IF(M10+M22=0,0,ROUND(M5/(M10+M22)*100,((-1))*-1))</f>
        <v>99.2</v>
      </c>
      <c r="N33" s="240">
        <f>IF(N10+N22=0,0,ROUND(N5/(N10+N22)*100,((-1))*-1))</f>
        <v>97.9</v>
      </c>
      <c r="O33" s="230">
        <f>IF(M33=0,IF(N33=0,"　","皆増"),IF(N33=0,"皆減",ROUND((N33/M33-1)*100,1)))</f>
        <v>-1.3</v>
      </c>
    </row>
    <row r="35" spans="1:15" x14ac:dyDescent="0.2">
      <c r="A35" s="128" t="s">
        <v>134</v>
      </c>
      <c r="B35" s="241" t="s">
        <v>135</v>
      </c>
      <c r="G35" s="242">
        <v>0</v>
      </c>
      <c r="H35" s="243">
        <f>H31</f>
        <v>0</v>
      </c>
      <c r="J35" s="242"/>
      <c r="K35" s="243">
        <f>K31</f>
        <v>0</v>
      </c>
      <c r="M35" s="242"/>
      <c r="N35" s="243">
        <f>SUM(G35:L35)</f>
        <v>0</v>
      </c>
    </row>
    <row r="36" spans="1:15" x14ac:dyDescent="0.2">
      <c r="A36" s="128" t="s">
        <v>111</v>
      </c>
      <c r="B36" s="241" t="s">
        <v>135</v>
      </c>
      <c r="G36" s="243"/>
      <c r="H36" s="242"/>
      <c r="J36" s="243">
        <f>J31</f>
        <v>0</v>
      </c>
      <c r="K36" s="242"/>
      <c r="M36" s="243">
        <f>SUM(G36:L36)</f>
        <v>0</v>
      </c>
      <c r="N36" s="242"/>
    </row>
    <row r="37" spans="1:15" x14ac:dyDescent="0.2">
      <c r="G37" s="242"/>
      <c r="H37" s="242"/>
      <c r="J37" s="242"/>
      <c r="K37" s="242"/>
      <c r="M37" s="242"/>
      <c r="N37" s="242"/>
    </row>
    <row r="38" spans="1:15" x14ac:dyDescent="0.2">
      <c r="A38" s="241" t="s">
        <v>136</v>
      </c>
      <c r="B38" s="241"/>
      <c r="G38" s="242">
        <v>1</v>
      </c>
      <c r="H38" s="243">
        <f>G29+G30-H26</f>
        <v>-1</v>
      </c>
      <c r="J38" s="242"/>
      <c r="K38" s="243">
        <f>J29+J30-K26</f>
        <v>1</v>
      </c>
      <c r="M38" s="242"/>
      <c r="N38" s="243">
        <f>M29+M30-N26</f>
        <v>0</v>
      </c>
    </row>
    <row r="40" spans="1:15" x14ac:dyDescent="0.2">
      <c r="A40" s="128" t="s">
        <v>134</v>
      </c>
      <c r="B40" s="241" t="s">
        <v>137</v>
      </c>
      <c r="G40" s="244" t="s">
        <v>138</v>
      </c>
      <c r="H40" s="245" t="str">
        <f>IF(H7-H11&gt;0,"○","×")</f>
        <v>×</v>
      </c>
      <c r="J40" s="244"/>
      <c r="K40" s="245" t="str">
        <f>IF(K7-K11&gt;0,"○","×")</f>
        <v>×</v>
      </c>
      <c r="N40" s="246">
        <f>COUNTIF(G40:L40,"○")</f>
        <v>0</v>
      </c>
    </row>
    <row r="41" spans="1:15" x14ac:dyDescent="0.2">
      <c r="A41" s="128" t="s">
        <v>134</v>
      </c>
      <c r="B41" s="241" t="s">
        <v>139</v>
      </c>
      <c r="G41" s="128">
        <v>88.8</v>
      </c>
      <c r="H41" s="246">
        <f>IF(H40="○",100,IF(H11=0,0,ROUND(H7/H11*100,1)))</f>
        <v>67.8</v>
      </c>
      <c r="K41" s="246">
        <f>IF(K40="○",100,IF(K11=0,0,ROUND(K7/K11*100,1)))</f>
        <v>90.5</v>
      </c>
    </row>
    <row r="42" spans="1:15" x14ac:dyDescent="0.2">
      <c r="A42" s="128" t="s">
        <v>134</v>
      </c>
      <c r="B42" s="241" t="s">
        <v>140</v>
      </c>
      <c r="G42" s="128" t="s">
        <v>0</v>
      </c>
      <c r="H42" s="246" t="str">
        <f>IF(H40="×","",ROUND((H7-H11)/(H14+H22)*100,1))</f>
        <v/>
      </c>
      <c r="K42" s="246" t="str">
        <f>IF(K40="×","",ROUND((K7-K11)/(K14+K22)*100,1))</f>
        <v/>
      </c>
    </row>
    <row r="43" spans="1:15" x14ac:dyDescent="0.2">
      <c r="A43" s="128" t="s">
        <v>111</v>
      </c>
      <c r="B43" s="241" t="s">
        <v>137</v>
      </c>
      <c r="G43" s="245"/>
      <c r="J43" s="245" t="str">
        <f>IF(J7-J11&gt;0,"○","×")</f>
        <v>×</v>
      </c>
      <c r="M43" s="246">
        <f>COUNTIF(C43:L43,"○")</f>
        <v>0</v>
      </c>
    </row>
    <row r="44" spans="1:15" x14ac:dyDescent="0.2">
      <c r="A44" s="128" t="s">
        <v>111</v>
      </c>
      <c r="B44" s="241" t="s">
        <v>139</v>
      </c>
      <c r="G44" s="246"/>
      <c r="J44" s="246">
        <f>IF(J43="○",100,IF(J11=0,0,ROUND(J7/J11*100,1)))</f>
        <v>81</v>
      </c>
    </row>
    <row r="45" spans="1:15" x14ac:dyDescent="0.2">
      <c r="A45" s="128" t="s">
        <v>111</v>
      </c>
      <c r="B45" s="241" t="s">
        <v>140</v>
      </c>
      <c r="G45" s="246"/>
      <c r="J45" s="246" t="str">
        <f>IF(J43="×","",ROUND((J7-J11)/(J14+J22)*100,1))</f>
        <v/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3"/>
  <pageMargins left="0.78740157480314965" right="0.78740157480314965" top="0.98425196850393704" bottom="0.98425196850393704" header="0" footer="0"/>
  <pageSetup paperSize="9" scale="53" firstPageNumber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R33"/>
  <sheetViews>
    <sheetView view="pageBreakPreview" zoomScale="75" zoomScaleNormal="60" zoomScaleSheetLayoutView="75" workbookViewId="0">
      <pane xSplit="6" ySplit="4" topLeftCell="G5" activePane="bottomRight" state="frozen"/>
      <selection activeCell="G1" sqref="G1:O1048576"/>
      <selection pane="topRight" activeCell="G1" sqref="G1:O1048576"/>
      <selection pane="bottomLeft" activeCell="G1" sqref="G1:O1048576"/>
      <selection pane="bottomRight" activeCell="G1" sqref="G1:O1048576"/>
    </sheetView>
  </sheetViews>
  <sheetFormatPr defaultColWidth="11" defaultRowHeight="16.5" x14ac:dyDescent="0.2"/>
  <cols>
    <col min="1" max="1" width="4.7265625" style="128" customWidth="1"/>
    <col min="2" max="4" width="4" style="128" customWidth="1"/>
    <col min="5" max="5" width="7.6328125" style="128" customWidth="1"/>
    <col min="6" max="6" width="9.6328125" style="128" customWidth="1"/>
    <col min="7" max="12" width="13.36328125" style="128" customWidth="1"/>
    <col min="13" max="14" width="17.08984375" style="128" customWidth="1"/>
    <col min="15" max="15" width="13.36328125" style="128" customWidth="1"/>
    <col min="16" max="106" width="14.6328125" style="128" customWidth="1"/>
    <col min="107" max="107" width="11" style="128" bestFit="1"/>
    <col min="108" max="16384" width="11" style="128"/>
  </cols>
  <sheetData>
    <row r="1" spans="1:44" ht="33" customHeight="1" x14ac:dyDescent="0.25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44" ht="33" customHeight="1" x14ac:dyDescent="0.2">
      <c r="A2" s="204"/>
      <c r="B2" s="205"/>
      <c r="C2" s="205"/>
      <c r="D2" s="205"/>
      <c r="E2" s="205"/>
      <c r="F2" s="206" t="s">
        <v>101</v>
      </c>
      <c r="G2" s="391" t="s">
        <v>61</v>
      </c>
      <c r="H2" s="392"/>
      <c r="I2" s="392"/>
      <c r="J2" s="392"/>
      <c r="K2" s="392"/>
      <c r="L2" s="393"/>
      <c r="M2" s="394" t="s">
        <v>127</v>
      </c>
      <c r="N2" s="395"/>
      <c r="O2" s="396"/>
    </row>
    <row r="3" spans="1:44" ht="33" customHeight="1" x14ac:dyDescent="0.2">
      <c r="A3" s="207"/>
      <c r="B3" s="208"/>
      <c r="C3" s="208"/>
      <c r="D3" s="208"/>
      <c r="E3" s="208"/>
      <c r="F3" s="209" t="s">
        <v>102</v>
      </c>
      <c r="G3" s="397" t="s">
        <v>128</v>
      </c>
      <c r="H3" s="398"/>
      <c r="I3" s="399"/>
      <c r="J3" s="397" t="s">
        <v>129</v>
      </c>
      <c r="K3" s="398"/>
      <c r="L3" s="399"/>
      <c r="M3" s="400" t="s">
        <v>130</v>
      </c>
      <c r="N3" s="401"/>
      <c r="O3" s="402"/>
    </row>
    <row r="4" spans="1:44" ht="33" customHeight="1" x14ac:dyDescent="0.2">
      <c r="A4" s="210" t="s">
        <v>104</v>
      </c>
      <c r="B4" s="211"/>
      <c r="C4" s="211"/>
      <c r="D4" s="211"/>
      <c r="E4" s="211"/>
      <c r="F4" s="209" t="s">
        <v>19</v>
      </c>
      <c r="G4" s="212">
        <v>23</v>
      </c>
      <c r="H4" s="212">
        <v>24</v>
      </c>
      <c r="I4" s="213" t="s">
        <v>131</v>
      </c>
      <c r="J4" s="212">
        <v>23</v>
      </c>
      <c r="K4" s="212">
        <v>24</v>
      </c>
      <c r="L4" s="213" t="s">
        <v>131</v>
      </c>
      <c r="M4" s="212">
        <v>23</v>
      </c>
      <c r="N4" s="212">
        <v>24</v>
      </c>
      <c r="O4" s="213" t="s">
        <v>131</v>
      </c>
    </row>
    <row r="5" spans="1:44" ht="33" customHeight="1" x14ac:dyDescent="0.2">
      <c r="A5" s="214"/>
      <c r="B5" s="383" t="s">
        <v>105</v>
      </c>
      <c r="C5" s="386"/>
      <c r="D5" s="386"/>
      <c r="E5" s="386"/>
      <c r="F5" s="215"/>
      <c r="G5" s="216">
        <v>337426</v>
      </c>
      <c r="H5" s="216">
        <f>H6+H8</f>
        <v>331065</v>
      </c>
      <c r="I5" s="217">
        <f t="shared" ref="I5:I14" si="0">IF(G5=0,IF(H5=0,"　","皆増"),IF(H5=0,"皆減",ROUND((H5/G5-1)*100,1)))</f>
        <v>-1.9</v>
      </c>
      <c r="J5" s="216">
        <v>38768</v>
      </c>
      <c r="K5" s="216">
        <f>K6+K8</f>
        <v>34915</v>
      </c>
      <c r="L5" s="217">
        <f t="shared" ref="L5:L14" si="1">IF(J5=0,IF(K5=0,"　","皆増"),IF(K5=0,"皆減",ROUND((K5/J5-1)*100,1)))</f>
        <v>-9.9</v>
      </c>
      <c r="M5" s="218">
        <f t="shared" ref="M5:N14" si="2">SUM(G5,J5)</f>
        <v>376194</v>
      </c>
      <c r="N5" s="218">
        <f t="shared" si="2"/>
        <v>365980</v>
      </c>
      <c r="O5" s="217">
        <f t="shared" ref="O5:O14" si="3">IF(M5=0,IF(N5=0,"　","皆増"),IF(N5=0,"皆減",ROUND((N5/M5-1)*100,1)))</f>
        <v>-2.7</v>
      </c>
    </row>
    <row r="6" spans="1:44" ht="33" customHeight="1" x14ac:dyDescent="0.2">
      <c r="A6" s="390" t="s">
        <v>2</v>
      </c>
      <c r="B6" s="219"/>
      <c r="C6" s="374" t="s">
        <v>27</v>
      </c>
      <c r="D6" s="374"/>
      <c r="E6" s="376"/>
      <c r="F6" s="388"/>
      <c r="G6" s="221">
        <v>256239</v>
      </c>
      <c r="H6" s="221">
        <v>257056</v>
      </c>
      <c r="I6" s="223">
        <f t="shared" si="0"/>
        <v>0.3</v>
      </c>
      <c r="J6" s="221">
        <v>27484</v>
      </c>
      <c r="K6" s="221">
        <v>27030</v>
      </c>
      <c r="L6" s="223">
        <f t="shared" si="1"/>
        <v>-1.7</v>
      </c>
      <c r="M6" s="224">
        <f t="shared" si="2"/>
        <v>283723</v>
      </c>
      <c r="N6" s="224">
        <f t="shared" si="2"/>
        <v>284086</v>
      </c>
      <c r="O6" s="223">
        <f t="shared" si="3"/>
        <v>0.1</v>
      </c>
    </row>
    <row r="7" spans="1:44" ht="33" customHeight="1" x14ac:dyDescent="0.2">
      <c r="A7" s="390"/>
      <c r="B7" s="219"/>
      <c r="C7" s="225"/>
      <c r="D7" s="374" t="s">
        <v>106</v>
      </c>
      <c r="E7" s="389"/>
      <c r="F7" s="388"/>
      <c r="G7" s="221">
        <v>178996</v>
      </c>
      <c r="H7" s="221">
        <v>176357</v>
      </c>
      <c r="I7" s="223">
        <f t="shared" si="0"/>
        <v>-1.5</v>
      </c>
      <c r="J7" s="221">
        <v>27377</v>
      </c>
      <c r="K7" s="221">
        <v>26913</v>
      </c>
      <c r="L7" s="223">
        <f t="shared" si="1"/>
        <v>-1.7</v>
      </c>
      <c r="M7" s="224">
        <f t="shared" si="2"/>
        <v>206373</v>
      </c>
      <c r="N7" s="224">
        <f t="shared" si="2"/>
        <v>203270</v>
      </c>
      <c r="O7" s="223">
        <f t="shared" si="3"/>
        <v>-1.5</v>
      </c>
    </row>
    <row r="8" spans="1:44" ht="33" customHeight="1" x14ac:dyDescent="0.2">
      <c r="A8" s="390"/>
      <c r="B8" s="219"/>
      <c r="C8" s="374" t="s">
        <v>3</v>
      </c>
      <c r="D8" s="374"/>
      <c r="E8" s="376"/>
      <c r="F8" s="388"/>
      <c r="G8" s="221">
        <v>81187</v>
      </c>
      <c r="H8" s="221">
        <v>74009</v>
      </c>
      <c r="I8" s="223">
        <f t="shared" si="0"/>
        <v>-8.8000000000000007</v>
      </c>
      <c r="J8" s="221">
        <v>11284</v>
      </c>
      <c r="K8" s="221">
        <v>7885</v>
      </c>
      <c r="L8" s="223">
        <f t="shared" si="1"/>
        <v>-30.1</v>
      </c>
      <c r="M8" s="224">
        <f t="shared" si="2"/>
        <v>92471</v>
      </c>
      <c r="N8" s="224">
        <f t="shared" si="2"/>
        <v>81894</v>
      </c>
      <c r="O8" s="223">
        <f t="shared" si="3"/>
        <v>-11.4</v>
      </c>
    </row>
    <row r="9" spans="1:44" ht="33" customHeight="1" x14ac:dyDescent="0.2">
      <c r="A9" s="390"/>
      <c r="B9" s="219"/>
      <c r="C9" s="225"/>
      <c r="D9" s="374" t="s">
        <v>107</v>
      </c>
      <c r="E9" s="389"/>
      <c r="F9" s="388"/>
      <c r="G9" s="221">
        <v>81183</v>
      </c>
      <c r="H9" s="221">
        <v>74000</v>
      </c>
      <c r="I9" s="223">
        <f t="shared" si="0"/>
        <v>-8.8000000000000007</v>
      </c>
      <c r="J9" s="221">
        <v>3191</v>
      </c>
      <c r="K9" s="221">
        <v>0</v>
      </c>
      <c r="L9" s="223" t="str">
        <f t="shared" si="1"/>
        <v>皆減</v>
      </c>
      <c r="M9" s="224">
        <f t="shared" si="2"/>
        <v>84374</v>
      </c>
      <c r="N9" s="224">
        <f t="shared" si="2"/>
        <v>74000</v>
      </c>
      <c r="O9" s="223">
        <f t="shared" si="3"/>
        <v>-12.3</v>
      </c>
      <c r="AR9" s="128">
        <v>224</v>
      </c>
    </row>
    <row r="10" spans="1:44" ht="33" customHeight="1" x14ac:dyDescent="0.2">
      <c r="A10" s="390"/>
      <c r="B10" s="373" t="s">
        <v>108</v>
      </c>
      <c r="C10" s="376"/>
      <c r="D10" s="376"/>
      <c r="E10" s="376"/>
      <c r="F10" s="215"/>
      <c r="G10" s="226">
        <v>272141</v>
      </c>
      <c r="H10" s="226">
        <f>H11+H13</f>
        <v>264025</v>
      </c>
      <c r="I10" s="223">
        <f t="shared" si="0"/>
        <v>-3</v>
      </c>
      <c r="J10" s="226">
        <v>31840</v>
      </c>
      <c r="K10" s="226">
        <f>K11+K13</f>
        <v>32592</v>
      </c>
      <c r="L10" s="223">
        <f t="shared" si="1"/>
        <v>2.4</v>
      </c>
      <c r="M10" s="224">
        <f t="shared" si="2"/>
        <v>303981</v>
      </c>
      <c r="N10" s="224">
        <f t="shared" si="2"/>
        <v>296617</v>
      </c>
      <c r="O10" s="223">
        <f t="shared" si="3"/>
        <v>-2.4</v>
      </c>
    </row>
    <row r="11" spans="1:44" ht="33" customHeight="1" x14ac:dyDescent="0.2">
      <c r="A11" s="390"/>
      <c r="B11" s="219"/>
      <c r="C11" s="374" t="s">
        <v>109</v>
      </c>
      <c r="D11" s="374"/>
      <c r="E11" s="376"/>
      <c r="F11" s="388"/>
      <c r="G11" s="221">
        <v>264055</v>
      </c>
      <c r="H11" s="221">
        <v>259157</v>
      </c>
      <c r="I11" s="223">
        <f t="shared" si="0"/>
        <v>-1.9</v>
      </c>
      <c r="J11" s="221">
        <v>30243</v>
      </c>
      <c r="K11" s="221">
        <v>31133</v>
      </c>
      <c r="L11" s="223">
        <f t="shared" si="1"/>
        <v>2.9</v>
      </c>
      <c r="M11" s="224">
        <f t="shared" si="2"/>
        <v>294298</v>
      </c>
      <c r="N11" s="224">
        <f t="shared" si="2"/>
        <v>290290</v>
      </c>
      <c r="O11" s="223">
        <f t="shared" si="3"/>
        <v>-1.4</v>
      </c>
    </row>
    <row r="12" spans="1:44" ht="33" customHeight="1" x14ac:dyDescent="0.2">
      <c r="A12" s="390"/>
      <c r="B12" s="219"/>
      <c r="C12" s="220"/>
      <c r="D12" s="374" t="s">
        <v>43</v>
      </c>
      <c r="E12" s="389"/>
      <c r="F12" s="388"/>
      <c r="G12" s="221">
        <v>71085</v>
      </c>
      <c r="H12" s="221">
        <v>72751</v>
      </c>
      <c r="I12" s="223">
        <f t="shared" si="0"/>
        <v>2.2999999999999998</v>
      </c>
      <c r="J12" s="221">
        <v>8327</v>
      </c>
      <c r="K12" s="221">
        <v>8861</v>
      </c>
      <c r="L12" s="223">
        <f t="shared" si="1"/>
        <v>6.4</v>
      </c>
      <c r="M12" s="224">
        <f t="shared" si="2"/>
        <v>79412</v>
      </c>
      <c r="N12" s="224">
        <f t="shared" si="2"/>
        <v>81612</v>
      </c>
      <c r="O12" s="223">
        <f t="shared" si="3"/>
        <v>2.8</v>
      </c>
    </row>
    <row r="13" spans="1:44" ht="33" customHeight="1" x14ac:dyDescent="0.2">
      <c r="A13" s="390"/>
      <c r="B13" s="219"/>
      <c r="C13" s="374" t="s">
        <v>110</v>
      </c>
      <c r="D13" s="374"/>
      <c r="E13" s="376"/>
      <c r="F13" s="388"/>
      <c r="G13" s="221">
        <v>8086</v>
      </c>
      <c r="H13" s="221">
        <v>4868</v>
      </c>
      <c r="I13" s="223">
        <f t="shared" si="0"/>
        <v>-39.799999999999997</v>
      </c>
      <c r="J13" s="221">
        <v>1597</v>
      </c>
      <c r="K13" s="221">
        <v>1459</v>
      </c>
      <c r="L13" s="223">
        <f t="shared" si="1"/>
        <v>-8.6</v>
      </c>
      <c r="M13" s="224">
        <f t="shared" si="2"/>
        <v>9683</v>
      </c>
      <c r="N13" s="224">
        <f t="shared" si="2"/>
        <v>6327</v>
      </c>
      <c r="O13" s="223">
        <f t="shared" si="3"/>
        <v>-34.700000000000003</v>
      </c>
    </row>
    <row r="14" spans="1:44" ht="33" customHeight="1" x14ac:dyDescent="0.2">
      <c r="A14" s="390"/>
      <c r="B14" s="219"/>
      <c r="C14" s="225"/>
      <c r="D14" s="374" t="s">
        <v>112</v>
      </c>
      <c r="E14" s="389"/>
      <c r="F14" s="388"/>
      <c r="G14" s="221">
        <v>8086</v>
      </c>
      <c r="H14" s="221">
        <v>4868</v>
      </c>
      <c r="I14" s="223">
        <f t="shared" si="0"/>
        <v>-39.799999999999997</v>
      </c>
      <c r="J14" s="221">
        <v>914</v>
      </c>
      <c r="K14" s="221">
        <v>819</v>
      </c>
      <c r="L14" s="223">
        <f t="shared" si="1"/>
        <v>-10.4</v>
      </c>
      <c r="M14" s="224">
        <f t="shared" si="2"/>
        <v>9000</v>
      </c>
      <c r="N14" s="224">
        <f t="shared" si="2"/>
        <v>5687</v>
      </c>
      <c r="O14" s="223">
        <f t="shared" si="3"/>
        <v>-36.799999999999997</v>
      </c>
    </row>
    <row r="15" spans="1:44" ht="33" customHeight="1" x14ac:dyDescent="0.2">
      <c r="A15" s="227"/>
      <c r="B15" s="382" t="s">
        <v>21</v>
      </c>
      <c r="C15" s="381"/>
      <c r="D15" s="381"/>
      <c r="E15" s="381"/>
      <c r="F15" s="228"/>
      <c r="G15" s="229">
        <v>65285</v>
      </c>
      <c r="H15" s="229">
        <f>H5-H10</f>
        <v>67040</v>
      </c>
      <c r="I15" s="230">
        <f t="shared" ref="I15:I24" si="4">IF(G15=0,IF(H15=0,"　","皆増"),IF(H15=0,"皆減",ROUND((H15/G15-1)*100,1)))</f>
        <v>2.7</v>
      </c>
      <c r="J15" s="229">
        <v>6928</v>
      </c>
      <c r="K15" s="229">
        <f>K5-K10</f>
        <v>2323</v>
      </c>
      <c r="L15" s="230">
        <f t="shared" ref="L15:L24" si="5">IF(J15=0,IF(K15=0,"　","皆増"),IF(K15=0,"皆減",ROUND((K15/J15-1)*100,1)))</f>
        <v>-66.5</v>
      </c>
      <c r="M15" s="229">
        <f t="shared" ref="M15:N24" si="6">SUM(G15,J15)</f>
        <v>72213</v>
      </c>
      <c r="N15" s="229">
        <f t="shared" si="6"/>
        <v>69363</v>
      </c>
      <c r="O15" s="230">
        <f t="shared" ref="O15:O24" si="7">IF(M15=0,IF(N15=0,"　","皆増"),IF(N15=0,"皆減",ROUND((N15/M15-1)*100,1)))</f>
        <v>-3.9</v>
      </c>
    </row>
    <row r="16" spans="1:44" ht="33" customHeight="1" x14ac:dyDescent="0.2">
      <c r="A16" s="214"/>
      <c r="B16" s="383" t="s">
        <v>14</v>
      </c>
      <c r="C16" s="386"/>
      <c r="D16" s="386"/>
      <c r="E16" s="386"/>
      <c r="F16" s="231"/>
      <c r="G16" s="221">
        <v>85115</v>
      </c>
      <c r="H16" s="221">
        <v>77691</v>
      </c>
      <c r="I16" s="217">
        <f t="shared" si="4"/>
        <v>-8.6999999999999993</v>
      </c>
      <c r="J16" s="221">
        <v>1809</v>
      </c>
      <c r="K16" s="221">
        <v>0</v>
      </c>
      <c r="L16" s="217" t="str">
        <f t="shared" si="5"/>
        <v>皆減</v>
      </c>
      <c r="M16" s="224">
        <f t="shared" si="6"/>
        <v>86924</v>
      </c>
      <c r="N16" s="224">
        <f t="shared" si="6"/>
        <v>77691</v>
      </c>
      <c r="O16" s="217">
        <f t="shared" si="7"/>
        <v>-10.6</v>
      </c>
    </row>
    <row r="17" spans="1:15" ht="33" customHeight="1" x14ac:dyDescent="0.2">
      <c r="A17" s="387" t="s">
        <v>113</v>
      </c>
      <c r="B17" s="219"/>
      <c r="C17" s="374" t="s">
        <v>114</v>
      </c>
      <c r="D17" s="374"/>
      <c r="E17" s="376"/>
      <c r="F17" s="388"/>
      <c r="G17" s="221">
        <v>0</v>
      </c>
      <c r="H17" s="221">
        <v>0</v>
      </c>
      <c r="I17" s="223" t="str">
        <f t="shared" si="4"/>
        <v>　</v>
      </c>
      <c r="J17" s="221">
        <v>0</v>
      </c>
      <c r="K17" s="221">
        <v>0</v>
      </c>
      <c r="L17" s="223" t="str">
        <f t="shared" si="5"/>
        <v>　</v>
      </c>
      <c r="M17" s="224">
        <f t="shared" si="6"/>
        <v>0</v>
      </c>
      <c r="N17" s="224">
        <f t="shared" si="6"/>
        <v>0</v>
      </c>
      <c r="O17" s="223" t="str">
        <f t="shared" si="7"/>
        <v>　</v>
      </c>
    </row>
    <row r="18" spans="1:15" ht="33" customHeight="1" x14ac:dyDescent="0.2">
      <c r="A18" s="387"/>
      <c r="B18" s="219"/>
      <c r="C18" s="374" t="s">
        <v>115</v>
      </c>
      <c r="D18" s="374"/>
      <c r="E18" s="376"/>
      <c r="F18" s="388"/>
      <c r="G18" s="221">
        <v>22817</v>
      </c>
      <c r="H18" s="221">
        <v>0</v>
      </c>
      <c r="I18" s="232" t="str">
        <f t="shared" si="4"/>
        <v>皆減</v>
      </c>
      <c r="J18" s="221">
        <v>1809</v>
      </c>
      <c r="K18" s="221">
        <v>0</v>
      </c>
      <c r="L18" s="223" t="str">
        <f t="shared" si="5"/>
        <v>皆減</v>
      </c>
      <c r="M18" s="224">
        <f t="shared" si="6"/>
        <v>24626</v>
      </c>
      <c r="N18" s="224">
        <f t="shared" si="6"/>
        <v>0</v>
      </c>
      <c r="O18" s="223" t="str">
        <f t="shared" si="7"/>
        <v>皆減</v>
      </c>
    </row>
    <row r="19" spans="1:15" ht="33" customHeight="1" x14ac:dyDescent="0.2">
      <c r="A19" s="387"/>
      <c r="B19" s="373" t="s">
        <v>116</v>
      </c>
      <c r="C19" s="376"/>
      <c r="D19" s="376"/>
      <c r="E19" s="376"/>
      <c r="F19" s="215"/>
      <c r="G19" s="221">
        <v>153251</v>
      </c>
      <c r="H19" s="221">
        <v>142392</v>
      </c>
      <c r="I19" s="223">
        <f t="shared" si="4"/>
        <v>-7.1</v>
      </c>
      <c r="J19" s="221">
        <v>3618</v>
      </c>
      <c r="K19" s="221">
        <v>3713</v>
      </c>
      <c r="L19" s="223">
        <f t="shared" si="5"/>
        <v>2.6</v>
      </c>
      <c r="M19" s="224">
        <f t="shared" si="6"/>
        <v>156869</v>
      </c>
      <c r="N19" s="224">
        <f t="shared" si="6"/>
        <v>146105</v>
      </c>
      <c r="O19" s="223">
        <f t="shared" si="7"/>
        <v>-6.9</v>
      </c>
    </row>
    <row r="20" spans="1:15" ht="33" customHeight="1" x14ac:dyDescent="0.2">
      <c r="A20" s="387"/>
      <c r="B20" s="219"/>
      <c r="C20" s="374" t="s">
        <v>117</v>
      </c>
      <c r="D20" s="374"/>
      <c r="E20" s="376"/>
      <c r="F20" s="388"/>
      <c r="G20" s="221">
        <v>16095</v>
      </c>
      <c r="H20" s="221">
        <v>20087</v>
      </c>
      <c r="I20" s="223">
        <f t="shared" si="4"/>
        <v>24.8</v>
      </c>
      <c r="J20" s="221">
        <v>0</v>
      </c>
      <c r="K20" s="221">
        <v>0</v>
      </c>
      <c r="L20" s="232" t="str">
        <f t="shared" si="5"/>
        <v>　</v>
      </c>
      <c r="M20" s="224">
        <f t="shared" si="6"/>
        <v>16095</v>
      </c>
      <c r="N20" s="224">
        <f t="shared" si="6"/>
        <v>20087</v>
      </c>
      <c r="O20" s="223">
        <f t="shared" si="7"/>
        <v>24.8</v>
      </c>
    </row>
    <row r="21" spans="1:15" ht="33" customHeight="1" x14ac:dyDescent="0.2">
      <c r="A21" s="387"/>
      <c r="B21" s="219"/>
      <c r="C21" s="220"/>
      <c r="D21" s="374" t="s">
        <v>43</v>
      </c>
      <c r="E21" s="389"/>
      <c r="F21" s="388"/>
      <c r="G21" s="221">
        <v>0</v>
      </c>
      <c r="H21" s="221">
        <v>0</v>
      </c>
      <c r="I21" s="232" t="str">
        <f t="shared" si="4"/>
        <v>　</v>
      </c>
      <c r="J21" s="221">
        <v>0</v>
      </c>
      <c r="K21" s="221">
        <v>0</v>
      </c>
      <c r="L21" s="223" t="str">
        <f t="shared" si="5"/>
        <v>　</v>
      </c>
      <c r="M21" s="224">
        <f t="shared" si="6"/>
        <v>0</v>
      </c>
      <c r="N21" s="224">
        <f t="shared" si="6"/>
        <v>0</v>
      </c>
      <c r="O21" s="232" t="str">
        <f t="shared" si="7"/>
        <v>　</v>
      </c>
    </row>
    <row r="22" spans="1:15" ht="33" customHeight="1" x14ac:dyDescent="0.2">
      <c r="A22" s="387"/>
      <c r="B22" s="219"/>
      <c r="C22" s="374" t="s">
        <v>13</v>
      </c>
      <c r="D22" s="374"/>
      <c r="E22" s="376"/>
      <c r="F22" s="388"/>
      <c r="G22" s="221">
        <v>76604</v>
      </c>
      <c r="H22" s="221">
        <v>46332</v>
      </c>
      <c r="I22" s="223">
        <f t="shared" si="4"/>
        <v>-39.5</v>
      </c>
      <c r="J22" s="221">
        <v>3618</v>
      </c>
      <c r="K22" s="221">
        <v>3713</v>
      </c>
      <c r="L22" s="223">
        <f t="shared" si="5"/>
        <v>2.6</v>
      </c>
      <c r="M22" s="224">
        <f t="shared" si="6"/>
        <v>80222</v>
      </c>
      <c r="N22" s="224">
        <f t="shared" si="6"/>
        <v>50045</v>
      </c>
      <c r="O22" s="223">
        <f t="shared" si="7"/>
        <v>-37.6</v>
      </c>
    </row>
    <row r="23" spans="1:15" ht="33" customHeight="1" x14ac:dyDescent="0.2">
      <c r="A23" s="233"/>
      <c r="B23" s="382" t="s">
        <v>21</v>
      </c>
      <c r="C23" s="381"/>
      <c r="D23" s="381"/>
      <c r="E23" s="381"/>
      <c r="F23" s="228"/>
      <c r="G23" s="229">
        <v>-68136</v>
      </c>
      <c r="H23" s="229">
        <f>H16-H19</f>
        <v>-64701</v>
      </c>
      <c r="I23" s="230">
        <f t="shared" si="4"/>
        <v>-5</v>
      </c>
      <c r="J23" s="229">
        <v>-1809</v>
      </c>
      <c r="K23" s="229">
        <f>K16-K19</f>
        <v>-3713</v>
      </c>
      <c r="L23" s="230">
        <f t="shared" si="5"/>
        <v>105.3</v>
      </c>
      <c r="M23" s="229">
        <f t="shared" si="6"/>
        <v>-69945</v>
      </c>
      <c r="N23" s="229">
        <f t="shared" si="6"/>
        <v>-68414</v>
      </c>
      <c r="O23" s="230">
        <f t="shared" si="7"/>
        <v>-2.2000000000000002</v>
      </c>
    </row>
    <row r="24" spans="1:15" ht="33" customHeight="1" x14ac:dyDescent="0.2">
      <c r="A24" s="383" t="s">
        <v>118</v>
      </c>
      <c r="B24" s="384"/>
      <c r="C24" s="384"/>
      <c r="D24" s="384"/>
      <c r="E24" s="384"/>
      <c r="F24" s="385"/>
      <c r="G24" s="224">
        <v>-2851</v>
      </c>
      <c r="H24" s="224">
        <f>H15+H23</f>
        <v>2339</v>
      </c>
      <c r="I24" s="217">
        <f t="shared" si="4"/>
        <v>-182</v>
      </c>
      <c r="J24" s="224">
        <v>5119</v>
      </c>
      <c r="K24" s="224">
        <f>K15+K23</f>
        <v>-1390</v>
      </c>
      <c r="L24" s="217">
        <f t="shared" si="5"/>
        <v>-127.2</v>
      </c>
      <c r="M24" s="224">
        <f t="shared" si="6"/>
        <v>2268</v>
      </c>
      <c r="N24" s="224">
        <f t="shared" si="6"/>
        <v>949</v>
      </c>
      <c r="O24" s="217">
        <f t="shared" si="7"/>
        <v>-58.2</v>
      </c>
    </row>
    <row r="25" spans="1:15" ht="33" customHeight="1" x14ac:dyDescent="0.2">
      <c r="A25" s="373" t="s">
        <v>10</v>
      </c>
      <c r="B25" s="374"/>
      <c r="C25" s="374"/>
      <c r="D25" s="374"/>
      <c r="E25" s="374"/>
      <c r="F25" s="375"/>
      <c r="G25" s="221">
        <v>0</v>
      </c>
      <c r="H25" s="221">
        <v>0</v>
      </c>
      <c r="I25" s="223" t="str">
        <f t="shared" ref="I25:I32" si="8">IF(G25=0,IF(H25=0,"　","皆増"),IF(H25=0,"皆減",ROUND((H25/G25-1)*100,1)))</f>
        <v>　</v>
      </c>
      <c r="J25" s="234">
        <v>0</v>
      </c>
      <c r="K25" s="234">
        <v>0</v>
      </c>
      <c r="L25" s="223" t="str">
        <f t="shared" ref="L25:L32" si="9">IF(J25=0,IF(K25=0,"　","皆増"),IF(K25=0,"皆減",ROUND((K25/J25-1)*100,1)))</f>
        <v>　</v>
      </c>
      <c r="M25" s="224">
        <f t="shared" ref="M25:N31" si="10">SUM(G25,J25)</f>
        <v>0</v>
      </c>
      <c r="N25" s="224">
        <f t="shared" si="10"/>
        <v>0</v>
      </c>
      <c r="O25" s="223" t="str">
        <f t="shared" ref="O25:O32" si="11">IF(M25=0,IF(N25=0,"　","皆増"),IF(N25=0,"皆減",ROUND((N25/M25-1)*100,1)))</f>
        <v>　</v>
      </c>
    </row>
    <row r="26" spans="1:15" ht="33" customHeight="1" x14ac:dyDescent="0.2">
      <c r="A26" s="373" t="s">
        <v>1</v>
      </c>
      <c r="B26" s="374"/>
      <c r="C26" s="374"/>
      <c r="D26" s="374"/>
      <c r="E26" s="374"/>
      <c r="F26" s="375"/>
      <c r="G26" s="221">
        <v>5650</v>
      </c>
      <c r="H26" s="222">
        <v>2799</v>
      </c>
      <c r="I26" s="223">
        <f t="shared" si="8"/>
        <v>-50.5</v>
      </c>
      <c r="J26" s="221">
        <v>6805</v>
      </c>
      <c r="K26" s="222">
        <v>11924</v>
      </c>
      <c r="L26" s="223">
        <f t="shared" si="9"/>
        <v>75.2</v>
      </c>
      <c r="M26" s="224">
        <f t="shared" si="10"/>
        <v>12455</v>
      </c>
      <c r="N26" s="224">
        <f t="shared" si="10"/>
        <v>14723</v>
      </c>
      <c r="O26" s="223">
        <f t="shared" si="11"/>
        <v>18.2</v>
      </c>
    </row>
    <row r="27" spans="1:15" ht="33" customHeight="1" x14ac:dyDescent="0.2">
      <c r="A27" s="373" t="s">
        <v>16</v>
      </c>
      <c r="B27" s="374"/>
      <c r="C27" s="374"/>
      <c r="D27" s="374"/>
      <c r="E27" s="374"/>
      <c r="F27" s="375"/>
      <c r="G27" s="221">
        <v>0</v>
      </c>
      <c r="H27" s="221">
        <v>0</v>
      </c>
      <c r="I27" s="223" t="str">
        <f t="shared" si="8"/>
        <v>　</v>
      </c>
      <c r="J27" s="221">
        <v>0</v>
      </c>
      <c r="K27" s="221">
        <v>0</v>
      </c>
      <c r="L27" s="223" t="str">
        <f t="shared" si="9"/>
        <v>　</v>
      </c>
      <c r="M27" s="224">
        <f t="shared" si="10"/>
        <v>0</v>
      </c>
      <c r="N27" s="224">
        <f t="shared" si="10"/>
        <v>0</v>
      </c>
      <c r="O27" s="223" t="str">
        <f t="shared" si="11"/>
        <v>　</v>
      </c>
    </row>
    <row r="28" spans="1:15" ht="33" customHeight="1" x14ac:dyDescent="0.2">
      <c r="A28" s="373" t="s">
        <v>119</v>
      </c>
      <c r="B28" s="374"/>
      <c r="C28" s="374"/>
      <c r="D28" s="374"/>
      <c r="E28" s="374"/>
      <c r="F28" s="375"/>
      <c r="G28" s="224">
        <v>2799</v>
      </c>
      <c r="H28" s="224">
        <f>H24-H25+H26-H27</f>
        <v>5138</v>
      </c>
      <c r="I28" s="223">
        <f t="shared" si="8"/>
        <v>83.6</v>
      </c>
      <c r="J28" s="224">
        <v>11924</v>
      </c>
      <c r="K28" s="224">
        <f>K24-K25+K26-K27</f>
        <v>10534</v>
      </c>
      <c r="L28" s="223">
        <f t="shared" si="9"/>
        <v>-11.7</v>
      </c>
      <c r="M28" s="224">
        <f t="shared" si="10"/>
        <v>14723</v>
      </c>
      <c r="N28" s="224">
        <f t="shared" si="10"/>
        <v>15672</v>
      </c>
      <c r="O28" s="223">
        <f t="shared" si="11"/>
        <v>6.4</v>
      </c>
    </row>
    <row r="29" spans="1:15" ht="33" customHeight="1" x14ac:dyDescent="0.2">
      <c r="A29" s="373" t="s">
        <v>120</v>
      </c>
      <c r="B29" s="374"/>
      <c r="C29" s="374"/>
      <c r="D29" s="374"/>
      <c r="E29" s="374"/>
      <c r="F29" s="375"/>
      <c r="G29" s="221">
        <v>0</v>
      </c>
      <c r="H29" s="221">
        <v>0</v>
      </c>
      <c r="I29" s="223" t="str">
        <f t="shared" si="8"/>
        <v>　</v>
      </c>
      <c r="J29" s="221">
        <v>0</v>
      </c>
      <c r="K29" s="221">
        <v>0</v>
      </c>
      <c r="L29" s="223" t="str">
        <f t="shared" si="9"/>
        <v>　</v>
      </c>
      <c r="M29" s="224">
        <f t="shared" si="10"/>
        <v>0</v>
      </c>
      <c r="N29" s="224">
        <f t="shared" si="10"/>
        <v>0</v>
      </c>
      <c r="O29" s="223" t="str">
        <f t="shared" si="11"/>
        <v>　</v>
      </c>
    </row>
    <row r="30" spans="1:15" ht="33" customHeight="1" x14ac:dyDescent="0.2">
      <c r="A30" s="373" t="s">
        <v>121</v>
      </c>
      <c r="B30" s="374"/>
      <c r="C30" s="376"/>
      <c r="D30" s="376"/>
      <c r="E30" s="376"/>
      <c r="F30" s="236" t="s">
        <v>122</v>
      </c>
      <c r="G30" s="226">
        <v>2799</v>
      </c>
      <c r="H30" s="226">
        <f>IF((H28-H29)&gt;=0,H28-H29,0)</f>
        <v>5138</v>
      </c>
      <c r="I30" s="223">
        <f t="shared" si="8"/>
        <v>83.6</v>
      </c>
      <c r="J30" s="226">
        <v>11924</v>
      </c>
      <c r="K30" s="226">
        <f>IF((K28-K29)&gt;=0,K28-K29,0)</f>
        <v>10534</v>
      </c>
      <c r="L30" s="223">
        <f t="shared" si="9"/>
        <v>-11.7</v>
      </c>
      <c r="M30" s="224">
        <f t="shared" si="10"/>
        <v>14723</v>
      </c>
      <c r="N30" s="224">
        <f t="shared" si="10"/>
        <v>15672</v>
      </c>
      <c r="O30" s="223">
        <f t="shared" si="11"/>
        <v>6.4</v>
      </c>
    </row>
    <row r="31" spans="1:15" ht="33" customHeight="1" x14ac:dyDescent="0.2">
      <c r="A31" s="373"/>
      <c r="B31" s="374"/>
      <c r="C31" s="376"/>
      <c r="D31" s="376"/>
      <c r="E31" s="376"/>
      <c r="F31" s="236" t="s">
        <v>123</v>
      </c>
      <c r="G31" s="226">
        <v>0</v>
      </c>
      <c r="H31" s="226">
        <f>IF((H28-H29)&lt;0,-(H28-H29),0)</f>
        <v>0</v>
      </c>
      <c r="I31" s="223" t="str">
        <f t="shared" si="8"/>
        <v>　</v>
      </c>
      <c r="J31" s="226">
        <v>0</v>
      </c>
      <c r="K31" s="226">
        <f>IF((K28-K29)&lt;0,-(K28-K29),0)</f>
        <v>0</v>
      </c>
      <c r="L31" s="223" t="str">
        <f t="shared" si="9"/>
        <v>　</v>
      </c>
      <c r="M31" s="224">
        <f t="shared" si="10"/>
        <v>0</v>
      </c>
      <c r="N31" s="224">
        <f t="shared" si="10"/>
        <v>0</v>
      </c>
      <c r="O31" s="223" t="str">
        <f t="shared" si="11"/>
        <v>　</v>
      </c>
    </row>
    <row r="32" spans="1:15" ht="33" customHeight="1" x14ac:dyDescent="0.2">
      <c r="A32" s="377" t="s">
        <v>124</v>
      </c>
      <c r="B32" s="378"/>
      <c r="C32" s="376"/>
      <c r="D32" s="376"/>
      <c r="E32" s="376"/>
      <c r="F32" s="237" t="s">
        <v>103</v>
      </c>
      <c r="G32" s="238">
        <v>0</v>
      </c>
      <c r="H32" s="238">
        <f>IF(H6=0,0,ROUND(H31/H6*100,((-1))*-1))</f>
        <v>0</v>
      </c>
      <c r="I32" s="223" t="str">
        <f t="shared" si="8"/>
        <v>　</v>
      </c>
      <c r="J32" s="238">
        <v>0</v>
      </c>
      <c r="K32" s="238">
        <f>IF(K6=0,0,ROUND(K31/K6*100,((-1))*-1))</f>
        <v>0</v>
      </c>
      <c r="L32" s="223" t="str">
        <f t="shared" si="9"/>
        <v>　</v>
      </c>
      <c r="M32" s="238">
        <f>IF(M6=0,0,ROUND(M31/M6*100,((-1))*-1))</f>
        <v>0</v>
      </c>
      <c r="N32" s="238">
        <f>IF(N6=0,0,ROUND(N31/N6*100,((-1))*-1))</f>
        <v>0</v>
      </c>
      <c r="O32" s="223" t="str">
        <f t="shared" si="11"/>
        <v>　</v>
      </c>
    </row>
    <row r="33" spans="1:15" ht="33" customHeight="1" x14ac:dyDescent="0.2">
      <c r="A33" s="379" t="s">
        <v>125</v>
      </c>
      <c r="B33" s="380"/>
      <c r="C33" s="381"/>
      <c r="D33" s="381"/>
      <c r="E33" s="381"/>
      <c r="F33" s="239" t="s">
        <v>103</v>
      </c>
      <c r="G33" s="240">
        <v>96.8</v>
      </c>
      <c r="H33" s="240">
        <f>IF(H10+H22=0,0,ROUND(H5/(H10+H22)*100,((-1))*-1))</f>
        <v>106.7</v>
      </c>
      <c r="I33" s="230">
        <f>IF(G33=0,IF(H33=0,"　","皆増"),IF(H33=0,"皆減",ROUND((H33/G33-1)*100,1)))</f>
        <v>10.199999999999999</v>
      </c>
      <c r="J33" s="240">
        <v>109.3</v>
      </c>
      <c r="K33" s="240">
        <f>IF(K10+K22=0,0,ROUND(K5/(K10+K22)*100,((-1))*-1))</f>
        <v>96.2</v>
      </c>
      <c r="L33" s="230">
        <f>IF(J33=0,IF(K33=0,"　","皆増"),IF(K33=0,"皆減",ROUND((K33/J33-1)*100,1)))</f>
        <v>-12</v>
      </c>
      <c r="M33" s="240">
        <f>IF(M10+M22=0,0,ROUND(M5/(M10+M22)*100,((-1))*-1))</f>
        <v>97.9</v>
      </c>
      <c r="N33" s="240">
        <f>IF(N10+N22=0,0,ROUND(N5/(N10+N22)*100,((-1))*-1))</f>
        <v>105.6</v>
      </c>
      <c r="O33" s="230">
        <f>IF(M33=0,IF(N33=0,"　","皆増"),IF(N33=0,"皆減",ROUND((N33/M33-1)*100,1)))</f>
        <v>7.9</v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1"/>
  <pageMargins left="0.78740157480314965" right="0.78740157480314965" top="0.98425196850393704" bottom="0.98425196850393704" header="0" footer="0"/>
  <pageSetup paperSize="9" scale="70" firstPageNumber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R33"/>
  <sheetViews>
    <sheetView view="pageBreakPreview" zoomScale="75" zoomScaleNormal="60" zoomScaleSheetLayoutView="75" workbookViewId="0">
      <pane xSplit="6" ySplit="4" topLeftCell="G8" activePane="bottomRight" state="frozen"/>
      <selection activeCell="G1" sqref="G1:O1048576"/>
      <selection pane="topRight" activeCell="G1" sqref="G1:O1048576"/>
      <selection pane="bottomLeft" activeCell="G1" sqref="G1:O1048576"/>
      <selection pane="bottomRight" activeCell="G1" sqref="G1:O1048576"/>
    </sheetView>
  </sheetViews>
  <sheetFormatPr defaultColWidth="11" defaultRowHeight="16.5" x14ac:dyDescent="0.2"/>
  <cols>
    <col min="1" max="1" width="4.7265625" style="128" customWidth="1"/>
    <col min="2" max="4" width="4" style="128" customWidth="1"/>
    <col min="5" max="5" width="7.6328125" style="128" customWidth="1"/>
    <col min="6" max="6" width="9.6328125" style="128" customWidth="1"/>
    <col min="7" max="12" width="13.36328125" style="128" customWidth="1"/>
    <col min="13" max="14" width="17.08984375" style="128" customWidth="1"/>
    <col min="15" max="15" width="13.36328125" style="128" customWidth="1"/>
    <col min="16" max="106" width="14.6328125" style="128" customWidth="1"/>
    <col min="107" max="107" width="11" style="128" bestFit="1"/>
    <col min="108" max="16384" width="11" style="128"/>
  </cols>
  <sheetData>
    <row r="1" spans="1:44" ht="33" customHeight="1" x14ac:dyDescent="0.25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44" ht="33" customHeight="1" x14ac:dyDescent="0.2">
      <c r="A2" s="204"/>
      <c r="B2" s="205"/>
      <c r="C2" s="205"/>
      <c r="D2" s="205"/>
      <c r="E2" s="205"/>
      <c r="F2" s="206" t="s">
        <v>101</v>
      </c>
      <c r="G2" s="391" t="s">
        <v>61</v>
      </c>
      <c r="H2" s="392"/>
      <c r="I2" s="392"/>
      <c r="J2" s="392"/>
      <c r="K2" s="392"/>
      <c r="L2" s="393"/>
      <c r="M2" s="394" t="s">
        <v>127</v>
      </c>
      <c r="N2" s="395"/>
      <c r="O2" s="396"/>
    </row>
    <row r="3" spans="1:44" ht="33" customHeight="1" x14ac:dyDescent="0.2">
      <c r="A3" s="207"/>
      <c r="B3" s="208"/>
      <c r="C3" s="208"/>
      <c r="D3" s="208"/>
      <c r="E3" s="208"/>
      <c r="F3" s="209" t="s">
        <v>102</v>
      </c>
      <c r="G3" s="397" t="s">
        <v>128</v>
      </c>
      <c r="H3" s="398"/>
      <c r="I3" s="399"/>
      <c r="J3" s="397" t="s">
        <v>129</v>
      </c>
      <c r="K3" s="398"/>
      <c r="L3" s="399"/>
      <c r="M3" s="400" t="s">
        <v>130</v>
      </c>
      <c r="N3" s="401"/>
      <c r="O3" s="402"/>
    </row>
    <row r="4" spans="1:44" ht="33" customHeight="1" x14ac:dyDescent="0.2">
      <c r="A4" s="210" t="s">
        <v>104</v>
      </c>
      <c r="B4" s="211"/>
      <c r="C4" s="211"/>
      <c r="D4" s="211"/>
      <c r="E4" s="211"/>
      <c r="F4" s="209" t="s">
        <v>19</v>
      </c>
      <c r="G4" s="212">
        <v>24</v>
      </c>
      <c r="H4" s="212">
        <v>25</v>
      </c>
      <c r="I4" s="213" t="s">
        <v>131</v>
      </c>
      <c r="J4" s="212">
        <v>24</v>
      </c>
      <c r="K4" s="212">
        <v>25</v>
      </c>
      <c r="L4" s="213" t="s">
        <v>131</v>
      </c>
      <c r="M4" s="212">
        <v>24</v>
      </c>
      <c r="N4" s="212">
        <v>25</v>
      </c>
      <c r="O4" s="213" t="s">
        <v>131</v>
      </c>
    </row>
    <row r="5" spans="1:44" ht="33" customHeight="1" x14ac:dyDescent="0.2">
      <c r="A5" s="214"/>
      <c r="B5" s="383" t="s">
        <v>105</v>
      </c>
      <c r="C5" s="386"/>
      <c r="D5" s="386"/>
      <c r="E5" s="386"/>
      <c r="F5" s="215"/>
      <c r="G5" s="216">
        <v>331065</v>
      </c>
      <c r="H5" s="216">
        <f>H6+H8</f>
        <v>298396</v>
      </c>
      <c r="I5" s="217">
        <f t="shared" ref="I5:I14" si="0">IF(G5=0,IF(H5=0,"　","皆増"),IF(H5=0,"皆減",ROUND((H5/G5-1)*100,1)))</f>
        <v>-9.9</v>
      </c>
      <c r="J5" s="216">
        <v>34915</v>
      </c>
      <c r="K5" s="216">
        <f>K6+K8</f>
        <v>35079</v>
      </c>
      <c r="L5" s="217">
        <f t="shared" ref="L5:L14" si="1">IF(J5=0,IF(K5=0,"　","皆増"),IF(K5=0,"皆減",ROUND((K5/J5-1)*100,1)))</f>
        <v>0.5</v>
      </c>
      <c r="M5" s="218">
        <f t="shared" ref="M5:N14" si="2">SUM(G5,J5)</f>
        <v>365980</v>
      </c>
      <c r="N5" s="218">
        <f t="shared" si="2"/>
        <v>333475</v>
      </c>
      <c r="O5" s="217">
        <f t="shared" ref="O5:O14" si="3">IF(M5=0,IF(N5=0,"　","皆増"),IF(N5=0,"皆減",ROUND((N5/M5-1)*100,1)))</f>
        <v>-8.9</v>
      </c>
    </row>
    <row r="6" spans="1:44" ht="33" customHeight="1" x14ac:dyDescent="0.2">
      <c r="A6" s="390" t="s">
        <v>2</v>
      </c>
      <c r="B6" s="219"/>
      <c r="C6" s="374" t="s">
        <v>27</v>
      </c>
      <c r="D6" s="374"/>
      <c r="E6" s="376"/>
      <c r="F6" s="388"/>
      <c r="G6" s="221">
        <v>257056</v>
      </c>
      <c r="H6" s="221">
        <v>257205</v>
      </c>
      <c r="I6" s="223">
        <f t="shared" si="0"/>
        <v>0.1</v>
      </c>
      <c r="J6" s="221">
        <v>27030</v>
      </c>
      <c r="K6" s="221">
        <v>26959</v>
      </c>
      <c r="L6" s="223">
        <f t="shared" si="1"/>
        <v>-0.3</v>
      </c>
      <c r="M6" s="224">
        <f t="shared" si="2"/>
        <v>284086</v>
      </c>
      <c r="N6" s="224">
        <f t="shared" si="2"/>
        <v>284164</v>
      </c>
      <c r="O6" s="223">
        <f t="shared" si="3"/>
        <v>0</v>
      </c>
    </row>
    <row r="7" spans="1:44" ht="33" customHeight="1" x14ac:dyDescent="0.2">
      <c r="A7" s="390"/>
      <c r="B7" s="219"/>
      <c r="C7" s="225"/>
      <c r="D7" s="374" t="s">
        <v>106</v>
      </c>
      <c r="E7" s="389"/>
      <c r="F7" s="388"/>
      <c r="G7" s="221">
        <v>176357</v>
      </c>
      <c r="H7" s="221">
        <v>172512</v>
      </c>
      <c r="I7" s="223">
        <f t="shared" si="0"/>
        <v>-2.2000000000000002</v>
      </c>
      <c r="J7" s="221">
        <v>26913</v>
      </c>
      <c r="K7" s="221">
        <v>26857</v>
      </c>
      <c r="L7" s="223">
        <f t="shared" si="1"/>
        <v>-0.2</v>
      </c>
      <c r="M7" s="224">
        <f t="shared" si="2"/>
        <v>203270</v>
      </c>
      <c r="N7" s="224">
        <f t="shared" si="2"/>
        <v>199369</v>
      </c>
      <c r="O7" s="223">
        <f t="shared" si="3"/>
        <v>-1.9</v>
      </c>
    </row>
    <row r="8" spans="1:44" ht="33" customHeight="1" x14ac:dyDescent="0.2">
      <c r="A8" s="390"/>
      <c r="B8" s="219"/>
      <c r="C8" s="374" t="s">
        <v>3</v>
      </c>
      <c r="D8" s="374"/>
      <c r="E8" s="376"/>
      <c r="F8" s="388"/>
      <c r="G8" s="221">
        <v>74009</v>
      </c>
      <c r="H8" s="221">
        <v>41191</v>
      </c>
      <c r="I8" s="223">
        <f t="shared" si="0"/>
        <v>-44.3</v>
      </c>
      <c r="J8" s="221">
        <v>7885</v>
      </c>
      <c r="K8" s="221">
        <v>8120</v>
      </c>
      <c r="L8" s="223">
        <f t="shared" si="1"/>
        <v>3</v>
      </c>
      <c r="M8" s="224">
        <f t="shared" si="2"/>
        <v>81894</v>
      </c>
      <c r="N8" s="224">
        <f t="shared" si="2"/>
        <v>49311</v>
      </c>
      <c r="O8" s="223">
        <f t="shared" si="3"/>
        <v>-39.799999999999997</v>
      </c>
    </row>
    <row r="9" spans="1:44" ht="33" customHeight="1" x14ac:dyDescent="0.2">
      <c r="A9" s="390"/>
      <c r="B9" s="219"/>
      <c r="C9" s="225"/>
      <c r="D9" s="374" t="s">
        <v>107</v>
      </c>
      <c r="E9" s="389"/>
      <c r="F9" s="388"/>
      <c r="G9" s="221">
        <v>74000</v>
      </c>
      <c r="H9" s="221">
        <v>41186</v>
      </c>
      <c r="I9" s="223">
        <f t="shared" si="0"/>
        <v>-44.3</v>
      </c>
      <c r="J9" s="221">
        <v>0</v>
      </c>
      <c r="K9" s="221">
        <v>0</v>
      </c>
      <c r="L9" s="223" t="str">
        <f t="shared" si="1"/>
        <v>　</v>
      </c>
      <c r="M9" s="224">
        <f t="shared" si="2"/>
        <v>74000</v>
      </c>
      <c r="N9" s="224">
        <f t="shared" si="2"/>
        <v>41186</v>
      </c>
      <c r="O9" s="223">
        <f t="shared" si="3"/>
        <v>-44.3</v>
      </c>
      <c r="AR9" s="128">
        <v>224</v>
      </c>
    </row>
    <row r="10" spans="1:44" ht="33" customHeight="1" x14ac:dyDescent="0.2">
      <c r="A10" s="390"/>
      <c r="B10" s="373" t="s">
        <v>108</v>
      </c>
      <c r="C10" s="376"/>
      <c r="D10" s="376"/>
      <c r="E10" s="376"/>
      <c r="F10" s="215"/>
      <c r="G10" s="226">
        <v>264025</v>
      </c>
      <c r="H10" s="226">
        <f>H11+H13</f>
        <v>269600</v>
      </c>
      <c r="I10" s="223">
        <f t="shared" si="0"/>
        <v>2.1</v>
      </c>
      <c r="J10" s="226">
        <v>32592</v>
      </c>
      <c r="K10" s="226">
        <f>K11+K13</f>
        <v>37556</v>
      </c>
      <c r="L10" s="223">
        <f t="shared" si="1"/>
        <v>15.2</v>
      </c>
      <c r="M10" s="224">
        <f t="shared" si="2"/>
        <v>296617</v>
      </c>
      <c r="N10" s="224">
        <f t="shared" si="2"/>
        <v>307156</v>
      </c>
      <c r="O10" s="223">
        <f t="shared" si="3"/>
        <v>3.6</v>
      </c>
    </row>
    <row r="11" spans="1:44" ht="33" customHeight="1" x14ac:dyDescent="0.2">
      <c r="A11" s="390"/>
      <c r="B11" s="219"/>
      <c r="C11" s="374" t="s">
        <v>109</v>
      </c>
      <c r="D11" s="374"/>
      <c r="E11" s="376"/>
      <c r="F11" s="388"/>
      <c r="G11" s="221">
        <v>259157</v>
      </c>
      <c r="H11" s="221">
        <v>266412</v>
      </c>
      <c r="I11" s="223">
        <f t="shared" si="0"/>
        <v>2.8</v>
      </c>
      <c r="J11" s="221">
        <v>31133</v>
      </c>
      <c r="K11" s="221">
        <v>36210</v>
      </c>
      <c r="L11" s="223">
        <f t="shared" si="1"/>
        <v>16.3</v>
      </c>
      <c r="M11" s="224">
        <f t="shared" si="2"/>
        <v>290290</v>
      </c>
      <c r="N11" s="224">
        <f t="shared" si="2"/>
        <v>302622</v>
      </c>
      <c r="O11" s="223">
        <f t="shared" si="3"/>
        <v>4.2</v>
      </c>
    </row>
    <row r="12" spans="1:44" ht="33" customHeight="1" x14ac:dyDescent="0.2">
      <c r="A12" s="390"/>
      <c r="B12" s="219"/>
      <c r="C12" s="220"/>
      <c r="D12" s="374" t="s">
        <v>43</v>
      </c>
      <c r="E12" s="389"/>
      <c r="F12" s="388"/>
      <c r="G12" s="221">
        <v>72751</v>
      </c>
      <c r="H12" s="221">
        <v>67354</v>
      </c>
      <c r="I12" s="223">
        <f t="shared" si="0"/>
        <v>-7.4</v>
      </c>
      <c r="J12" s="221">
        <v>8861</v>
      </c>
      <c r="K12" s="221">
        <v>8820</v>
      </c>
      <c r="L12" s="223">
        <f t="shared" si="1"/>
        <v>-0.5</v>
      </c>
      <c r="M12" s="224">
        <f t="shared" si="2"/>
        <v>81612</v>
      </c>
      <c r="N12" s="224">
        <f t="shared" si="2"/>
        <v>76174</v>
      </c>
      <c r="O12" s="223">
        <f t="shared" si="3"/>
        <v>-6.7</v>
      </c>
    </row>
    <row r="13" spans="1:44" ht="33" customHeight="1" x14ac:dyDescent="0.2">
      <c r="A13" s="390"/>
      <c r="B13" s="219"/>
      <c r="C13" s="374" t="s">
        <v>110</v>
      </c>
      <c r="D13" s="374"/>
      <c r="E13" s="376"/>
      <c r="F13" s="388"/>
      <c r="G13" s="221">
        <v>4868</v>
      </c>
      <c r="H13" s="221">
        <v>3188</v>
      </c>
      <c r="I13" s="223">
        <f t="shared" si="0"/>
        <v>-34.5</v>
      </c>
      <c r="J13" s="221">
        <v>1459</v>
      </c>
      <c r="K13" s="221">
        <v>1346</v>
      </c>
      <c r="L13" s="223">
        <f t="shared" si="1"/>
        <v>-7.7</v>
      </c>
      <c r="M13" s="224">
        <f t="shared" si="2"/>
        <v>6327</v>
      </c>
      <c r="N13" s="224">
        <f t="shared" si="2"/>
        <v>4534</v>
      </c>
      <c r="O13" s="223">
        <f t="shared" si="3"/>
        <v>-28.3</v>
      </c>
    </row>
    <row r="14" spans="1:44" ht="33" customHeight="1" x14ac:dyDescent="0.2">
      <c r="A14" s="390"/>
      <c r="B14" s="219"/>
      <c r="C14" s="225"/>
      <c r="D14" s="374" t="s">
        <v>112</v>
      </c>
      <c r="E14" s="389"/>
      <c r="F14" s="388"/>
      <c r="G14" s="221">
        <v>4868</v>
      </c>
      <c r="H14" s="221">
        <v>3188</v>
      </c>
      <c r="I14" s="223">
        <f t="shared" si="0"/>
        <v>-34.5</v>
      </c>
      <c r="J14" s="221">
        <v>819</v>
      </c>
      <c r="K14" s="221">
        <v>721</v>
      </c>
      <c r="L14" s="223">
        <f t="shared" si="1"/>
        <v>-12</v>
      </c>
      <c r="M14" s="224">
        <f t="shared" si="2"/>
        <v>5687</v>
      </c>
      <c r="N14" s="224">
        <f t="shared" si="2"/>
        <v>3909</v>
      </c>
      <c r="O14" s="223">
        <f t="shared" si="3"/>
        <v>-31.3</v>
      </c>
    </row>
    <row r="15" spans="1:44" ht="33" customHeight="1" x14ac:dyDescent="0.2">
      <c r="A15" s="227"/>
      <c r="B15" s="382" t="s">
        <v>21</v>
      </c>
      <c r="C15" s="381"/>
      <c r="D15" s="381"/>
      <c r="E15" s="381"/>
      <c r="F15" s="228"/>
      <c r="G15" s="229">
        <v>67040</v>
      </c>
      <c r="H15" s="229">
        <f>H5-H10</f>
        <v>28796</v>
      </c>
      <c r="I15" s="230">
        <f t="shared" ref="I15:I24" si="4">IF(G15=0,IF(H15=0,"　","皆増"),IF(H15=0,"皆減",ROUND((H15/G15-1)*100,1)))</f>
        <v>-57</v>
      </c>
      <c r="J15" s="229">
        <v>2323</v>
      </c>
      <c r="K15" s="229">
        <f>K5-K10</f>
        <v>-2477</v>
      </c>
      <c r="L15" s="230">
        <f t="shared" ref="L15:L24" si="5">IF(J15=0,IF(K15=0,"　","皆増"),IF(K15=0,"皆減",ROUND((K15/J15-1)*100,1)))</f>
        <v>-206.6</v>
      </c>
      <c r="M15" s="229">
        <f t="shared" ref="M15:N24" si="6">SUM(G15,J15)</f>
        <v>69363</v>
      </c>
      <c r="N15" s="229">
        <f t="shared" si="6"/>
        <v>26319</v>
      </c>
      <c r="O15" s="230">
        <f t="shared" ref="O15:O24" si="7">IF(M15=0,IF(N15=0,"　","皆増"),IF(N15=0,"皆減",ROUND((N15/M15-1)*100,1)))</f>
        <v>-62.1</v>
      </c>
    </row>
    <row r="16" spans="1:44" ht="33" customHeight="1" x14ac:dyDescent="0.2">
      <c r="A16" s="214"/>
      <c r="B16" s="383" t="s">
        <v>14</v>
      </c>
      <c r="C16" s="386"/>
      <c r="D16" s="386"/>
      <c r="E16" s="386"/>
      <c r="F16" s="231"/>
      <c r="G16" s="221">
        <v>77691</v>
      </c>
      <c r="H16" s="221">
        <v>76131</v>
      </c>
      <c r="I16" s="217">
        <f t="shared" si="4"/>
        <v>-2</v>
      </c>
      <c r="J16" s="221">
        <v>0</v>
      </c>
      <c r="K16" s="221">
        <v>0</v>
      </c>
      <c r="L16" s="217" t="str">
        <f t="shared" si="5"/>
        <v>　</v>
      </c>
      <c r="M16" s="224">
        <f t="shared" si="6"/>
        <v>77691</v>
      </c>
      <c r="N16" s="224">
        <f t="shared" si="6"/>
        <v>76131</v>
      </c>
      <c r="O16" s="217">
        <f t="shared" si="7"/>
        <v>-2</v>
      </c>
    </row>
    <row r="17" spans="1:15" ht="33" customHeight="1" x14ac:dyDescent="0.2">
      <c r="A17" s="387" t="s">
        <v>113</v>
      </c>
      <c r="B17" s="219"/>
      <c r="C17" s="374" t="s">
        <v>114</v>
      </c>
      <c r="D17" s="374"/>
      <c r="E17" s="376"/>
      <c r="F17" s="388"/>
      <c r="G17" s="221">
        <v>0</v>
      </c>
      <c r="H17" s="221">
        <v>0</v>
      </c>
      <c r="I17" s="223" t="str">
        <f t="shared" si="4"/>
        <v>　</v>
      </c>
      <c r="J17" s="221">
        <v>0</v>
      </c>
      <c r="K17" s="221">
        <v>0</v>
      </c>
      <c r="L17" s="223" t="str">
        <f t="shared" si="5"/>
        <v>　</v>
      </c>
      <c r="M17" s="224">
        <f t="shared" si="6"/>
        <v>0</v>
      </c>
      <c r="N17" s="224">
        <f t="shared" si="6"/>
        <v>0</v>
      </c>
      <c r="O17" s="223" t="str">
        <f t="shared" si="7"/>
        <v>　</v>
      </c>
    </row>
    <row r="18" spans="1:15" ht="33" customHeight="1" x14ac:dyDescent="0.2">
      <c r="A18" s="387"/>
      <c r="B18" s="219"/>
      <c r="C18" s="374" t="s">
        <v>115</v>
      </c>
      <c r="D18" s="374"/>
      <c r="E18" s="376"/>
      <c r="F18" s="388"/>
      <c r="G18" s="221">
        <v>0</v>
      </c>
      <c r="H18" s="221">
        <v>0</v>
      </c>
      <c r="I18" s="232" t="str">
        <f t="shared" si="4"/>
        <v>　</v>
      </c>
      <c r="J18" s="221">
        <v>0</v>
      </c>
      <c r="K18" s="221">
        <v>0</v>
      </c>
      <c r="L18" s="223" t="str">
        <f t="shared" si="5"/>
        <v>　</v>
      </c>
      <c r="M18" s="224">
        <f t="shared" si="6"/>
        <v>0</v>
      </c>
      <c r="N18" s="224">
        <f t="shared" si="6"/>
        <v>0</v>
      </c>
      <c r="O18" s="223" t="str">
        <f t="shared" si="7"/>
        <v>　</v>
      </c>
    </row>
    <row r="19" spans="1:15" ht="33" customHeight="1" x14ac:dyDescent="0.2">
      <c r="A19" s="387"/>
      <c r="B19" s="373" t="s">
        <v>116</v>
      </c>
      <c r="C19" s="376"/>
      <c r="D19" s="376"/>
      <c r="E19" s="376"/>
      <c r="F19" s="215"/>
      <c r="G19" s="221">
        <v>142392</v>
      </c>
      <c r="H19" s="221">
        <v>103550</v>
      </c>
      <c r="I19" s="223">
        <f t="shared" si="4"/>
        <v>-27.3</v>
      </c>
      <c r="J19" s="221">
        <v>3713</v>
      </c>
      <c r="K19" s="221">
        <v>3811</v>
      </c>
      <c r="L19" s="223">
        <f t="shared" si="5"/>
        <v>2.6</v>
      </c>
      <c r="M19" s="224">
        <f t="shared" si="6"/>
        <v>146105</v>
      </c>
      <c r="N19" s="224">
        <f t="shared" si="6"/>
        <v>107361</v>
      </c>
      <c r="O19" s="223">
        <f t="shared" si="7"/>
        <v>-26.5</v>
      </c>
    </row>
    <row r="20" spans="1:15" ht="33" customHeight="1" x14ac:dyDescent="0.2">
      <c r="A20" s="387"/>
      <c r="B20" s="219"/>
      <c r="C20" s="374" t="s">
        <v>117</v>
      </c>
      <c r="D20" s="374"/>
      <c r="E20" s="376"/>
      <c r="F20" s="388"/>
      <c r="G20" s="221">
        <v>20087</v>
      </c>
      <c r="H20" s="221">
        <v>18353</v>
      </c>
      <c r="I20" s="223">
        <f t="shared" si="4"/>
        <v>-8.6</v>
      </c>
      <c r="J20" s="221">
        <v>0</v>
      </c>
      <c r="K20" s="221">
        <v>0</v>
      </c>
      <c r="L20" s="232" t="str">
        <f t="shared" si="5"/>
        <v>　</v>
      </c>
      <c r="M20" s="224">
        <f t="shared" si="6"/>
        <v>20087</v>
      </c>
      <c r="N20" s="224">
        <f t="shared" si="6"/>
        <v>18353</v>
      </c>
      <c r="O20" s="223">
        <f t="shared" si="7"/>
        <v>-8.6</v>
      </c>
    </row>
    <row r="21" spans="1:15" ht="33" customHeight="1" x14ac:dyDescent="0.2">
      <c r="A21" s="387"/>
      <c r="B21" s="219"/>
      <c r="C21" s="220"/>
      <c r="D21" s="374" t="s">
        <v>43</v>
      </c>
      <c r="E21" s="389"/>
      <c r="F21" s="388"/>
      <c r="G21" s="221">
        <v>0</v>
      </c>
      <c r="H21" s="221">
        <v>0</v>
      </c>
      <c r="I21" s="232" t="str">
        <f t="shared" si="4"/>
        <v>　</v>
      </c>
      <c r="J21" s="221">
        <v>0</v>
      </c>
      <c r="K21" s="221">
        <v>0</v>
      </c>
      <c r="L21" s="223" t="str">
        <f t="shared" si="5"/>
        <v>　</v>
      </c>
      <c r="M21" s="224">
        <f t="shared" si="6"/>
        <v>0</v>
      </c>
      <c r="N21" s="224">
        <f t="shared" si="6"/>
        <v>0</v>
      </c>
      <c r="O21" s="232" t="str">
        <f t="shared" si="7"/>
        <v>　</v>
      </c>
    </row>
    <row r="22" spans="1:15" ht="33" customHeight="1" x14ac:dyDescent="0.2">
      <c r="A22" s="387"/>
      <c r="B22" s="219"/>
      <c r="C22" s="374" t="s">
        <v>13</v>
      </c>
      <c r="D22" s="374"/>
      <c r="E22" s="376"/>
      <c r="F22" s="388"/>
      <c r="G22" s="221">
        <v>46332</v>
      </c>
      <c r="H22" s="221">
        <v>10771</v>
      </c>
      <c r="I22" s="223">
        <f t="shared" si="4"/>
        <v>-76.8</v>
      </c>
      <c r="J22" s="221">
        <v>3713</v>
      </c>
      <c r="K22" s="221">
        <v>3811</v>
      </c>
      <c r="L22" s="223">
        <f t="shared" si="5"/>
        <v>2.6</v>
      </c>
      <c r="M22" s="224">
        <f t="shared" si="6"/>
        <v>50045</v>
      </c>
      <c r="N22" s="224">
        <f t="shared" si="6"/>
        <v>14582</v>
      </c>
      <c r="O22" s="223">
        <f t="shared" si="7"/>
        <v>-70.900000000000006</v>
      </c>
    </row>
    <row r="23" spans="1:15" ht="33" customHeight="1" x14ac:dyDescent="0.2">
      <c r="A23" s="233"/>
      <c r="B23" s="382" t="s">
        <v>21</v>
      </c>
      <c r="C23" s="381"/>
      <c r="D23" s="381"/>
      <c r="E23" s="381"/>
      <c r="F23" s="228"/>
      <c r="G23" s="229">
        <v>-64701</v>
      </c>
      <c r="H23" s="229">
        <f>H16-H19</f>
        <v>-27419</v>
      </c>
      <c r="I23" s="230">
        <f t="shared" si="4"/>
        <v>-57.6</v>
      </c>
      <c r="J23" s="229">
        <v>-3713</v>
      </c>
      <c r="K23" s="229">
        <f>K16-K19</f>
        <v>-3811</v>
      </c>
      <c r="L23" s="230">
        <f t="shared" si="5"/>
        <v>2.6</v>
      </c>
      <c r="M23" s="229">
        <f t="shared" si="6"/>
        <v>-68414</v>
      </c>
      <c r="N23" s="229">
        <f t="shared" si="6"/>
        <v>-31230</v>
      </c>
      <c r="O23" s="230">
        <f t="shared" si="7"/>
        <v>-54.4</v>
      </c>
    </row>
    <row r="24" spans="1:15" ht="33" customHeight="1" x14ac:dyDescent="0.2">
      <c r="A24" s="383" t="s">
        <v>118</v>
      </c>
      <c r="B24" s="384"/>
      <c r="C24" s="384"/>
      <c r="D24" s="384"/>
      <c r="E24" s="384"/>
      <c r="F24" s="385"/>
      <c r="G24" s="224">
        <v>2339</v>
      </c>
      <c r="H24" s="224">
        <f>H15+H23</f>
        <v>1377</v>
      </c>
      <c r="I24" s="217">
        <f t="shared" si="4"/>
        <v>-41.1</v>
      </c>
      <c r="J24" s="224">
        <v>-1390</v>
      </c>
      <c r="K24" s="224">
        <f>K15+K23</f>
        <v>-6288</v>
      </c>
      <c r="L24" s="217">
        <f t="shared" si="5"/>
        <v>352.4</v>
      </c>
      <c r="M24" s="224">
        <f t="shared" si="6"/>
        <v>949</v>
      </c>
      <c r="N24" s="224">
        <f t="shared" si="6"/>
        <v>-4911</v>
      </c>
      <c r="O24" s="217">
        <f t="shared" si="7"/>
        <v>-617.5</v>
      </c>
    </row>
    <row r="25" spans="1:15" ht="33" customHeight="1" x14ac:dyDescent="0.2">
      <c r="A25" s="373" t="s">
        <v>10</v>
      </c>
      <c r="B25" s="374"/>
      <c r="C25" s="374"/>
      <c r="D25" s="374"/>
      <c r="E25" s="374"/>
      <c r="F25" s="375"/>
      <c r="G25" s="221">
        <v>0</v>
      </c>
      <c r="H25" s="221">
        <v>0</v>
      </c>
      <c r="I25" s="223" t="str">
        <f t="shared" ref="I25:I32" si="8">IF(G25=0,IF(H25=0,"　","皆増"),IF(H25=0,"皆減",ROUND((H25/G25-1)*100,1)))</f>
        <v>　</v>
      </c>
      <c r="J25" s="234">
        <v>0</v>
      </c>
      <c r="K25" s="234">
        <v>0</v>
      </c>
      <c r="L25" s="223" t="str">
        <f t="shared" ref="L25:L32" si="9">IF(J25=0,IF(K25=0,"　","皆増"),IF(K25=0,"皆減",ROUND((K25/J25-1)*100,1)))</f>
        <v>　</v>
      </c>
      <c r="M25" s="224">
        <f t="shared" ref="M25:N31" si="10">SUM(G25,J25)</f>
        <v>0</v>
      </c>
      <c r="N25" s="224">
        <f t="shared" si="10"/>
        <v>0</v>
      </c>
      <c r="O25" s="223" t="str">
        <f t="shared" ref="O25:O32" si="11">IF(M25=0,IF(N25=0,"　","皆増"),IF(N25=0,"皆減",ROUND((N25/M25-1)*100,1)))</f>
        <v>　</v>
      </c>
    </row>
    <row r="26" spans="1:15" ht="33" customHeight="1" x14ac:dyDescent="0.2">
      <c r="A26" s="373" t="s">
        <v>1</v>
      </c>
      <c r="B26" s="374"/>
      <c r="C26" s="374"/>
      <c r="D26" s="374"/>
      <c r="E26" s="374"/>
      <c r="F26" s="375"/>
      <c r="G26" s="221">
        <v>2799</v>
      </c>
      <c r="H26" s="222">
        <v>5138</v>
      </c>
      <c r="I26" s="223">
        <f t="shared" si="8"/>
        <v>83.6</v>
      </c>
      <c r="J26" s="221">
        <v>11923</v>
      </c>
      <c r="K26" s="222">
        <v>10533</v>
      </c>
      <c r="L26" s="223">
        <f t="shared" si="9"/>
        <v>-11.7</v>
      </c>
      <c r="M26" s="224">
        <f t="shared" si="10"/>
        <v>14722</v>
      </c>
      <c r="N26" s="224">
        <f t="shared" si="10"/>
        <v>15671</v>
      </c>
      <c r="O26" s="223">
        <f t="shared" si="11"/>
        <v>6.4</v>
      </c>
    </row>
    <row r="27" spans="1:15" ht="33" customHeight="1" x14ac:dyDescent="0.2">
      <c r="A27" s="373" t="s">
        <v>16</v>
      </c>
      <c r="B27" s="374"/>
      <c r="C27" s="374"/>
      <c r="D27" s="374"/>
      <c r="E27" s="374"/>
      <c r="F27" s="375"/>
      <c r="G27" s="221">
        <v>0</v>
      </c>
      <c r="H27" s="221">
        <v>0</v>
      </c>
      <c r="I27" s="223" t="str">
        <f t="shared" si="8"/>
        <v>　</v>
      </c>
      <c r="J27" s="221">
        <v>0</v>
      </c>
      <c r="K27" s="221">
        <v>0</v>
      </c>
      <c r="L27" s="223" t="str">
        <f t="shared" si="9"/>
        <v>　</v>
      </c>
      <c r="M27" s="224">
        <f t="shared" si="10"/>
        <v>0</v>
      </c>
      <c r="N27" s="224">
        <f t="shared" si="10"/>
        <v>0</v>
      </c>
      <c r="O27" s="223" t="str">
        <f t="shared" si="11"/>
        <v>　</v>
      </c>
    </row>
    <row r="28" spans="1:15" ht="33" customHeight="1" x14ac:dyDescent="0.2">
      <c r="A28" s="373" t="s">
        <v>119</v>
      </c>
      <c r="B28" s="374"/>
      <c r="C28" s="374"/>
      <c r="D28" s="374"/>
      <c r="E28" s="374"/>
      <c r="F28" s="375"/>
      <c r="G28" s="224">
        <v>5138</v>
      </c>
      <c r="H28" s="224">
        <f>H24-H25+H26-H27</f>
        <v>6515</v>
      </c>
      <c r="I28" s="223">
        <f t="shared" si="8"/>
        <v>26.8</v>
      </c>
      <c r="J28" s="224">
        <v>10533</v>
      </c>
      <c r="K28" s="224">
        <f>K24-K25+K26-K27</f>
        <v>4245</v>
      </c>
      <c r="L28" s="223">
        <f t="shared" si="9"/>
        <v>-59.7</v>
      </c>
      <c r="M28" s="224">
        <f t="shared" si="10"/>
        <v>15671</v>
      </c>
      <c r="N28" s="224">
        <f t="shared" si="10"/>
        <v>10760</v>
      </c>
      <c r="O28" s="223">
        <f t="shared" si="11"/>
        <v>-31.3</v>
      </c>
    </row>
    <row r="29" spans="1:15" ht="33" customHeight="1" x14ac:dyDescent="0.2">
      <c r="A29" s="373" t="s">
        <v>120</v>
      </c>
      <c r="B29" s="374"/>
      <c r="C29" s="374"/>
      <c r="D29" s="374"/>
      <c r="E29" s="374"/>
      <c r="F29" s="375"/>
      <c r="G29" s="221">
        <v>0</v>
      </c>
      <c r="H29" s="221">
        <v>0</v>
      </c>
      <c r="I29" s="223" t="str">
        <f t="shared" si="8"/>
        <v>　</v>
      </c>
      <c r="J29" s="221">
        <v>0</v>
      </c>
      <c r="K29" s="221">
        <v>0</v>
      </c>
      <c r="L29" s="223" t="str">
        <f t="shared" si="9"/>
        <v>　</v>
      </c>
      <c r="M29" s="224">
        <f t="shared" si="10"/>
        <v>0</v>
      </c>
      <c r="N29" s="224">
        <f t="shared" si="10"/>
        <v>0</v>
      </c>
      <c r="O29" s="223" t="str">
        <f t="shared" si="11"/>
        <v>　</v>
      </c>
    </row>
    <row r="30" spans="1:15" ht="33" customHeight="1" x14ac:dyDescent="0.2">
      <c r="A30" s="373" t="s">
        <v>121</v>
      </c>
      <c r="B30" s="374"/>
      <c r="C30" s="376"/>
      <c r="D30" s="376"/>
      <c r="E30" s="376"/>
      <c r="F30" s="236" t="s">
        <v>122</v>
      </c>
      <c r="G30" s="226">
        <v>5138</v>
      </c>
      <c r="H30" s="226">
        <f>IF((H28-H29)&gt;=0,H28-H29,0)</f>
        <v>6515</v>
      </c>
      <c r="I30" s="223">
        <f t="shared" si="8"/>
        <v>26.8</v>
      </c>
      <c r="J30" s="226">
        <v>10533</v>
      </c>
      <c r="K30" s="226">
        <f>IF((K28-K29)&gt;=0,K28-K29,0)</f>
        <v>4245</v>
      </c>
      <c r="L30" s="223">
        <f t="shared" si="9"/>
        <v>-59.7</v>
      </c>
      <c r="M30" s="224">
        <f t="shared" si="10"/>
        <v>15671</v>
      </c>
      <c r="N30" s="224">
        <f t="shared" si="10"/>
        <v>10760</v>
      </c>
      <c r="O30" s="223">
        <f t="shared" si="11"/>
        <v>-31.3</v>
      </c>
    </row>
    <row r="31" spans="1:15" ht="33" customHeight="1" x14ac:dyDescent="0.2">
      <c r="A31" s="373"/>
      <c r="B31" s="374"/>
      <c r="C31" s="376"/>
      <c r="D31" s="376"/>
      <c r="E31" s="376"/>
      <c r="F31" s="236" t="s">
        <v>123</v>
      </c>
      <c r="G31" s="226">
        <v>0</v>
      </c>
      <c r="H31" s="226">
        <f>IF((H28-H29)&lt;0,-(H28-H29),0)</f>
        <v>0</v>
      </c>
      <c r="I31" s="223" t="str">
        <f t="shared" si="8"/>
        <v>　</v>
      </c>
      <c r="J31" s="226">
        <v>0</v>
      </c>
      <c r="K31" s="226">
        <f>IF((K28-K29)&lt;0,-(K28-K29),0)</f>
        <v>0</v>
      </c>
      <c r="L31" s="223" t="str">
        <f t="shared" si="9"/>
        <v>　</v>
      </c>
      <c r="M31" s="224">
        <f t="shared" si="10"/>
        <v>0</v>
      </c>
      <c r="N31" s="224">
        <f t="shared" si="10"/>
        <v>0</v>
      </c>
      <c r="O31" s="223" t="str">
        <f t="shared" si="11"/>
        <v>　</v>
      </c>
    </row>
    <row r="32" spans="1:15" ht="33" customHeight="1" x14ac:dyDescent="0.2">
      <c r="A32" s="377" t="s">
        <v>124</v>
      </c>
      <c r="B32" s="378"/>
      <c r="C32" s="376"/>
      <c r="D32" s="376"/>
      <c r="E32" s="376"/>
      <c r="F32" s="237" t="s">
        <v>103</v>
      </c>
      <c r="G32" s="238">
        <v>0</v>
      </c>
      <c r="H32" s="238">
        <f>IF(H6=0,0,ROUND(H31/H6*100,((-1))*-1))</f>
        <v>0</v>
      </c>
      <c r="I32" s="223" t="str">
        <f t="shared" si="8"/>
        <v>　</v>
      </c>
      <c r="J32" s="238">
        <v>0</v>
      </c>
      <c r="K32" s="238">
        <f>IF(K6=0,0,ROUND(K31/K6*100,((-1))*-1))</f>
        <v>0</v>
      </c>
      <c r="L32" s="223" t="str">
        <f t="shared" si="9"/>
        <v>　</v>
      </c>
      <c r="M32" s="238">
        <f>IF(M6=0,0,ROUND(M31/M6*100,((-1))*-1))</f>
        <v>0</v>
      </c>
      <c r="N32" s="238">
        <f>IF(N6=0,0,ROUND(N31/N6*100,((-1))*-1))</f>
        <v>0</v>
      </c>
      <c r="O32" s="223" t="str">
        <f t="shared" si="11"/>
        <v>　</v>
      </c>
    </row>
    <row r="33" spans="1:15" ht="33" customHeight="1" x14ac:dyDescent="0.2">
      <c r="A33" s="379" t="s">
        <v>125</v>
      </c>
      <c r="B33" s="380"/>
      <c r="C33" s="381"/>
      <c r="D33" s="381"/>
      <c r="E33" s="381"/>
      <c r="F33" s="239" t="s">
        <v>103</v>
      </c>
      <c r="G33" s="240">
        <v>106.7</v>
      </c>
      <c r="H33" s="240">
        <f>IF(H10+H22=0,0,ROUND(H5/(H10+H22)*100,((-1))*-1))</f>
        <v>106.4</v>
      </c>
      <c r="I33" s="230">
        <f>IF(G33=0,IF(H33=0,"　","皆増"),IF(H33=0,"皆減",ROUND((H33/G33-1)*100,1)))</f>
        <v>-0.3</v>
      </c>
      <c r="J33" s="240">
        <v>96.2</v>
      </c>
      <c r="K33" s="240">
        <f>IF(K10+K22=0,0,ROUND(K5/(K10+K22)*100,((-1))*-1))</f>
        <v>84.8</v>
      </c>
      <c r="L33" s="230">
        <f>IF(J33=0,IF(K33=0,"　","皆増"),IF(K33=0,"皆減",ROUND((K33/J33-1)*100,1)))</f>
        <v>-11.9</v>
      </c>
      <c r="M33" s="240">
        <f>IF(M10+M22=0,0,ROUND(M5/(M10+M22)*100,((-1))*-1))</f>
        <v>105.6</v>
      </c>
      <c r="N33" s="240">
        <f>IF(N10+N22=0,0,ROUND(N5/(N10+N22)*100,((-1))*-1))</f>
        <v>103.6</v>
      </c>
      <c r="O33" s="230">
        <f>IF(M33=0,IF(N33=0,"　","皆増"),IF(N33=0,"皆減",ROUND((N33/M33-1)*100,1)))</f>
        <v>-1.9</v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1"/>
  <pageMargins left="0.78740157480314965" right="0.78740157480314965" top="0.98425196850393704" bottom="0.98425196850393704" header="0" footer="0"/>
  <pageSetup paperSize="9" scale="70" firstPageNumber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8D8C-2076-4FAA-BA1E-5D422C4D45CC}">
  <dimension ref="A1:P33"/>
  <sheetViews>
    <sheetView view="pageBreakPreview" zoomScale="70" zoomScaleNormal="60" zoomScaleSheetLayoutView="70" workbookViewId="0">
      <pane xSplit="6" ySplit="4" topLeftCell="G20" activePane="bottomRight" state="frozen"/>
      <selection pane="topRight"/>
      <selection pane="bottomLeft"/>
      <selection pane="bottomRight" activeCell="N12" sqref="N12"/>
    </sheetView>
  </sheetViews>
  <sheetFormatPr defaultColWidth="11" defaultRowHeight="16.5" x14ac:dyDescent="0.2"/>
  <cols>
    <col min="1" max="1" width="4.7265625" style="128" customWidth="1"/>
    <col min="2" max="4" width="4" style="128" customWidth="1"/>
    <col min="5" max="5" width="7.6328125" style="128" customWidth="1"/>
    <col min="6" max="6" width="9.6328125" style="128" customWidth="1"/>
    <col min="7" max="12" width="13.36328125" style="128" customWidth="1"/>
    <col min="13" max="14" width="17.08984375" style="128" customWidth="1"/>
    <col min="15" max="15" width="13.36328125" style="128" customWidth="1"/>
    <col min="16" max="78" width="14.6328125" style="128" customWidth="1"/>
    <col min="79" max="16384" width="11" style="128"/>
  </cols>
  <sheetData>
    <row r="1" spans="1:15" ht="33" customHeight="1" x14ac:dyDescent="0.25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15" ht="33" customHeight="1" x14ac:dyDescent="0.2">
      <c r="A2" s="176"/>
      <c r="B2" s="177"/>
      <c r="C2" s="177"/>
      <c r="D2" s="177"/>
      <c r="E2" s="177"/>
      <c r="F2" s="178" t="s">
        <v>101</v>
      </c>
      <c r="G2" s="361" t="s">
        <v>61</v>
      </c>
      <c r="H2" s="362"/>
      <c r="I2" s="362"/>
      <c r="J2" s="362"/>
      <c r="K2" s="362"/>
      <c r="L2" s="363"/>
      <c r="M2" s="364" t="s">
        <v>127</v>
      </c>
      <c r="N2" s="365"/>
      <c r="O2" s="366"/>
    </row>
    <row r="3" spans="1:15" ht="33" customHeight="1" x14ac:dyDescent="0.2">
      <c r="A3" s="133"/>
      <c r="B3" s="130"/>
      <c r="C3" s="130"/>
      <c r="D3" s="130"/>
      <c r="E3" s="130"/>
      <c r="F3" s="179" t="s">
        <v>102</v>
      </c>
      <c r="G3" s="367" t="s">
        <v>128</v>
      </c>
      <c r="H3" s="368"/>
      <c r="I3" s="369"/>
      <c r="J3" s="367" t="s">
        <v>129</v>
      </c>
      <c r="K3" s="368"/>
      <c r="L3" s="369"/>
      <c r="M3" s="370" t="s">
        <v>130</v>
      </c>
      <c r="N3" s="371"/>
      <c r="O3" s="372"/>
    </row>
    <row r="4" spans="1:15" ht="33" customHeight="1" x14ac:dyDescent="0.2">
      <c r="A4" s="180" t="s">
        <v>104</v>
      </c>
      <c r="B4" s="132"/>
      <c r="C4" s="132"/>
      <c r="D4" s="132"/>
      <c r="E4" s="132"/>
      <c r="F4" s="179" t="s">
        <v>19</v>
      </c>
      <c r="G4" s="181">
        <v>4</v>
      </c>
      <c r="H4" s="181">
        <v>5</v>
      </c>
      <c r="I4" s="182" t="s">
        <v>141</v>
      </c>
      <c r="J4" s="181">
        <v>4</v>
      </c>
      <c r="K4" s="181">
        <v>5</v>
      </c>
      <c r="L4" s="182" t="s">
        <v>141</v>
      </c>
      <c r="M4" s="181">
        <v>4</v>
      </c>
      <c r="N4" s="181">
        <v>5</v>
      </c>
      <c r="O4" s="182" t="s">
        <v>141</v>
      </c>
    </row>
    <row r="5" spans="1:15" ht="33" customHeight="1" x14ac:dyDescent="0.2">
      <c r="A5" s="183"/>
      <c r="B5" s="353" t="s">
        <v>105</v>
      </c>
      <c r="C5" s="356"/>
      <c r="D5" s="356"/>
      <c r="E5" s="356"/>
      <c r="F5" s="184"/>
      <c r="G5" s="286">
        <v>333086</v>
      </c>
      <c r="H5" s="286">
        <v>323657</v>
      </c>
      <c r="I5" s="186">
        <v>-2.8</v>
      </c>
      <c r="J5" s="286">
        <v>37867</v>
      </c>
      <c r="K5" s="286">
        <v>41161</v>
      </c>
      <c r="L5" s="186">
        <v>8.6999999999999993</v>
      </c>
      <c r="M5" s="294">
        <v>370953</v>
      </c>
      <c r="N5" s="294">
        <v>364818</v>
      </c>
      <c r="O5" s="186">
        <v>-1.7</v>
      </c>
    </row>
    <row r="6" spans="1:15" ht="33" customHeight="1" x14ac:dyDescent="0.2">
      <c r="A6" s="360" t="s">
        <v>2</v>
      </c>
      <c r="B6" s="133"/>
      <c r="C6" s="344" t="s">
        <v>27</v>
      </c>
      <c r="D6" s="344"/>
      <c r="E6" s="346"/>
      <c r="F6" s="358"/>
      <c r="G6" s="287">
        <v>311428</v>
      </c>
      <c r="H6" s="287">
        <v>305055</v>
      </c>
      <c r="I6" s="189">
        <v>-2</v>
      </c>
      <c r="J6" s="287">
        <v>15985</v>
      </c>
      <c r="K6" s="287">
        <v>15100</v>
      </c>
      <c r="L6" s="189">
        <v>-5.5</v>
      </c>
      <c r="M6" s="288">
        <v>327413</v>
      </c>
      <c r="N6" s="288">
        <v>320155</v>
      </c>
      <c r="O6" s="189">
        <v>-2.2000000000000002</v>
      </c>
    </row>
    <row r="7" spans="1:15" ht="33" customHeight="1" x14ac:dyDescent="0.2">
      <c r="A7" s="360"/>
      <c r="B7" s="133"/>
      <c r="C7" s="130"/>
      <c r="D7" s="344" t="s">
        <v>106</v>
      </c>
      <c r="E7" s="359"/>
      <c r="F7" s="358"/>
      <c r="G7" s="287">
        <v>213467</v>
      </c>
      <c r="H7" s="287">
        <v>226433</v>
      </c>
      <c r="I7" s="189">
        <v>6.1</v>
      </c>
      <c r="J7" s="287">
        <v>15956</v>
      </c>
      <c r="K7" s="287">
        <v>15055</v>
      </c>
      <c r="L7" s="189">
        <v>-5.6</v>
      </c>
      <c r="M7" s="288">
        <v>229423</v>
      </c>
      <c r="N7" s="288">
        <v>241488</v>
      </c>
      <c r="O7" s="189">
        <v>5.3</v>
      </c>
    </row>
    <row r="8" spans="1:15" ht="33" customHeight="1" x14ac:dyDescent="0.2">
      <c r="A8" s="360"/>
      <c r="B8" s="133"/>
      <c r="C8" s="344" t="s">
        <v>3</v>
      </c>
      <c r="D8" s="344"/>
      <c r="E8" s="346"/>
      <c r="F8" s="358"/>
      <c r="G8" s="287">
        <v>21658</v>
      </c>
      <c r="H8" s="295">
        <v>18602</v>
      </c>
      <c r="I8" s="189">
        <v>-14.1</v>
      </c>
      <c r="J8" s="287">
        <v>21882</v>
      </c>
      <c r="K8" s="287">
        <v>26061</v>
      </c>
      <c r="L8" s="189">
        <v>19.100000000000001</v>
      </c>
      <c r="M8" s="288">
        <v>43540</v>
      </c>
      <c r="N8" s="288">
        <v>44663</v>
      </c>
      <c r="O8" s="189">
        <v>2.6</v>
      </c>
    </row>
    <row r="9" spans="1:15" ht="33" customHeight="1" x14ac:dyDescent="0.2">
      <c r="A9" s="360"/>
      <c r="B9" s="133"/>
      <c r="C9" s="130"/>
      <c r="D9" s="344" t="s">
        <v>107</v>
      </c>
      <c r="E9" s="359"/>
      <c r="F9" s="358"/>
      <c r="G9" s="287">
        <v>0</v>
      </c>
      <c r="H9" s="287">
        <v>18600</v>
      </c>
      <c r="I9" s="196" t="s">
        <v>142</v>
      </c>
      <c r="J9" s="287">
        <v>13581</v>
      </c>
      <c r="K9" s="287">
        <v>18546</v>
      </c>
      <c r="L9" s="189">
        <v>36.6</v>
      </c>
      <c r="M9" s="288">
        <v>13581</v>
      </c>
      <c r="N9" s="288">
        <v>37146</v>
      </c>
      <c r="O9" s="189">
        <v>173.5</v>
      </c>
    </row>
    <row r="10" spans="1:15" ht="33" customHeight="1" x14ac:dyDescent="0.2">
      <c r="A10" s="360"/>
      <c r="B10" s="343" t="s">
        <v>108</v>
      </c>
      <c r="C10" s="346"/>
      <c r="D10" s="346"/>
      <c r="E10" s="346"/>
      <c r="F10" s="184"/>
      <c r="G10" s="287">
        <v>323985</v>
      </c>
      <c r="H10" s="287">
        <v>309499</v>
      </c>
      <c r="I10" s="189">
        <v>-4.5</v>
      </c>
      <c r="J10" s="287">
        <v>34771</v>
      </c>
      <c r="K10" s="287">
        <v>38018</v>
      </c>
      <c r="L10" s="189">
        <v>9.3000000000000007</v>
      </c>
      <c r="M10" s="288">
        <v>358756</v>
      </c>
      <c r="N10" s="288">
        <v>347517</v>
      </c>
      <c r="O10" s="189">
        <v>-3.1</v>
      </c>
    </row>
    <row r="11" spans="1:15" ht="33" customHeight="1" x14ac:dyDescent="0.2">
      <c r="A11" s="360"/>
      <c r="B11" s="133"/>
      <c r="C11" s="344" t="s">
        <v>109</v>
      </c>
      <c r="D11" s="344"/>
      <c r="E11" s="346"/>
      <c r="F11" s="358"/>
      <c r="G11" s="287">
        <v>323985</v>
      </c>
      <c r="H11" s="287">
        <v>309481</v>
      </c>
      <c r="I11" s="189">
        <v>-4.5</v>
      </c>
      <c r="J11" s="287">
        <v>34032</v>
      </c>
      <c r="K11" s="287">
        <v>37280</v>
      </c>
      <c r="L11" s="189">
        <v>9.5</v>
      </c>
      <c r="M11" s="288">
        <v>358017</v>
      </c>
      <c r="N11" s="288">
        <v>346761</v>
      </c>
      <c r="O11" s="189">
        <v>-3.1</v>
      </c>
    </row>
    <row r="12" spans="1:15" ht="33" customHeight="1" x14ac:dyDescent="0.2">
      <c r="A12" s="360"/>
      <c r="B12" s="133"/>
      <c r="C12" s="293"/>
      <c r="D12" s="344" t="s">
        <v>43</v>
      </c>
      <c r="E12" s="359"/>
      <c r="F12" s="358"/>
      <c r="G12" s="287">
        <v>64706</v>
      </c>
      <c r="H12" s="287">
        <v>65975</v>
      </c>
      <c r="I12" s="189">
        <v>2</v>
      </c>
      <c r="J12" s="287">
        <v>9814</v>
      </c>
      <c r="K12" s="287">
        <v>10255</v>
      </c>
      <c r="L12" s="189">
        <v>4.5</v>
      </c>
      <c r="M12" s="288">
        <v>74520</v>
      </c>
      <c r="N12" s="288">
        <v>76230</v>
      </c>
      <c r="O12" s="189">
        <v>2.2999999999999998</v>
      </c>
    </row>
    <row r="13" spans="1:15" ht="33" customHeight="1" x14ac:dyDescent="0.2">
      <c r="A13" s="360"/>
      <c r="B13" s="133"/>
      <c r="C13" s="344" t="s">
        <v>110</v>
      </c>
      <c r="D13" s="344"/>
      <c r="E13" s="346"/>
      <c r="F13" s="358"/>
      <c r="G13" s="287">
        <v>0</v>
      </c>
      <c r="H13" s="287">
        <v>0</v>
      </c>
      <c r="I13" s="189">
        <v>0</v>
      </c>
      <c r="J13" s="287">
        <v>739</v>
      </c>
      <c r="K13" s="287">
        <v>738</v>
      </c>
      <c r="L13" s="189">
        <v>-0.1</v>
      </c>
      <c r="M13" s="288">
        <v>739</v>
      </c>
      <c r="N13" s="288">
        <v>738</v>
      </c>
      <c r="O13" s="189">
        <v>-0.1</v>
      </c>
    </row>
    <row r="14" spans="1:15" ht="33" customHeight="1" x14ac:dyDescent="0.2">
      <c r="A14" s="360"/>
      <c r="B14" s="133"/>
      <c r="C14" s="130"/>
      <c r="D14" s="344" t="s">
        <v>112</v>
      </c>
      <c r="E14" s="359"/>
      <c r="F14" s="358"/>
      <c r="G14" s="287">
        <v>0</v>
      </c>
      <c r="H14" s="287">
        <v>0</v>
      </c>
      <c r="I14" s="189">
        <v>0</v>
      </c>
      <c r="J14" s="287">
        <v>82</v>
      </c>
      <c r="K14" s="287">
        <v>35</v>
      </c>
      <c r="L14" s="189">
        <v>-57.3</v>
      </c>
      <c r="M14" s="288">
        <v>82</v>
      </c>
      <c r="N14" s="288">
        <v>35</v>
      </c>
      <c r="O14" s="189">
        <v>-57.3</v>
      </c>
    </row>
    <row r="15" spans="1:15" ht="33" customHeight="1" x14ac:dyDescent="0.2">
      <c r="A15" s="191"/>
      <c r="B15" s="352" t="s">
        <v>21</v>
      </c>
      <c r="C15" s="351"/>
      <c r="D15" s="351"/>
      <c r="E15" s="351"/>
      <c r="F15" s="192"/>
      <c r="G15" s="289">
        <v>9101</v>
      </c>
      <c r="H15" s="289">
        <v>14158</v>
      </c>
      <c r="I15" s="194">
        <v>55.6</v>
      </c>
      <c r="J15" s="289">
        <v>3096</v>
      </c>
      <c r="K15" s="289">
        <v>3143</v>
      </c>
      <c r="L15" s="194">
        <v>1.5</v>
      </c>
      <c r="M15" s="289">
        <v>12197</v>
      </c>
      <c r="N15" s="289">
        <v>17301</v>
      </c>
      <c r="O15" s="194">
        <v>41.8</v>
      </c>
    </row>
    <row r="16" spans="1:15" ht="33" customHeight="1" x14ac:dyDescent="0.2">
      <c r="A16" s="183"/>
      <c r="B16" s="353" t="s">
        <v>14</v>
      </c>
      <c r="C16" s="356"/>
      <c r="D16" s="356"/>
      <c r="E16" s="356"/>
      <c r="F16" s="195"/>
      <c r="G16" s="287">
        <v>52673</v>
      </c>
      <c r="H16" s="287">
        <v>239573</v>
      </c>
      <c r="I16" s="186">
        <v>354.8</v>
      </c>
      <c r="J16" s="287">
        <v>0</v>
      </c>
      <c r="K16" s="287">
        <v>0</v>
      </c>
      <c r="L16" s="186">
        <v>0</v>
      </c>
      <c r="M16" s="288">
        <v>52673</v>
      </c>
      <c r="N16" s="288">
        <v>239573</v>
      </c>
      <c r="O16" s="186">
        <v>354.8</v>
      </c>
    </row>
    <row r="17" spans="1:16" ht="33" customHeight="1" x14ac:dyDescent="0.2">
      <c r="A17" s="357" t="s">
        <v>113</v>
      </c>
      <c r="B17" s="133"/>
      <c r="C17" s="344" t="s">
        <v>114</v>
      </c>
      <c r="D17" s="344"/>
      <c r="E17" s="346"/>
      <c r="F17" s="358"/>
      <c r="G17" s="287">
        <v>0</v>
      </c>
      <c r="H17" s="287">
        <v>186900</v>
      </c>
      <c r="I17" s="196" t="s">
        <v>142</v>
      </c>
      <c r="J17" s="287">
        <v>0</v>
      </c>
      <c r="K17" s="287">
        <v>0</v>
      </c>
      <c r="L17" s="189">
        <v>0</v>
      </c>
      <c r="M17" s="288">
        <v>0</v>
      </c>
      <c r="N17" s="288">
        <v>186900</v>
      </c>
      <c r="O17" s="196" t="s">
        <v>142</v>
      </c>
    </row>
    <row r="18" spans="1:16" ht="33" customHeight="1" x14ac:dyDescent="0.2">
      <c r="A18" s="357"/>
      <c r="B18" s="133"/>
      <c r="C18" s="344" t="s">
        <v>115</v>
      </c>
      <c r="D18" s="344"/>
      <c r="E18" s="346"/>
      <c r="F18" s="358"/>
      <c r="G18" s="287">
        <v>0</v>
      </c>
      <c r="H18" s="287">
        <v>0</v>
      </c>
      <c r="I18" s="189">
        <v>0</v>
      </c>
      <c r="J18" s="287">
        <v>0</v>
      </c>
      <c r="K18" s="287">
        <v>0</v>
      </c>
      <c r="L18" s="189">
        <v>0</v>
      </c>
      <c r="M18" s="288">
        <v>0</v>
      </c>
      <c r="N18" s="288">
        <v>0</v>
      </c>
      <c r="O18" s="189">
        <v>0</v>
      </c>
    </row>
    <row r="19" spans="1:16" ht="33" customHeight="1" x14ac:dyDescent="0.2">
      <c r="A19" s="357"/>
      <c r="B19" s="343" t="s">
        <v>116</v>
      </c>
      <c r="C19" s="346"/>
      <c r="D19" s="346"/>
      <c r="E19" s="346"/>
      <c r="F19" s="184"/>
      <c r="G19" s="287">
        <v>62016</v>
      </c>
      <c r="H19" s="287">
        <v>254492</v>
      </c>
      <c r="I19" s="189">
        <v>310.39999999999998</v>
      </c>
      <c r="J19" s="287">
        <v>3096</v>
      </c>
      <c r="K19" s="287">
        <v>3143</v>
      </c>
      <c r="L19" s="189">
        <v>1.5</v>
      </c>
      <c r="M19" s="288">
        <v>65112</v>
      </c>
      <c r="N19" s="288">
        <v>257635</v>
      </c>
      <c r="O19" s="189">
        <v>295.7</v>
      </c>
    </row>
    <row r="20" spans="1:16" ht="33" customHeight="1" x14ac:dyDescent="0.2">
      <c r="A20" s="357"/>
      <c r="B20" s="133"/>
      <c r="C20" s="344" t="s">
        <v>117</v>
      </c>
      <c r="D20" s="344"/>
      <c r="E20" s="346"/>
      <c r="F20" s="358"/>
      <c r="G20" s="287">
        <v>12016</v>
      </c>
      <c r="H20" s="287">
        <v>204492</v>
      </c>
      <c r="I20" s="189">
        <v>1601.8</v>
      </c>
      <c r="J20" s="287">
        <v>0</v>
      </c>
      <c r="K20" s="287">
        <v>0</v>
      </c>
      <c r="L20" s="189">
        <v>0</v>
      </c>
      <c r="M20" s="288">
        <v>12016</v>
      </c>
      <c r="N20" s="288">
        <v>204492</v>
      </c>
      <c r="O20" s="189">
        <v>1601.8</v>
      </c>
    </row>
    <row r="21" spans="1:16" ht="33" customHeight="1" x14ac:dyDescent="0.2">
      <c r="A21" s="357"/>
      <c r="B21" s="133"/>
      <c r="C21" s="293"/>
      <c r="D21" s="344" t="s">
        <v>43</v>
      </c>
      <c r="E21" s="359"/>
      <c r="F21" s="358"/>
      <c r="G21" s="287">
        <v>0</v>
      </c>
      <c r="H21" s="287">
        <v>0</v>
      </c>
      <c r="I21" s="189">
        <v>0</v>
      </c>
      <c r="J21" s="287">
        <v>0</v>
      </c>
      <c r="K21" s="287">
        <v>0</v>
      </c>
      <c r="L21" s="189">
        <v>0</v>
      </c>
      <c r="M21" s="288">
        <v>0</v>
      </c>
      <c r="N21" s="288">
        <v>0</v>
      </c>
      <c r="O21" s="189">
        <v>0</v>
      </c>
    </row>
    <row r="22" spans="1:16" ht="33" customHeight="1" x14ac:dyDescent="0.2">
      <c r="A22" s="357"/>
      <c r="B22" s="133"/>
      <c r="C22" s="344" t="s">
        <v>13</v>
      </c>
      <c r="D22" s="344"/>
      <c r="E22" s="346"/>
      <c r="F22" s="358"/>
      <c r="G22" s="287">
        <v>0</v>
      </c>
      <c r="H22" s="287">
        <v>0</v>
      </c>
      <c r="I22" s="189">
        <v>0</v>
      </c>
      <c r="J22" s="287">
        <v>3096</v>
      </c>
      <c r="K22" s="287">
        <v>3143</v>
      </c>
      <c r="L22" s="189">
        <v>1.5</v>
      </c>
      <c r="M22" s="288">
        <v>3096</v>
      </c>
      <c r="N22" s="288">
        <v>3143</v>
      </c>
      <c r="O22" s="189">
        <v>1.5</v>
      </c>
    </row>
    <row r="23" spans="1:16" ht="33" customHeight="1" x14ac:dyDescent="0.2">
      <c r="A23" s="197"/>
      <c r="B23" s="352" t="s">
        <v>21</v>
      </c>
      <c r="C23" s="351"/>
      <c r="D23" s="351"/>
      <c r="E23" s="351"/>
      <c r="F23" s="192"/>
      <c r="G23" s="289">
        <v>-9343</v>
      </c>
      <c r="H23" s="289">
        <v>-14919</v>
      </c>
      <c r="I23" s="194">
        <v>-59.7</v>
      </c>
      <c r="J23" s="289">
        <v>-3096</v>
      </c>
      <c r="K23" s="289">
        <v>-3143</v>
      </c>
      <c r="L23" s="194">
        <v>-1.5</v>
      </c>
      <c r="M23" s="289">
        <v>-12439</v>
      </c>
      <c r="N23" s="289">
        <v>-18062</v>
      </c>
      <c r="O23" s="194">
        <v>-45.2</v>
      </c>
    </row>
    <row r="24" spans="1:16" ht="33" customHeight="1" x14ac:dyDescent="0.2">
      <c r="A24" s="353" t="s">
        <v>118</v>
      </c>
      <c r="B24" s="354"/>
      <c r="C24" s="354"/>
      <c r="D24" s="354"/>
      <c r="E24" s="354"/>
      <c r="F24" s="355"/>
      <c r="G24" s="288">
        <v>-242</v>
      </c>
      <c r="H24" s="288">
        <v>-760</v>
      </c>
      <c r="I24" s="186">
        <v>-214</v>
      </c>
      <c r="J24" s="288">
        <v>0</v>
      </c>
      <c r="K24" s="288">
        <v>0</v>
      </c>
      <c r="L24" s="186">
        <v>0</v>
      </c>
      <c r="M24" s="288">
        <v>-242</v>
      </c>
      <c r="N24" s="288">
        <v>-760</v>
      </c>
      <c r="O24" s="186">
        <v>-214</v>
      </c>
    </row>
    <row r="25" spans="1:16" ht="33" customHeight="1" x14ac:dyDescent="0.2">
      <c r="A25" s="343" t="s">
        <v>10</v>
      </c>
      <c r="B25" s="344"/>
      <c r="C25" s="344"/>
      <c r="D25" s="344"/>
      <c r="E25" s="344"/>
      <c r="F25" s="345"/>
      <c r="G25" s="287">
        <v>0</v>
      </c>
      <c r="H25" s="287">
        <v>0</v>
      </c>
      <c r="I25" s="189">
        <v>0</v>
      </c>
      <c r="J25" s="290">
        <v>0</v>
      </c>
      <c r="K25" s="290">
        <v>0</v>
      </c>
      <c r="L25" s="189">
        <v>0</v>
      </c>
      <c r="M25" s="288">
        <v>0</v>
      </c>
      <c r="N25" s="288">
        <v>0</v>
      </c>
      <c r="O25" s="189">
        <v>0</v>
      </c>
    </row>
    <row r="26" spans="1:16" ht="33" customHeight="1" x14ac:dyDescent="0.2">
      <c r="A26" s="343" t="s">
        <v>1</v>
      </c>
      <c r="B26" s="344"/>
      <c r="C26" s="344"/>
      <c r="D26" s="344"/>
      <c r="E26" s="344"/>
      <c r="F26" s="345"/>
      <c r="G26" s="287">
        <v>3475</v>
      </c>
      <c r="H26" s="287">
        <v>3233</v>
      </c>
      <c r="I26" s="189">
        <v>-7</v>
      </c>
      <c r="J26" s="287">
        <v>500</v>
      </c>
      <c r="K26" s="287">
        <v>500</v>
      </c>
      <c r="L26" s="189">
        <v>0</v>
      </c>
      <c r="M26" s="288">
        <v>3975</v>
      </c>
      <c r="N26" s="288">
        <v>3733</v>
      </c>
      <c r="O26" s="189">
        <v>-6.1</v>
      </c>
    </row>
    <row r="27" spans="1:16" ht="33" customHeight="1" x14ac:dyDescent="0.2">
      <c r="A27" s="343" t="s">
        <v>16</v>
      </c>
      <c r="B27" s="344"/>
      <c r="C27" s="344"/>
      <c r="D27" s="344"/>
      <c r="E27" s="344"/>
      <c r="F27" s="345"/>
      <c r="G27" s="287">
        <v>0</v>
      </c>
      <c r="H27" s="287">
        <v>0</v>
      </c>
      <c r="I27" s="189">
        <v>0</v>
      </c>
      <c r="J27" s="287">
        <v>0</v>
      </c>
      <c r="K27" s="287">
        <v>0</v>
      </c>
      <c r="L27" s="189">
        <v>0</v>
      </c>
      <c r="M27" s="288">
        <v>0</v>
      </c>
      <c r="N27" s="288">
        <v>0</v>
      </c>
      <c r="O27" s="189">
        <v>0</v>
      </c>
    </row>
    <row r="28" spans="1:16" ht="33" customHeight="1" x14ac:dyDescent="0.2">
      <c r="A28" s="343" t="s">
        <v>119</v>
      </c>
      <c r="B28" s="344"/>
      <c r="C28" s="344"/>
      <c r="D28" s="344"/>
      <c r="E28" s="344"/>
      <c r="F28" s="345"/>
      <c r="G28" s="288">
        <v>3233</v>
      </c>
      <c r="H28" s="288">
        <v>2472</v>
      </c>
      <c r="I28" s="189">
        <v>-23.5</v>
      </c>
      <c r="J28" s="288">
        <v>500</v>
      </c>
      <c r="K28" s="288">
        <v>500</v>
      </c>
      <c r="L28" s="189">
        <v>0</v>
      </c>
      <c r="M28" s="288">
        <v>3733</v>
      </c>
      <c r="N28" s="288">
        <v>2972</v>
      </c>
      <c r="O28" s="189">
        <v>-20.399999999999999</v>
      </c>
    </row>
    <row r="29" spans="1:16" ht="33" customHeight="1" x14ac:dyDescent="0.2">
      <c r="A29" s="343" t="s">
        <v>120</v>
      </c>
      <c r="B29" s="344"/>
      <c r="C29" s="344"/>
      <c r="D29" s="344"/>
      <c r="E29" s="344"/>
      <c r="F29" s="345"/>
      <c r="G29" s="287">
        <v>0</v>
      </c>
      <c r="H29" s="287">
        <v>66</v>
      </c>
      <c r="I29" s="196" t="s">
        <v>142</v>
      </c>
      <c r="J29" s="287">
        <v>0</v>
      </c>
      <c r="K29" s="287">
        <v>0</v>
      </c>
      <c r="L29" s="189">
        <v>0</v>
      </c>
      <c r="M29" s="288">
        <v>0</v>
      </c>
      <c r="N29" s="288">
        <v>66</v>
      </c>
      <c r="O29" s="196" t="s">
        <v>142</v>
      </c>
    </row>
    <row r="30" spans="1:16" ht="33" customHeight="1" x14ac:dyDescent="0.2">
      <c r="A30" s="343" t="s">
        <v>121</v>
      </c>
      <c r="B30" s="344"/>
      <c r="C30" s="346"/>
      <c r="D30" s="346"/>
      <c r="E30" s="346"/>
      <c r="F30" s="199" t="s">
        <v>122</v>
      </c>
      <c r="G30" s="287">
        <v>3233</v>
      </c>
      <c r="H30" s="287">
        <v>2406</v>
      </c>
      <c r="I30" s="189">
        <v>-25.6</v>
      </c>
      <c r="J30" s="287">
        <v>500</v>
      </c>
      <c r="K30" s="287">
        <v>500</v>
      </c>
      <c r="L30" s="189">
        <v>0</v>
      </c>
      <c r="M30" s="288">
        <v>3733</v>
      </c>
      <c r="N30" s="288">
        <v>2906</v>
      </c>
      <c r="O30" s="189">
        <v>-22.2</v>
      </c>
      <c r="P30" s="296"/>
    </row>
    <row r="31" spans="1:16" ht="33" customHeight="1" x14ac:dyDescent="0.2">
      <c r="A31" s="343"/>
      <c r="B31" s="344"/>
      <c r="C31" s="346"/>
      <c r="D31" s="346"/>
      <c r="E31" s="346"/>
      <c r="F31" s="199" t="s">
        <v>123</v>
      </c>
      <c r="G31" s="287">
        <v>0</v>
      </c>
      <c r="H31" s="287">
        <v>0</v>
      </c>
      <c r="I31" s="189">
        <v>0</v>
      </c>
      <c r="J31" s="287">
        <v>0</v>
      </c>
      <c r="K31" s="287">
        <v>0</v>
      </c>
      <c r="L31" s="189">
        <v>0</v>
      </c>
      <c r="M31" s="288">
        <v>0</v>
      </c>
      <c r="N31" s="288">
        <v>0</v>
      </c>
      <c r="O31" s="189">
        <v>0</v>
      </c>
    </row>
    <row r="32" spans="1:16" ht="33" customHeight="1" x14ac:dyDescent="0.2">
      <c r="A32" s="347" t="s">
        <v>124</v>
      </c>
      <c r="B32" s="348"/>
      <c r="C32" s="346"/>
      <c r="D32" s="346"/>
      <c r="E32" s="346"/>
      <c r="F32" s="200" t="s">
        <v>103</v>
      </c>
      <c r="G32" s="201">
        <v>0</v>
      </c>
      <c r="H32" s="201">
        <v>0</v>
      </c>
      <c r="I32" s="189">
        <v>0</v>
      </c>
      <c r="J32" s="201">
        <v>0</v>
      </c>
      <c r="K32" s="201">
        <v>0</v>
      </c>
      <c r="L32" s="189">
        <v>0</v>
      </c>
      <c r="M32" s="201">
        <v>0</v>
      </c>
      <c r="N32" s="201">
        <v>0</v>
      </c>
      <c r="O32" s="189">
        <v>0</v>
      </c>
    </row>
    <row r="33" spans="1:15" ht="33" customHeight="1" x14ac:dyDescent="0.2">
      <c r="A33" s="349" t="s">
        <v>125</v>
      </c>
      <c r="B33" s="350"/>
      <c r="C33" s="351"/>
      <c r="D33" s="351"/>
      <c r="E33" s="351"/>
      <c r="F33" s="202" t="s">
        <v>103</v>
      </c>
      <c r="G33" s="203">
        <v>102.8</v>
      </c>
      <c r="H33" s="203">
        <v>104.6</v>
      </c>
      <c r="I33" s="194">
        <v>1.8</v>
      </c>
      <c r="J33" s="203">
        <v>100</v>
      </c>
      <c r="K33" s="203">
        <v>100</v>
      </c>
      <c r="L33" s="194">
        <v>0</v>
      </c>
      <c r="M33" s="203">
        <v>102.5</v>
      </c>
      <c r="N33" s="203">
        <v>104</v>
      </c>
      <c r="O33" s="194">
        <v>1.5</v>
      </c>
    </row>
  </sheetData>
  <mergeCells count="35"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5:E5"/>
    <mergeCell ref="G2:L2"/>
    <mergeCell ref="M2:O2"/>
    <mergeCell ref="G3:I3"/>
    <mergeCell ref="J3:L3"/>
    <mergeCell ref="M3:O3"/>
  </mergeCells>
  <phoneticPr fontId="31"/>
  <pageMargins left="0.78740157480314965" right="0.78740157480314965" top="0.98425196850393704" bottom="0.98425196850393704" header="0" footer="0"/>
  <pageSetup paperSize="9" scale="68" firstPageNumber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view="pageBreakPreview" zoomScaleNormal="100" zoomScaleSheetLayoutView="100" workbookViewId="0">
      <selection activeCell="M18" sqref="M18"/>
    </sheetView>
  </sheetViews>
  <sheetFormatPr defaultColWidth="7" defaultRowHeight="11" x14ac:dyDescent="0.2"/>
  <cols>
    <col min="1" max="1" width="0.6328125" style="41" customWidth="1"/>
    <col min="2" max="6" width="1.08984375" style="41" customWidth="1"/>
    <col min="7" max="7" width="16" style="41" customWidth="1"/>
    <col min="8" max="9" width="1.36328125" style="41" customWidth="1"/>
    <col min="10" max="10" width="3.6328125" style="41" customWidth="1"/>
    <col min="11" max="11" width="1.08984375" style="41" customWidth="1"/>
    <col min="12" max="13" width="9.6328125" style="41" customWidth="1"/>
    <col min="14" max="14" width="11.08984375" style="41" customWidth="1"/>
    <col min="15" max="15" width="7" style="41" bestFit="1"/>
    <col min="16" max="16384" width="7" style="41"/>
  </cols>
  <sheetData>
    <row r="1" spans="1:14" ht="16.5" x14ac:dyDescent="0.2">
      <c r="C1" s="42" t="s">
        <v>22</v>
      </c>
    </row>
    <row r="2" spans="1:14" ht="15" customHeight="1" x14ac:dyDescent="0.2">
      <c r="D2" s="43" t="s">
        <v>23</v>
      </c>
    </row>
    <row r="3" spans="1:14" ht="5.25" customHeight="1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6"/>
      <c r="L3" s="47"/>
      <c r="M3" s="47"/>
      <c r="N3" s="47"/>
    </row>
    <row r="4" spans="1:14" ht="32.25" customHeight="1" x14ac:dyDescent="0.2">
      <c r="A4" s="48"/>
      <c r="B4" s="49" t="s">
        <v>24</v>
      </c>
      <c r="C4" s="49"/>
      <c r="D4" s="49"/>
      <c r="E4" s="49"/>
      <c r="F4" s="49"/>
      <c r="G4" s="49"/>
      <c r="H4" s="49"/>
      <c r="I4" s="49"/>
      <c r="J4" s="50" t="s">
        <v>26</v>
      </c>
      <c r="K4" s="51"/>
      <c r="L4" s="52" t="s">
        <v>78</v>
      </c>
      <c r="M4" s="52" t="s">
        <v>62</v>
      </c>
      <c r="N4" s="52" t="s">
        <v>9</v>
      </c>
    </row>
    <row r="5" spans="1:14" ht="5.2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5"/>
      <c r="L5" s="56"/>
      <c r="M5" s="56"/>
      <c r="N5" s="56"/>
    </row>
    <row r="6" spans="1:14" ht="6" customHeight="1" x14ac:dyDescent="0.2">
      <c r="A6" s="57"/>
      <c r="B6" s="58"/>
      <c r="C6" s="59"/>
      <c r="D6" s="59"/>
      <c r="E6" s="60"/>
      <c r="F6" s="60"/>
      <c r="G6" s="60"/>
      <c r="H6" s="60"/>
      <c r="I6" s="60"/>
      <c r="J6" s="59"/>
      <c r="K6" s="61"/>
      <c r="L6" s="47"/>
      <c r="M6" s="47"/>
      <c r="N6" s="47"/>
    </row>
    <row r="7" spans="1:14" ht="22.5" customHeight="1" x14ac:dyDescent="0.2">
      <c r="A7" s="62"/>
      <c r="B7" s="63" t="s">
        <v>30</v>
      </c>
      <c r="C7" s="64"/>
      <c r="D7" s="64"/>
      <c r="E7" s="302" t="s">
        <v>31</v>
      </c>
      <c r="F7" s="302"/>
      <c r="G7" s="302"/>
      <c r="H7" s="302"/>
      <c r="I7" s="65"/>
      <c r="J7" s="65"/>
      <c r="K7" s="66"/>
      <c r="L7" s="67" t="s">
        <v>79</v>
      </c>
      <c r="M7" s="68">
        <v>30243</v>
      </c>
      <c r="N7" s="69">
        <v>0</v>
      </c>
    </row>
    <row r="8" spans="1:14" ht="22.5" customHeight="1" x14ac:dyDescent="0.2">
      <c r="A8" s="62"/>
      <c r="B8" s="63" t="s">
        <v>32</v>
      </c>
      <c r="C8" s="64"/>
      <c r="D8" s="64"/>
      <c r="E8" s="302" t="s">
        <v>33</v>
      </c>
      <c r="F8" s="302"/>
      <c r="G8" s="302"/>
      <c r="H8" s="302"/>
      <c r="I8" s="65"/>
      <c r="J8" s="65"/>
      <c r="K8" s="66"/>
      <c r="L8" s="70"/>
      <c r="M8" s="70"/>
      <c r="N8" s="71"/>
    </row>
    <row r="9" spans="1:14" ht="22.5" customHeight="1" x14ac:dyDescent="0.2">
      <c r="A9" s="62"/>
      <c r="B9" s="64"/>
      <c r="C9" s="301" t="s">
        <v>34</v>
      </c>
      <c r="D9" s="301"/>
      <c r="E9" s="301"/>
      <c r="F9" s="302" t="s">
        <v>35</v>
      </c>
      <c r="G9" s="302"/>
      <c r="H9" s="302"/>
      <c r="I9" s="64"/>
      <c r="J9" s="65" t="s">
        <v>36</v>
      </c>
      <c r="K9" s="66"/>
      <c r="L9" s="69">
        <v>95656</v>
      </c>
      <c r="M9" s="69">
        <v>23123</v>
      </c>
      <c r="N9" s="71">
        <v>118779</v>
      </c>
    </row>
    <row r="10" spans="1:14" ht="22.5" customHeight="1" x14ac:dyDescent="0.2">
      <c r="A10" s="62"/>
      <c r="B10" s="64"/>
      <c r="C10" s="301" t="s">
        <v>37</v>
      </c>
      <c r="D10" s="301"/>
      <c r="E10" s="301"/>
      <c r="F10" s="302" t="s">
        <v>39</v>
      </c>
      <c r="G10" s="302"/>
      <c r="H10" s="302"/>
      <c r="I10" s="64"/>
      <c r="J10" s="65"/>
      <c r="K10" s="66"/>
      <c r="L10" s="69"/>
      <c r="M10" s="69"/>
      <c r="N10" s="71"/>
    </row>
    <row r="11" spans="1:14" ht="22.5" customHeight="1" x14ac:dyDescent="0.2">
      <c r="A11" s="62"/>
      <c r="B11" s="64"/>
      <c r="C11" s="64"/>
      <c r="D11" s="64"/>
      <c r="E11" s="64"/>
      <c r="F11" s="72" t="s">
        <v>29</v>
      </c>
      <c r="G11" s="65" t="s">
        <v>38</v>
      </c>
      <c r="H11" s="64"/>
      <c r="I11" s="64"/>
      <c r="J11" s="65" t="s">
        <v>36</v>
      </c>
      <c r="K11" s="66"/>
      <c r="L11" s="69">
        <v>6023</v>
      </c>
      <c r="M11" s="69">
        <v>1877</v>
      </c>
      <c r="N11" s="71">
        <v>7900</v>
      </c>
    </row>
    <row r="12" spans="1:14" ht="22.5" customHeight="1" x14ac:dyDescent="0.2">
      <c r="A12" s="62"/>
      <c r="B12" s="64"/>
      <c r="C12" s="64"/>
      <c r="D12" s="64"/>
      <c r="E12" s="64"/>
      <c r="F12" s="72" t="s">
        <v>12</v>
      </c>
      <c r="G12" s="65" t="s">
        <v>40</v>
      </c>
      <c r="H12" s="64"/>
      <c r="I12" s="64"/>
      <c r="J12" s="65" t="s">
        <v>36</v>
      </c>
      <c r="K12" s="66"/>
      <c r="L12" s="69">
        <v>4913</v>
      </c>
      <c r="M12" s="69">
        <v>0</v>
      </c>
      <c r="N12" s="71">
        <v>4913</v>
      </c>
    </row>
    <row r="13" spans="1:14" ht="22.5" customHeight="1" x14ac:dyDescent="0.2">
      <c r="A13" s="62"/>
      <c r="B13" s="64"/>
      <c r="C13" s="64"/>
      <c r="D13" s="64"/>
      <c r="E13" s="64"/>
      <c r="F13" s="72" t="s">
        <v>41</v>
      </c>
      <c r="G13" s="65" t="s">
        <v>42</v>
      </c>
      <c r="H13" s="64"/>
      <c r="I13" s="64"/>
      <c r="J13" s="65" t="s">
        <v>36</v>
      </c>
      <c r="K13" s="66"/>
      <c r="L13" s="69">
        <v>1708</v>
      </c>
      <c r="M13" s="69">
        <v>496</v>
      </c>
      <c r="N13" s="71">
        <v>2204</v>
      </c>
    </row>
    <row r="14" spans="1:14" ht="22.5" customHeight="1" x14ac:dyDescent="0.2">
      <c r="A14" s="62"/>
      <c r="B14" s="64"/>
      <c r="C14" s="64"/>
      <c r="D14" s="64"/>
      <c r="E14" s="64"/>
      <c r="F14" s="72" t="s">
        <v>44</v>
      </c>
      <c r="G14" s="65" t="s">
        <v>45</v>
      </c>
      <c r="H14" s="64"/>
      <c r="I14" s="64"/>
      <c r="J14" s="65" t="s">
        <v>36</v>
      </c>
      <c r="K14" s="66"/>
      <c r="L14" s="69">
        <v>562</v>
      </c>
      <c r="M14" s="69">
        <v>323</v>
      </c>
      <c r="N14" s="71">
        <v>885</v>
      </c>
    </row>
    <row r="15" spans="1:14" ht="22.5" customHeight="1" x14ac:dyDescent="0.2">
      <c r="A15" s="62"/>
      <c r="B15" s="64"/>
      <c r="C15" s="64"/>
      <c r="D15" s="64"/>
      <c r="E15" s="64"/>
      <c r="F15" s="72" t="s">
        <v>46</v>
      </c>
      <c r="G15" s="65" t="s">
        <v>48</v>
      </c>
      <c r="H15" s="64"/>
      <c r="I15" s="64"/>
      <c r="J15" s="65" t="s">
        <v>36</v>
      </c>
      <c r="K15" s="66"/>
      <c r="L15" s="69">
        <v>2095</v>
      </c>
      <c r="M15" s="69">
        <v>430</v>
      </c>
      <c r="N15" s="71">
        <v>2525</v>
      </c>
    </row>
    <row r="16" spans="1:14" ht="22.5" customHeight="1" x14ac:dyDescent="0.2">
      <c r="A16" s="62"/>
      <c r="B16" s="64"/>
      <c r="C16" s="64"/>
      <c r="D16" s="64"/>
      <c r="E16" s="64"/>
      <c r="F16" s="72" t="s">
        <v>49</v>
      </c>
      <c r="G16" s="65" t="s">
        <v>50</v>
      </c>
      <c r="H16" s="64"/>
      <c r="I16" s="64"/>
      <c r="J16" s="65" t="s">
        <v>36</v>
      </c>
      <c r="K16" s="66"/>
      <c r="L16" s="69">
        <v>2468</v>
      </c>
      <c r="M16" s="69">
        <v>0</v>
      </c>
      <c r="N16" s="71">
        <v>2468</v>
      </c>
    </row>
    <row r="17" spans="1:14" ht="22.5" customHeight="1" x14ac:dyDescent="0.2">
      <c r="A17" s="62"/>
      <c r="B17" s="64"/>
      <c r="C17" s="64"/>
      <c r="D17" s="64"/>
      <c r="E17" s="64"/>
      <c r="F17" s="72" t="s">
        <v>51</v>
      </c>
      <c r="G17" s="65" t="s">
        <v>4</v>
      </c>
      <c r="H17" s="64"/>
      <c r="I17" s="64"/>
      <c r="J17" s="65" t="s">
        <v>36</v>
      </c>
      <c r="K17" s="73"/>
      <c r="L17" s="69">
        <v>5208</v>
      </c>
      <c r="M17" s="69">
        <v>917</v>
      </c>
      <c r="N17" s="71">
        <v>6125</v>
      </c>
    </row>
    <row r="18" spans="1:14" ht="22.5" customHeight="1" x14ac:dyDescent="0.2">
      <c r="A18" s="62"/>
      <c r="B18" s="64"/>
      <c r="C18" s="64"/>
      <c r="D18" s="64"/>
      <c r="E18" s="64"/>
      <c r="F18" s="72" t="s">
        <v>52</v>
      </c>
      <c r="G18" s="65" t="s">
        <v>53</v>
      </c>
      <c r="H18" s="64"/>
      <c r="I18" s="64"/>
      <c r="J18" s="65" t="s">
        <v>36</v>
      </c>
      <c r="K18" s="66"/>
      <c r="L18" s="69">
        <v>2632</v>
      </c>
      <c r="M18" s="69">
        <v>360</v>
      </c>
      <c r="N18" s="71">
        <v>2992</v>
      </c>
    </row>
    <row r="19" spans="1:14" ht="22.5" customHeight="1" x14ac:dyDescent="0.2">
      <c r="A19" s="62"/>
      <c r="B19" s="64"/>
      <c r="C19" s="64"/>
      <c r="D19" s="64"/>
      <c r="E19" s="64"/>
      <c r="F19" s="72" t="s">
        <v>54</v>
      </c>
      <c r="G19" s="65" t="s">
        <v>55</v>
      </c>
      <c r="H19" s="64"/>
      <c r="I19" s="64"/>
      <c r="J19" s="65" t="s">
        <v>36</v>
      </c>
      <c r="K19" s="66"/>
      <c r="L19" s="69">
        <v>22569</v>
      </c>
      <c r="M19" s="69">
        <v>5826</v>
      </c>
      <c r="N19" s="71">
        <v>28395</v>
      </c>
    </row>
    <row r="20" spans="1:14" ht="22.5" customHeight="1" x14ac:dyDescent="0.2">
      <c r="A20" s="62"/>
      <c r="B20" s="64"/>
      <c r="C20" s="64"/>
      <c r="D20" s="64"/>
      <c r="E20" s="64"/>
      <c r="F20" s="72" t="s">
        <v>56</v>
      </c>
      <c r="G20" s="65" t="s">
        <v>28</v>
      </c>
      <c r="H20" s="64"/>
      <c r="I20" s="64"/>
      <c r="J20" s="65" t="s">
        <v>36</v>
      </c>
      <c r="K20" s="66"/>
      <c r="L20" s="69">
        <v>288</v>
      </c>
      <c r="M20" s="69">
        <v>69</v>
      </c>
      <c r="N20" s="71">
        <v>357</v>
      </c>
    </row>
    <row r="21" spans="1:14" ht="22.5" customHeight="1" x14ac:dyDescent="0.2">
      <c r="A21" s="62"/>
      <c r="B21" s="64"/>
      <c r="C21" s="64"/>
      <c r="D21" s="64"/>
      <c r="E21" s="64"/>
      <c r="F21" s="72" t="s">
        <v>18</v>
      </c>
      <c r="G21" s="65" t="s">
        <v>57</v>
      </c>
      <c r="H21" s="64"/>
      <c r="I21" s="64"/>
      <c r="J21" s="65" t="s">
        <v>36</v>
      </c>
      <c r="K21" s="66"/>
      <c r="L21" s="69">
        <v>1446</v>
      </c>
      <c r="M21" s="69">
        <v>1193</v>
      </c>
      <c r="N21" s="71">
        <v>2639</v>
      </c>
    </row>
    <row r="22" spans="1:14" ht="22.5" customHeight="1" x14ac:dyDescent="0.2">
      <c r="A22" s="62"/>
      <c r="B22" s="63" t="s">
        <v>58</v>
      </c>
      <c r="C22" s="64"/>
      <c r="D22" s="64"/>
      <c r="E22" s="302" t="s">
        <v>59</v>
      </c>
      <c r="F22" s="302"/>
      <c r="G22" s="302"/>
      <c r="H22" s="302"/>
      <c r="I22" s="65"/>
      <c r="J22" s="65" t="s">
        <v>36</v>
      </c>
      <c r="K22" s="66"/>
      <c r="L22" s="69">
        <v>48178</v>
      </c>
      <c r="M22" s="69">
        <v>4379</v>
      </c>
      <c r="N22" s="71">
        <v>52557</v>
      </c>
    </row>
    <row r="23" spans="1:14" ht="22.5" customHeight="1" x14ac:dyDescent="0.2">
      <c r="A23" s="62"/>
      <c r="B23" s="63" t="s">
        <v>15</v>
      </c>
      <c r="C23" s="64"/>
      <c r="D23" s="64"/>
      <c r="E23" s="302" t="s">
        <v>60</v>
      </c>
      <c r="F23" s="302"/>
      <c r="G23" s="302"/>
      <c r="H23" s="302"/>
      <c r="I23" s="65"/>
      <c r="J23" s="65" t="s">
        <v>63</v>
      </c>
      <c r="K23" s="66"/>
      <c r="L23" s="69">
        <v>41567</v>
      </c>
      <c r="M23" s="69">
        <v>4048</v>
      </c>
      <c r="N23" s="71">
        <v>45615</v>
      </c>
    </row>
    <row r="24" spans="1:14" ht="22.5" customHeight="1" x14ac:dyDescent="0.2">
      <c r="A24" s="62"/>
      <c r="B24" s="63" t="s">
        <v>64</v>
      </c>
      <c r="C24" s="64"/>
      <c r="D24" s="64"/>
      <c r="E24" s="302" t="s">
        <v>8</v>
      </c>
      <c r="F24" s="302"/>
      <c r="G24" s="302"/>
      <c r="H24" s="302"/>
      <c r="I24" s="303" t="s">
        <v>20</v>
      </c>
      <c r="J24" s="304"/>
      <c r="K24" s="66"/>
      <c r="L24" s="69">
        <v>12459</v>
      </c>
      <c r="M24" s="69">
        <v>1854</v>
      </c>
      <c r="N24" s="71">
        <v>14313</v>
      </c>
    </row>
    <row r="25" spans="1:14" ht="22.5" customHeight="1" x14ac:dyDescent="0.2">
      <c r="A25" s="62"/>
      <c r="B25" s="63" t="s">
        <v>65</v>
      </c>
      <c r="C25" s="64"/>
      <c r="D25" s="64"/>
      <c r="E25" s="302" t="s">
        <v>66</v>
      </c>
      <c r="F25" s="302"/>
      <c r="G25" s="302"/>
      <c r="H25" s="302"/>
      <c r="I25" s="64"/>
      <c r="J25" s="64"/>
      <c r="K25" s="66"/>
      <c r="L25" s="69"/>
      <c r="M25" s="69"/>
      <c r="N25" s="71"/>
    </row>
    <row r="26" spans="1:14" ht="22.5" customHeight="1" x14ac:dyDescent="0.2">
      <c r="A26" s="62"/>
      <c r="B26" s="64"/>
      <c r="C26" s="301" t="s">
        <v>34</v>
      </c>
      <c r="D26" s="301"/>
      <c r="E26" s="301"/>
      <c r="F26" s="302" t="s">
        <v>38</v>
      </c>
      <c r="G26" s="302"/>
      <c r="H26" s="302"/>
      <c r="I26" s="303" t="s">
        <v>67</v>
      </c>
      <c r="J26" s="304"/>
      <c r="K26" s="66"/>
      <c r="L26" s="69">
        <v>200</v>
      </c>
      <c r="M26" s="69">
        <v>210</v>
      </c>
      <c r="N26" s="71">
        <v>410</v>
      </c>
    </row>
    <row r="27" spans="1:14" ht="22.5" customHeight="1" x14ac:dyDescent="0.2">
      <c r="A27" s="62"/>
      <c r="B27" s="64"/>
      <c r="C27" s="301" t="s">
        <v>37</v>
      </c>
      <c r="D27" s="301"/>
      <c r="E27" s="301"/>
      <c r="F27" s="302" t="s">
        <v>40</v>
      </c>
      <c r="G27" s="302"/>
      <c r="H27" s="302"/>
      <c r="I27" s="303" t="s">
        <v>67</v>
      </c>
      <c r="J27" s="304"/>
      <c r="K27" s="66"/>
      <c r="L27" s="69">
        <v>1550</v>
      </c>
      <c r="M27" s="69">
        <v>0</v>
      </c>
      <c r="N27" s="71">
        <v>1550</v>
      </c>
    </row>
    <row r="28" spans="1:14" ht="22.5" customHeight="1" x14ac:dyDescent="0.2">
      <c r="A28" s="62"/>
      <c r="B28" s="64"/>
      <c r="C28" s="301" t="s">
        <v>68</v>
      </c>
      <c r="D28" s="301"/>
      <c r="E28" s="301"/>
      <c r="F28" s="302" t="s">
        <v>45</v>
      </c>
      <c r="G28" s="302"/>
      <c r="H28" s="302"/>
      <c r="I28" s="303" t="s">
        <v>67</v>
      </c>
      <c r="J28" s="304"/>
      <c r="K28" s="66"/>
      <c r="L28" s="69">
        <v>1000</v>
      </c>
      <c r="M28" s="69">
        <v>672</v>
      </c>
      <c r="N28" s="71">
        <v>1672</v>
      </c>
    </row>
    <row r="29" spans="1:14" ht="22.5" customHeight="1" x14ac:dyDescent="0.2">
      <c r="A29" s="62"/>
      <c r="B29" s="64"/>
      <c r="C29" s="301" t="s">
        <v>6</v>
      </c>
      <c r="D29" s="301"/>
      <c r="E29" s="301"/>
      <c r="F29" s="302" t="s">
        <v>48</v>
      </c>
      <c r="G29" s="302"/>
      <c r="H29" s="302"/>
      <c r="I29" s="303" t="s">
        <v>67</v>
      </c>
      <c r="J29" s="304"/>
      <c r="K29" s="66"/>
      <c r="L29" s="69">
        <v>1535</v>
      </c>
      <c r="M29" s="69">
        <v>2100</v>
      </c>
      <c r="N29" s="71">
        <v>3635</v>
      </c>
    </row>
    <row r="30" spans="1:14" ht="22.5" customHeight="1" x14ac:dyDescent="0.2">
      <c r="A30" s="62"/>
      <c r="B30" s="64"/>
      <c r="C30" s="301" t="s">
        <v>69</v>
      </c>
      <c r="D30" s="301"/>
      <c r="E30" s="301"/>
      <c r="F30" s="302" t="s">
        <v>4</v>
      </c>
      <c r="G30" s="302"/>
      <c r="H30" s="302"/>
      <c r="I30" s="303" t="s">
        <v>67</v>
      </c>
      <c r="J30" s="304"/>
      <c r="K30" s="66"/>
      <c r="L30" s="69">
        <v>2100</v>
      </c>
      <c r="M30" s="69">
        <v>1680</v>
      </c>
      <c r="N30" s="71">
        <v>3780</v>
      </c>
    </row>
    <row r="31" spans="1:14" ht="22.5" customHeight="1" x14ac:dyDescent="0.2">
      <c r="A31" s="62"/>
      <c r="B31" s="64"/>
      <c r="C31" s="301" t="s">
        <v>70</v>
      </c>
      <c r="D31" s="301"/>
      <c r="E31" s="301"/>
      <c r="F31" s="302" t="s">
        <v>71</v>
      </c>
      <c r="G31" s="302"/>
      <c r="H31" s="302"/>
      <c r="I31" s="303" t="s">
        <v>67</v>
      </c>
      <c r="J31" s="304"/>
      <c r="K31" s="66"/>
      <c r="L31" s="69">
        <v>1000</v>
      </c>
      <c r="M31" s="69">
        <v>672</v>
      </c>
      <c r="N31" s="71">
        <v>1672</v>
      </c>
    </row>
    <row r="32" spans="1:14" ht="22.5" customHeight="1" x14ac:dyDescent="0.2">
      <c r="A32" s="62"/>
      <c r="B32" s="63" t="s">
        <v>72</v>
      </c>
      <c r="C32" s="64"/>
      <c r="D32" s="64"/>
      <c r="E32" s="302" t="s">
        <v>7</v>
      </c>
      <c r="F32" s="302"/>
      <c r="G32" s="302"/>
      <c r="H32" s="302"/>
      <c r="I32" s="303" t="s">
        <v>73</v>
      </c>
      <c r="J32" s="304"/>
      <c r="K32" s="66"/>
      <c r="L32" s="69">
        <v>84</v>
      </c>
      <c r="M32" s="69">
        <v>595</v>
      </c>
      <c r="N32" s="71">
        <v>679</v>
      </c>
    </row>
    <row r="33" spans="1:14" ht="22.5" customHeight="1" x14ac:dyDescent="0.2">
      <c r="A33" s="62"/>
      <c r="B33" s="63" t="s">
        <v>25</v>
      </c>
      <c r="C33" s="64"/>
      <c r="D33" s="64"/>
      <c r="E33" s="302" t="s">
        <v>74</v>
      </c>
      <c r="F33" s="302"/>
      <c r="G33" s="302"/>
      <c r="H33" s="302"/>
      <c r="I33" s="64"/>
      <c r="J33" s="64"/>
      <c r="K33" s="66"/>
      <c r="L33" s="69"/>
      <c r="M33" s="69"/>
      <c r="N33" s="71"/>
    </row>
    <row r="34" spans="1:14" ht="22.5" customHeight="1" x14ac:dyDescent="0.2">
      <c r="A34" s="62"/>
      <c r="B34" s="64"/>
      <c r="C34" s="301" t="s">
        <v>34</v>
      </c>
      <c r="D34" s="301"/>
      <c r="E34" s="301"/>
      <c r="F34" s="302" t="s">
        <v>17</v>
      </c>
      <c r="G34" s="302"/>
      <c r="H34" s="302"/>
      <c r="I34" s="64"/>
      <c r="J34" s="65" t="s">
        <v>75</v>
      </c>
      <c r="K34" s="66"/>
      <c r="L34" s="69">
        <v>10</v>
      </c>
      <c r="M34" s="69">
        <v>4</v>
      </c>
      <c r="N34" s="71">
        <v>14</v>
      </c>
    </row>
    <row r="35" spans="1:14" ht="22.5" customHeight="1" x14ac:dyDescent="0.2">
      <c r="A35" s="62"/>
      <c r="B35" s="64"/>
      <c r="C35" s="301" t="s">
        <v>37</v>
      </c>
      <c r="D35" s="301"/>
      <c r="E35" s="301"/>
      <c r="F35" s="302" t="s">
        <v>76</v>
      </c>
      <c r="G35" s="302"/>
      <c r="H35" s="302"/>
      <c r="I35" s="64"/>
      <c r="J35" s="65" t="s">
        <v>75</v>
      </c>
      <c r="K35" s="66"/>
      <c r="L35" s="69">
        <v>0</v>
      </c>
      <c r="M35" s="69">
        <v>0</v>
      </c>
      <c r="N35" s="71">
        <v>0</v>
      </c>
    </row>
    <row r="36" spans="1:14" ht="22.5" customHeight="1" x14ac:dyDescent="0.2">
      <c r="A36" s="62"/>
      <c r="B36" s="64"/>
      <c r="C36" s="301" t="s">
        <v>77</v>
      </c>
      <c r="D36" s="301"/>
      <c r="E36" s="301"/>
      <c r="F36" s="302" t="s">
        <v>9</v>
      </c>
      <c r="G36" s="302"/>
      <c r="H36" s="302"/>
      <c r="I36" s="64"/>
      <c r="J36" s="65" t="s">
        <v>75</v>
      </c>
      <c r="K36" s="66"/>
      <c r="L36" s="69">
        <v>10</v>
      </c>
      <c r="M36" s="69">
        <v>4</v>
      </c>
      <c r="N36" s="71">
        <v>14</v>
      </c>
    </row>
    <row r="37" spans="1:14" ht="6" customHeight="1" x14ac:dyDescent="0.2">
      <c r="A37" s="74"/>
      <c r="B37" s="75"/>
      <c r="C37" s="76"/>
      <c r="D37" s="76"/>
      <c r="E37" s="76"/>
      <c r="F37" s="77"/>
      <c r="G37" s="77"/>
      <c r="H37" s="75"/>
      <c r="I37" s="75"/>
      <c r="J37" s="78"/>
      <c r="K37" s="79"/>
      <c r="L37" s="56"/>
      <c r="M37" s="56"/>
      <c r="N37" s="80"/>
    </row>
  </sheetData>
  <mergeCells count="38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I32:J32"/>
    <mergeCell ref="E33:H33"/>
    <mergeCell ref="C34:E34"/>
    <mergeCell ref="F34:H34"/>
    <mergeCell ref="C30:E30"/>
    <mergeCell ref="F30:H30"/>
    <mergeCell ref="I30:J30"/>
    <mergeCell ref="C31:E31"/>
    <mergeCell ref="F31:H31"/>
    <mergeCell ref="I31:J31"/>
    <mergeCell ref="C35:E35"/>
    <mergeCell ref="F35:H35"/>
    <mergeCell ref="C36:E36"/>
    <mergeCell ref="F36:H36"/>
    <mergeCell ref="E32:H32"/>
  </mergeCells>
  <phoneticPr fontId="32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view="pageBreakPreview" zoomScaleNormal="100" zoomScaleSheetLayoutView="100" workbookViewId="0">
      <pane xSplit="11" ySplit="5" topLeftCell="L6" activePane="bottomRight" state="frozen"/>
      <selection activeCell="M18" sqref="M18"/>
      <selection pane="topRight" activeCell="M18" sqref="M18"/>
      <selection pane="bottomLeft" activeCell="M18" sqref="M18"/>
      <selection pane="bottomRight" activeCell="M18" sqref="M18"/>
    </sheetView>
  </sheetViews>
  <sheetFormatPr defaultColWidth="7" defaultRowHeight="11" x14ac:dyDescent="0.2"/>
  <cols>
    <col min="1" max="1" width="0.6328125" style="81" customWidth="1"/>
    <col min="2" max="6" width="1.08984375" style="81" customWidth="1"/>
    <col min="7" max="7" width="16" style="81" customWidth="1"/>
    <col min="8" max="9" width="1.36328125" style="81" customWidth="1"/>
    <col min="10" max="10" width="3.6328125" style="81" customWidth="1"/>
    <col min="11" max="11" width="1.08984375" style="81" customWidth="1"/>
    <col min="12" max="13" width="9.6328125" style="81" customWidth="1"/>
    <col min="14" max="14" width="11.08984375" style="81" customWidth="1"/>
    <col min="15" max="15" width="7" style="81" bestFit="1"/>
    <col min="16" max="16384" width="7" style="81"/>
  </cols>
  <sheetData>
    <row r="1" spans="1:14" ht="16.5" x14ac:dyDescent="0.2">
      <c r="C1" s="82" t="s">
        <v>22</v>
      </c>
    </row>
    <row r="2" spans="1:14" ht="15" customHeight="1" x14ac:dyDescent="0.2">
      <c r="D2" s="83" t="s">
        <v>23</v>
      </c>
    </row>
    <row r="3" spans="1:14" ht="5.25" customHeight="1" x14ac:dyDescent="0.2">
      <c r="A3" s="84"/>
      <c r="B3" s="85"/>
      <c r="C3" s="85"/>
      <c r="D3" s="85"/>
      <c r="E3" s="85"/>
      <c r="F3" s="85"/>
      <c r="G3" s="85"/>
      <c r="H3" s="85"/>
      <c r="I3" s="85"/>
      <c r="J3" s="85"/>
      <c r="K3" s="86"/>
      <c r="L3" s="87"/>
      <c r="M3" s="87"/>
      <c r="N3" s="87"/>
    </row>
    <row r="4" spans="1:14" ht="32.25" customHeight="1" x14ac:dyDescent="0.2">
      <c r="A4" s="88"/>
      <c r="B4" s="89" t="s">
        <v>24</v>
      </c>
      <c r="C4" s="89"/>
      <c r="D4" s="89"/>
      <c r="E4" s="89"/>
      <c r="F4" s="89"/>
      <c r="G4" s="89"/>
      <c r="H4" s="89"/>
      <c r="I4" s="89"/>
      <c r="J4" s="90" t="s">
        <v>26</v>
      </c>
      <c r="K4" s="91"/>
      <c r="L4" s="92" t="s">
        <v>78</v>
      </c>
      <c r="M4" s="92" t="s">
        <v>62</v>
      </c>
      <c r="N4" s="92" t="s">
        <v>9</v>
      </c>
    </row>
    <row r="5" spans="1:14" ht="5.25" customHeight="1" x14ac:dyDescent="0.2">
      <c r="A5" s="93"/>
      <c r="B5" s="94"/>
      <c r="C5" s="94"/>
      <c r="D5" s="94"/>
      <c r="E5" s="94"/>
      <c r="F5" s="94"/>
      <c r="G5" s="94"/>
      <c r="H5" s="94"/>
      <c r="I5" s="94"/>
      <c r="J5" s="94"/>
      <c r="K5" s="95"/>
      <c r="L5" s="96"/>
      <c r="M5" s="96"/>
      <c r="N5" s="96"/>
    </row>
    <row r="6" spans="1:14" ht="6" customHeight="1" x14ac:dyDescent="0.2">
      <c r="A6" s="97"/>
      <c r="B6" s="98"/>
      <c r="C6" s="99"/>
      <c r="D6" s="99"/>
      <c r="E6" s="100"/>
      <c r="F6" s="100"/>
      <c r="G6" s="100"/>
      <c r="H6" s="100"/>
      <c r="I6" s="100"/>
      <c r="J6" s="99"/>
      <c r="K6" s="101"/>
      <c r="L6" s="102"/>
      <c r="M6" s="102"/>
      <c r="N6" s="102"/>
    </row>
    <row r="7" spans="1:14" ht="22.5" customHeight="1" x14ac:dyDescent="0.2">
      <c r="A7" s="103"/>
      <c r="B7" s="104" t="s">
        <v>30</v>
      </c>
      <c r="C7" s="105"/>
      <c r="D7" s="105"/>
      <c r="E7" s="306" t="s">
        <v>31</v>
      </c>
      <c r="F7" s="306"/>
      <c r="G7" s="306"/>
      <c r="H7" s="306"/>
      <c r="I7" s="106"/>
      <c r="J7" s="106"/>
      <c r="K7" s="107"/>
      <c r="L7" s="108" t="s">
        <v>47</v>
      </c>
      <c r="M7" s="109">
        <v>30243</v>
      </c>
      <c r="N7" s="110">
        <v>0</v>
      </c>
    </row>
    <row r="8" spans="1:14" ht="22.5" customHeight="1" x14ac:dyDescent="0.2">
      <c r="A8" s="103"/>
      <c r="B8" s="104" t="s">
        <v>32</v>
      </c>
      <c r="C8" s="105"/>
      <c r="D8" s="105"/>
      <c r="E8" s="306" t="s">
        <v>33</v>
      </c>
      <c r="F8" s="306"/>
      <c r="G8" s="306"/>
      <c r="H8" s="306"/>
      <c r="I8" s="106"/>
      <c r="J8" s="106"/>
      <c r="K8" s="107"/>
      <c r="L8" s="111"/>
      <c r="M8" s="112"/>
      <c r="N8" s="113"/>
    </row>
    <row r="9" spans="1:14" ht="22.5" customHeight="1" x14ac:dyDescent="0.2">
      <c r="A9" s="103"/>
      <c r="B9" s="105"/>
      <c r="C9" s="305" t="s">
        <v>34</v>
      </c>
      <c r="D9" s="305"/>
      <c r="E9" s="305"/>
      <c r="F9" s="306" t="s">
        <v>35</v>
      </c>
      <c r="G9" s="306"/>
      <c r="H9" s="306"/>
      <c r="I9" s="105"/>
      <c r="J9" s="106" t="s">
        <v>36</v>
      </c>
      <c r="K9" s="107"/>
      <c r="L9" s="114">
        <v>95656</v>
      </c>
      <c r="M9" s="114">
        <v>23123</v>
      </c>
      <c r="N9" s="115">
        <f>SUM(L9:M9)</f>
        <v>118779</v>
      </c>
    </row>
    <row r="10" spans="1:14" ht="22.5" customHeight="1" x14ac:dyDescent="0.2">
      <c r="A10" s="103"/>
      <c r="B10" s="105"/>
      <c r="C10" s="305" t="s">
        <v>37</v>
      </c>
      <c r="D10" s="305"/>
      <c r="E10" s="305"/>
      <c r="F10" s="306" t="s">
        <v>39</v>
      </c>
      <c r="G10" s="306"/>
      <c r="H10" s="306"/>
      <c r="I10" s="105"/>
      <c r="J10" s="106"/>
      <c r="K10" s="107"/>
      <c r="L10" s="114"/>
      <c r="M10" s="114"/>
      <c r="N10" s="113"/>
    </row>
    <row r="11" spans="1:14" ht="22.5" customHeight="1" x14ac:dyDescent="0.2">
      <c r="A11" s="103"/>
      <c r="B11" s="105"/>
      <c r="C11" s="105"/>
      <c r="D11" s="105"/>
      <c r="E11" s="105"/>
      <c r="F11" s="116" t="s">
        <v>29</v>
      </c>
      <c r="G11" s="106" t="s">
        <v>38</v>
      </c>
      <c r="H11" s="105"/>
      <c r="I11" s="105"/>
      <c r="J11" s="106" t="s">
        <v>36</v>
      </c>
      <c r="K11" s="107"/>
      <c r="L11" s="114">
        <v>6023</v>
      </c>
      <c r="M11" s="114">
        <v>1877</v>
      </c>
      <c r="N11" s="115">
        <f t="shared" ref="N11:N24" si="0">SUM(L11:M11)</f>
        <v>7900</v>
      </c>
    </row>
    <row r="12" spans="1:14" ht="22.5" customHeight="1" x14ac:dyDescent="0.2">
      <c r="A12" s="103"/>
      <c r="B12" s="105"/>
      <c r="C12" s="105"/>
      <c r="D12" s="105"/>
      <c r="E12" s="105"/>
      <c r="F12" s="116" t="s">
        <v>12</v>
      </c>
      <c r="G12" s="106" t="s">
        <v>40</v>
      </c>
      <c r="H12" s="105"/>
      <c r="I12" s="105"/>
      <c r="J12" s="106" t="s">
        <v>36</v>
      </c>
      <c r="K12" s="107"/>
      <c r="L12" s="114">
        <v>4913</v>
      </c>
      <c r="M12" s="114">
        <v>0</v>
      </c>
      <c r="N12" s="115">
        <f t="shared" si="0"/>
        <v>4913</v>
      </c>
    </row>
    <row r="13" spans="1:14" ht="22.5" customHeight="1" x14ac:dyDescent="0.2">
      <c r="A13" s="103"/>
      <c r="B13" s="105"/>
      <c r="C13" s="105"/>
      <c r="D13" s="105"/>
      <c r="E13" s="105"/>
      <c r="F13" s="116" t="s">
        <v>41</v>
      </c>
      <c r="G13" s="106" t="s">
        <v>42</v>
      </c>
      <c r="H13" s="105"/>
      <c r="I13" s="105"/>
      <c r="J13" s="106" t="s">
        <v>36</v>
      </c>
      <c r="K13" s="107"/>
      <c r="L13" s="114">
        <v>1708</v>
      </c>
      <c r="M13" s="114">
        <v>496</v>
      </c>
      <c r="N13" s="115">
        <f t="shared" si="0"/>
        <v>2204</v>
      </c>
    </row>
    <row r="14" spans="1:14" ht="22.5" customHeight="1" x14ac:dyDescent="0.2">
      <c r="A14" s="103"/>
      <c r="B14" s="105"/>
      <c r="C14" s="105"/>
      <c r="D14" s="105"/>
      <c r="E14" s="105"/>
      <c r="F14" s="116" t="s">
        <v>44</v>
      </c>
      <c r="G14" s="106" t="s">
        <v>45</v>
      </c>
      <c r="H14" s="105"/>
      <c r="I14" s="105"/>
      <c r="J14" s="106" t="s">
        <v>36</v>
      </c>
      <c r="K14" s="107"/>
      <c r="L14" s="114">
        <v>562</v>
      </c>
      <c r="M14" s="114">
        <v>323</v>
      </c>
      <c r="N14" s="115">
        <f t="shared" si="0"/>
        <v>885</v>
      </c>
    </row>
    <row r="15" spans="1:14" ht="22.5" customHeight="1" x14ac:dyDescent="0.2">
      <c r="A15" s="103"/>
      <c r="B15" s="105"/>
      <c r="C15" s="105"/>
      <c r="D15" s="105"/>
      <c r="E15" s="105"/>
      <c r="F15" s="116" t="s">
        <v>46</v>
      </c>
      <c r="G15" s="106" t="s">
        <v>48</v>
      </c>
      <c r="H15" s="105"/>
      <c r="I15" s="105"/>
      <c r="J15" s="106" t="s">
        <v>36</v>
      </c>
      <c r="K15" s="107"/>
      <c r="L15" s="114">
        <v>2095</v>
      </c>
      <c r="M15" s="114">
        <v>430</v>
      </c>
      <c r="N15" s="115">
        <f t="shared" si="0"/>
        <v>2525</v>
      </c>
    </row>
    <row r="16" spans="1:14" ht="22.5" customHeight="1" x14ac:dyDescent="0.2">
      <c r="A16" s="103"/>
      <c r="B16" s="105"/>
      <c r="C16" s="105"/>
      <c r="D16" s="105"/>
      <c r="E16" s="105"/>
      <c r="F16" s="116" t="s">
        <v>49</v>
      </c>
      <c r="G16" s="106" t="s">
        <v>50</v>
      </c>
      <c r="H16" s="105"/>
      <c r="I16" s="105"/>
      <c r="J16" s="106" t="s">
        <v>36</v>
      </c>
      <c r="K16" s="107"/>
      <c r="L16" s="114">
        <v>2468</v>
      </c>
      <c r="M16" s="114">
        <v>0</v>
      </c>
      <c r="N16" s="115">
        <f t="shared" si="0"/>
        <v>2468</v>
      </c>
    </row>
    <row r="17" spans="1:14" ht="22.5" customHeight="1" x14ac:dyDescent="0.2">
      <c r="A17" s="103"/>
      <c r="B17" s="105"/>
      <c r="C17" s="105"/>
      <c r="D17" s="105"/>
      <c r="E17" s="105"/>
      <c r="F17" s="116" t="s">
        <v>51</v>
      </c>
      <c r="G17" s="106" t="s">
        <v>4</v>
      </c>
      <c r="H17" s="105"/>
      <c r="I17" s="105"/>
      <c r="J17" s="106" t="s">
        <v>36</v>
      </c>
      <c r="K17" s="117"/>
      <c r="L17" s="114">
        <v>5208</v>
      </c>
      <c r="M17" s="114">
        <v>917</v>
      </c>
      <c r="N17" s="115">
        <f t="shared" si="0"/>
        <v>6125</v>
      </c>
    </row>
    <row r="18" spans="1:14" ht="22.5" customHeight="1" x14ac:dyDescent="0.2">
      <c r="A18" s="103"/>
      <c r="B18" s="105"/>
      <c r="C18" s="105"/>
      <c r="D18" s="105"/>
      <c r="E18" s="105"/>
      <c r="F18" s="116" t="s">
        <v>52</v>
      </c>
      <c r="G18" s="106" t="s">
        <v>53</v>
      </c>
      <c r="H18" s="105"/>
      <c r="I18" s="105"/>
      <c r="J18" s="106" t="s">
        <v>36</v>
      </c>
      <c r="K18" s="107"/>
      <c r="L18" s="114">
        <v>2632</v>
      </c>
      <c r="M18" s="114">
        <v>360</v>
      </c>
      <c r="N18" s="115">
        <f t="shared" si="0"/>
        <v>2992</v>
      </c>
    </row>
    <row r="19" spans="1:14" ht="22.5" customHeight="1" x14ac:dyDescent="0.2">
      <c r="A19" s="103"/>
      <c r="B19" s="105"/>
      <c r="C19" s="105"/>
      <c r="D19" s="105"/>
      <c r="E19" s="105"/>
      <c r="F19" s="116" t="s">
        <v>54</v>
      </c>
      <c r="G19" s="106" t="s">
        <v>55</v>
      </c>
      <c r="H19" s="105"/>
      <c r="I19" s="105"/>
      <c r="J19" s="106" t="s">
        <v>36</v>
      </c>
      <c r="K19" s="107"/>
      <c r="L19" s="114">
        <v>22569</v>
      </c>
      <c r="M19" s="114">
        <v>5826</v>
      </c>
      <c r="N19" s="115">
        <f t="shared" si="0"/>
        <v>28395</v>
      </c>
    </row>
    <row r="20" spans="1:14" ht="22.5" customHeight="1" x14ac:dyDescent="0.2">
      <c r="A20" s="103"/>
      <c r="B20" s="105"/>
      <c r="C20" s="105"/>
      <c r="D20" s="105"/>
      <c r="E20" s="105"/>
      <c r="F20" s="116" t="s">
        <v>56</v>
      </c>
      <c r="G20" s="106" t="s">
        <v>28</v>
      </c>
      <c r="H20" s="105"/>
      <c r="I20" s="105"/>
      <c r="J20" s="106" t="s">
        <v>36</v>
      </c>
      <c r="K20" s="107"/>
      <c r="L20" s="114">
        <v>288</v>
      </c>
      <c r="M20" s="114">
        <v>69</v>
      </c>
      <c r="N20" s="115">
        <f t="shared" si="0"/>
        <v>357</v>
      </c>
    </row>
    <row r="21" spans="1:14" ht="22.5" customHeight="1" x14ac:dyDescent="0.2">
      <c r="A21" s="103"/>
      <c r="B21" s="105"/>
      <c r="C21" s="105"/>
      <c r="D21" s="105"/>
      <c r="E21" s="105"/>
      <c r="F21" s="116" t="s">
        <v>18</v>
      </c>
      <c r="G21" s="106" t="s">
        <v>57</v>
      </c>
      <c r="H21" s="105"/>
      <c r="I21" s="105"/>
      <c r="J21" s="106" t="s">
        <v>36</v>
      </c>
      <c r="K21" s="107"/>
      <c r="L21" s="114">
        <v>1446</v>
      </c>
      <c r="M21" s="114">
        <v>1193</v>
      </c>
      <c r="N21" s="115">
        <f t="shared" si="0"/>
        <v>2639</v>
      </c>
    </row>
    <row r="22" spans="1:14" ht="22.5" customHeight="1" x14ac:dyDescent="0.2">
      <c r="A22" s="103"/>
      <c r="B22" s="104" t="s">
        <v>58</v>
      </c>
      <c r="C22" s="105"/>
      <c r="D22" s="105"/>
      <c r="E22" s="306" t="s">
        <v>59</v>
      </c>
      <c r="F22" s="306"/>
      <c r="G22" s="306"/>
      <c r="H22" s="306"/>
      <c r="I22" s="106"/>
      <c r="J22" s="106" t="s">
        <v>36</v>
      </c>
      <c r="K22" s="107"/>
      <c r="L22" s="114">
        <v>48178</v>
      </c>
      <c r="M22" s="114">
        <v>4379</v>
      </c>
      <c r="N22" s="115">
        <f t="shared" si="0"/>
        <v>52557</v>
      </c>
    </row>
    <row r="23" spans="1:14" ht="22.5" customHeight="1" x14ac:dyDescent="0.2">
      <c r="A23" s="103"/>
      <c r="B23" s="104" t="s">
        <v>15</v>
      </c>
      <c r="C23" s="105"/>
      <c r="D23" s="105"/>
      <c r="E23" s="306" t="s">
        <v>60</v>
      </c>
      <c r="F23" s="306"/>
      <c r="G23" s="306"/>
      <c r="H23" s="306"/>
      <c r="I23" s="106"/>
      <c r="J23" s="106" t="s">
        <v>63</v>
      </c>
      <c r="K23" s="107"/>
      <c r="L23" s="114">
        <v>37101</v>
      </c>
      <c r="M23" s="114">
        <v>3689</v>
      </c>
      <c r="N23" s="115">
        <f t="shared" si="0"/>
        <v>40790</v>
      </c>
    </row>
    <row r="24" spans="1:14" ht="22.5" customHeight="1" x14ac:dyDescent="0.2">
      <c r="A24" s="103"/>
      <c r="B24" s="104" t="s">
        <v>64</v>
      </c>
      <c r="C24" s="105"/>
      <c r="D24" s="105"/>
      <c r="E24" s="306" t="s">
        <v>8</v>
      </c>
      <c r="F24" s="306"/>
      <c r="G24" s="306"/>
      <c r="H24" s="306"/>
      <c r="I24" s="307" t="s">
        <v>20</v>
      </c>
      <c r="J24" s="308"/>
      <c r="K24" s="107"/>
      <c r="L24" s="114">
        <v>12711</v>
      </c>
      <c r="M24" s="114">
        <v>1819</v>
      </c>
      <c r="N24" s="115">
        <f t="shared" si="0"/>
        <v>14530</v>
      </c>
    </row>
    <row r="25" spans="1:14" ht="22.5" customHeight="1" x14ac:dyDescent="0.2">
      <c r="A25" s="103"/>
      <c r="B25" s="104" t="s">
        <v>65</v>
      </c>
      <c r="C25" s="105"/>
      <c r="D25" s="105"/>
      <c r="E25" s="306" t="s">
        <v>66</v>
      </c>
      <c r="F25" s="306"/>
      <c r="G25" s="306"/>
      <c r="H25" s="306"/>
      <c r="I25" s="105"/>
      <c r="J25" s="105"/>
      <c r="K25" s="107"/>
      <c r="L25" s="118"/>
      <c r="M25" s="118"/>
      <c r="N25" s="113"/>
    </row>
    <row r="26" spans="1:14" ht="22.5" customHeight="1" x14ac:dyDescent="0.2">
      <c r="A26" s="103"/>
      <c r="B26" s="105"/>
      <c r="C26" s="305" t="s">
        <v>34</v>
      </c>
      <c r="D26" s="305"/>
      <c r="E26" s="305"/>
      <c r="F26" s="306" t="s">
        <v>38</v>
      </c>
      <c r="G26" s="306"/>
      <c r="H26" s="306"/>
      <c r="I26" s="307" t="s">
        <v>67</v>
      </c>
      <c r="J26" s="308"/>
      <c r="K26" s="107"/>
      <c r="L26" s="114">
        <v>147</v>
      </c>
      <c r="M26" s="114">
        <v>210</v>
      </c>
      <c r="N26" s="115">
        <f t="shared" ref="N26:N32" si="1">SUM(L26:M26)</f>
        <v>357</v>
      </c>
    </row>
    <row r="27" spans="1:14" ht="22.5" customHeight="1" x14ac:dyDescent="0.2">
      <c r="A27" s="103"/>
      <c r="B27" s="105"/>
      <c r="C27" s="305" t="s">
        <v>37</v>
      </c>
      <c r="D27" s="305"/>
      <c r="E27" s="305"/>
      <c r="F27" s="306" t="s">
        <v>40</v>
      </c>
      <c r="G27" s="306"/>
      <c r="H27" s="306"/>
      <c r="I27" s="307" t="s">
        <v>67</v>
      </c>
      <c r="J27" s="308"/>
      <c r="K27" s="107"/>
      <c r="L27" s="114">
        <v>1139</v>
      </c>
      <c r="M27" s="114">
        <v>0</v>
      </c>
      <c r="N27" s="115">
        <f t="shared" si="1"/>
        <v>1139</v>
      </c>
    </row>
    <row r="28" spans="1:14" ht="22.5" customHeight="1" x14ac:dyDescent="0.2">
      <c r="A28" s="103"/>
      <c r="B28" s="105"/>
      <c r="C28" s="305" t="s">
        <v>68</v>
      </c>
      <c r="D28" s="305"/>
      <c r="E28" s="305"/>
      <c r="F28" s="306" t="s">
        <v>45</v>
      </c>
      <c r="G28" s="306"/>
      <c r="H28" s="306"/>
      <c r="I28" s="307" t="s">
        <v>67</v>
      </c>
      <c r="J28" s="308"/>
      <c r="K28" s="107"/>
      <c r="L28" s="114">
        <v>735</v>
      </c>
      <c r="M28" s="114">
        <v>672</v>
      </c>
      <c r="N28" s="115">
        <f t="shared" si="1"/>
        <v>1407</v>
      </c>
    </row>
    <row r="29" spans="1:14" ht="22.5" customHeight="1" x14ac:dyDescent="0.2">
      <c r="A29" s="103"/>
      <c r="B29" s="105"/>
      <c r="C29" s="305" t="s">
        <v>6</v>
      </c>
      <c r="D29" s="305"/>
      <c r="E29" s="305"/>
      <c r="F29" s="306" t="s">
        <v>48</v>
      </c>
      <c r="G29" s="306"/>
      <c r="H29" s="306"/>
      <c r="I29" s="307" t="s">
        <v>67</v>
      </c>
      <c r="J29" s="308"/>
      <c r="K29" s="107"/>
      <c r="L29" s="114">
        <v>1128</v>
      </c>
      <c r="M29" s="114">
        <v>2100</v>
      </c>
      <c r="N29" s="115">
        <f t="shared" si="1"/>
        <v>3228</v>
      </c>
    </row>
    <row r="30" spans="1:14" ht="22.5" customHeight="1" x14ac:dyDescent="0.2">
      <c r="A30" s="103"/>
      <c r="B30" s="105"/>
      <c r="C30" s="305" t="s">
        <v>69</v>
      </c>
      <c r="D30" s="305"/>
      <c r="E30" s="305"/>
      <c r="F30" s="306" t="s">
        <v>4</v>
      </c>
      <c r="G30" s="306"/>
      <c r="H30" s="306"/>
      <c r="I30" s="307" t="s">
        <v>67</v>
      </c>
      <c r="J30" s="308"/>
      <c r="K30" s="107"/>
      <c r="L30" s="114">
        <v>1543</v>
      </c>
      <c r="M30" s="114">
        <v>1680</v>
      </c>
      <c r="N30" s="115">
        <f t="shared" si="1"/>
        <v>3223</v>
      </c>
    </row>
    <row r="31" spans="1:14" ht="22.5" customHeight="1" x14ac:dyDescent="0.2">
      <c r="A31" s="103"/>
      <c r="B31" s="105"/>
      <c r="C31" s="305" t="s">
        <v>70</v>
      </c>
      <c r="D31" s="305"/>
      <c r="E31" s="305"/>
      <c r="F31" s="306" t="s">
        <v>71</v>
      </c>
      <c r="G31" s="306"/>
      <c r="H31" s="306"/>
      <c r="I31" s="307" t="s">
        <v>67</v>
      </c>
      <c r="J31" s="308"/>
      <c r="K31" s="107"/>
      <c r="L31" s="114">
        <v>735</v>
      </c>
      <c r="M31" s="114">
        <v>672</v>
      </c>
      <c r="N31" s="115">
        <f t="shared" si="1"/>
        <v>1407</v>
      </c>
    </row>
    <row r="32" spans="1:14" ht="22.5" customHeight="1" x14ac:dyDescent="0.2">
      <c r="A32" s="103"/>
      <c r="B32" s="104" t="s">
        <v>72</v>
      </c>
      <c r="C32" s="105"/>
      <c r="D32" s="105"/>
      <c r="E32" s="306" t="s">
        <v>7</v>
      </c>
      <c r="F32" s="306"/>
      <c r="G32" s="306"/>
      <c r="H32" s="306"/>
      <c r="I32" s="307" t="s">
        <v>73</v>
      </c>
      <c r="J32" s="308"/>
      <c r="K32" s="107"/>
      <c r="L32" s="114">
        <v>82</v>
      </c>
      <c r="M32" s="114">
        <v>481</v>
      </c>
      <c r="N32" s="115">
        <f t="shared" si="1"/>
        <v>563</v>
      </c>
    </row>
    <row r="33" spans="1:14" ht="22.5" customHeight="1" x14ac:dyDescent="0.2">
      <c r="A33" s="103"/>
      <c r="B33" s="104" t="s">
        <v>25</v>
      </c>
      <c r="C33" s="105"/>
      <c r="D33" s="105"/>
      <c r="E33" s="306" t="s">
        <v>74</v>
      </c>
      <c r="F33" s="306"/>
      <c r="G33" s="306"/>
      <c r="H33" s="306"/>
      <c r="I33" s="105"/>
      <c r="J33" s="105"/>
      <c r="K33" s="107"/>
      <c r="L33" s="118"/>
      <c r="M33" s="118"/>
      <c r="N33" s="113"/>
    </row>
    <row r="34" spans="1:14" ht="22.5" customHeight="1" x14ac:dyDescent="0.2">
      <c r="A34" s="103"/>
      <c r="B34" s="105"/>
      <c r="C34" s="305" t="s">
        <v>34</v>
      </c>
      <c r="D34" s="305"/>
      <c r="E34" s="305"/>
      <c r="F34" s="306" t="s">
        <v>17</v>
      </c>
      <c r="G34" s="306"/>
      <c r="H34" s="306"/>
      <c r="I34" s="105"/>
      <c r="J34" s="106" t="s">
        <v>75</v>
      </c>
      <c r="K34" s="107"/>
      <c r="L34" s="114">
        <v>10</v>
      </c>
      <c r="M34" s="114">
        <v>4</v>
      </c>
      <c r="N34" s="115">
        <f>SUM(L34:M34)</f>
        <v>14</v>
      </c>
    </row>
    <row r="35" spans="1:14" ht="22.5" customHeight="1" x14ac:dyDescent="0.2">
      <c r="A35" s="103"/>
      <c r="B35" s="105"/>
      <c r="C35" s="305" t="s">
        <v>37</v>
      </c>
      <c r="D35" s="305"/>
      <c r="E35" s="305"/>
      <c r="F35" s="306" t="s">
        <v>76</v>
      </c>
      <c r="G35" s="306"/>
      <c r="H35" s="306"/>
      <c r="I35" s="105"/>
      <c r="J35" s="106" t="s">
        <v>75</v>
      </c>
      <c r="K35" s="107"/>
      <c r="L35" s="114">
        <v>0</v>
      </c>
      <c r="M35" s="114">
        <v>0</v>
      </c>
      <c r="N35" s="115">
        <f>SUM(L35:M35)</f>
        <v>0</v>
      </c>
    </row>
    <row r="36" spans="1:14" ht="22.5" customHeight="1" x14ac:dyDescent="0.2">
      <c r="A36" s="103"/>
      <c r="B36" s="105"/>
      <c r="C36" s="305" t="s">
        <v>77</v>
      </c>
      <c r="D36" s="305"/>
      <c r="E36" s="305"/>
      <c r="F36" s="306" t="s">
        <v>9</v>
      </c>
      <c r="G36" s="306"/>
      <c r="H36" s="306"/>
      <c r="I36" s="105"/>
      <c r="J36" s="106" t="s">
        <v>75</v>
      </c>
      <c r="K36" s="107"/>
      <c r="L36" s="114">
        <v>10</v>
      </c>
      <c r="M36" s="114">
        <v>4</v>
      </c>
      <c r="N36" s="115">
        <f>SUM(L36:M36)</f>
        <v>14</v>
      </c>
    </row>
    <row r="37" spans="1:14" ht="6" customHeight="1" x14ac:dyDescent="0.2">
      <c r="A37" s="119"/>
      <c r="B37" s="120"/>
      <c r="C37" s="121"/>
      <c r="D37" s="121"/>
      <c r="E37" s="121"/>
      <c r="F37" s="122"/>
      <c r="G37" s="122"/>
      <c r="H37" s="120"/>
      <c r="I37" s="120"/>
      <c r="J37" s="123"/>
      <c r="K37" s="124"/>
      <c r="L37" s="125"/>
      <c r="M37" s="125"/>
      <c r="N37" s="126"/>
    </row>
  </sheetData>
  <mergeCells count="38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I32:J32"/>
    <mergeCell ref="E33:H33"/>
    <mergeCell ref="C34:E34"/>
    <mergeCell ref="F34:H34"/>
    <mergeCell ref="C30:E30"/>
    <mergeCell ref="F30:H30"/>
    <mergeCell ref="I30:J30"/>
    <mergeCell ref="C31:E31"/>
    <mergeCell ref="F31:H31"/>
    <mergeCell ref="I31:J31"/>
    <mergeCell ref="C35:E35"/>
    <mergeCell ref="F35:H35"/>
    <mergeCell ref="C36:E36"/>
    <mergeCell ref="F36:H36"/>
    <mergeCell ref="E32:H32"/>
  </mergeCells>
  <phoneticPr fontId="32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7"/>
  <sheetViews>
    <sheetView view="pageBreakPreview" zoomScaleNormal="100" zoomScaleSheetLayoutView="100" workbookViewId="0">
      <pane xSplit="11" ySplit="5" topLeftCell="L15" activePane="bottomRight" state="frozen"/>
      <selection activeCell="M18" sqref="M18"/>
      <selection pane="topRight" activeCell="M18" sqref="M18"/>
      <selection pane="bottomLeft" activeCell="M18" sqref="M18"/>
      <selection pane="bottomRight" activeCell="M18" sqref="M18"/>
    </sheetView>
  </sheetViews>
  <sheetFormatPr defaultColWidth="7" defaultRowHeight="11" x14ac:dyDescent="0.2"/>
  <cols>
    <col min="1" max="1" width="0.6328125" style="81" customWidth="1"/>
    <col min="2" max="6" width="1.08984375" style="81" customWidth="1"/>
    <col min="7" max="7" width="16" style="81" customWidth="1"/>
    <col min="8" max="9" width="1.36328125" style="81" customWidth="1"/>
    <col min="10" max="10" width="3.6328125" style="81" customWidth="1"/>
    <col min="11" max="11" width="1.08984375" style="81" customWidth="1"/>
    <col min="12" max="13" width="9.6328125" style="81" customWidth="1"/>
    <col min="14" max="14" width="11.08984375" style="81" customWidth="1"/>
    <col min="15" max="15" width="7" style="81" bestFit="1"/>
    <col min="16" max="16384" width="7" style="81"/>
  </cols>
  <sheetData>
    <row r="1" spans="1:14" ht="16.5" x14ac:dyDescent="0.2">
      <c r="C1" s="82" t="s">
        <v>22</v>
      </c>
    </row>
    <row r="2" spans="1:14" ht="15" customHeight="1" x14ac:dyDescent="0.2">
      <c r="D2" s="83" t="s">
        <v>23</v>
      </c>
    </row>
    <row r="3" spans="1:14" ht="5.25" customHeight="1" x14ac:dyDescent="0.2">
      <c r="A3" s="84"/>
      <c r="B3" s="85"/>
      <c r="C3" s="85"/>
      <c r="D3" s="85"/>
      <c r="E3" s="85"/>
      <c r="F3" s="85"/>
      <c r="G3" s="85"/>
      <c r="H3" s="85"/>
      <c r="I3" s="85"/>
      <c r="J3" s="85"/>
      <c r="K3" s="86"/>
      <c r="L3" s="87"/>
      <c r="M3" s="87"/>
      <c r="N3" s="87"/>
    </row>
    <row r="4" spans="1:14" ht="32.25" customHeight="1" x14ac:dyDescent="0.2">
      <c r="A4" s="88"/>
      <c r="B4" s="89" t="s">
        <v>24</v>
      </c>
      <c r="C4" s="89"/>
      <c r="D4" s="89"/>
      <c r="E4" s="89"/>
      <c r="F4" s="89"/>
      <c r="G4" s="89"/>
      <c r="H4" s="89"/>
      <c r="I4" s="89"/>
      <c r="J4" s="90" t="s">
        <v>26</v>
      </c>
      <c r="K4" s="91"/>
      <c r="L4" s="92" t="s">
        <v>78</v>
      </c>
      <c r="M4" s="92" t="s">
        <v>62</v>
      </c>
      <c r="N4" s="92" t="s">
        <v>9</v>
      </c>
    </row>
    <row r="5" spans="1:14" ht="5.25" customHeight="1" x14ac:dyDescent="0.2">
      <c r="A5" s="93"/>
      <c r="B5" s="94"/>
      <c r="C5" s="94"/>
      <c r="D5" s="94"/>
      <c r="E5" s="94"/>
      <c r="F5" s="94"/>
      <c r="G5" s="94"/>
      <c r="H5" s="94"/>
      <c r="I5" s="94"/>
      <c r="J5" s="94"/>
      <c r="K5" s="95"/>
      <c r="L5" s="96"/>
      <c r="M5" s="96"/>
      <c r="N5" s="96"/>
    </row>
    <row r="6" spans="1:14" ht="6" customHeight="1" x14ac:dyDescent="0.2">
      <c r="A6" s="97"/>
      <c r="B6" s="98"/>
      <c r="C6" s="99"/>
      <c r="D6" s="99"/>
      <c r="E6" s="100"/>
      <c r="F6" s="100"/>
      <c r="G6" s="100"/>
      <c r="H6" s="100"/>
      <c r="I6" s="100"/>
      <c r="J6" s="99"/>
      <c r="K6" s="101"/>
      <c r="L6" s="102"/>
      <c r="M6" s="102"/>
      <c r="N6" s="102"/>
    </row>
    <row r="7" spans="1:14" ht="22.5" customHeight="1" x14ac:dyDescent="0.2">
      <c r="A7" s="103"/>
      <c r="B7" s="104" t="s">
        <v>30</v>
      </c>
      <c r="C7" s="105"/>
      <c r="D7" s="105"/>
      <c r="E7" s="306" t="s">
        <v>31</v>
      </c>
      <c r="F7" s="306"/>
      <c r="G7" s="306"/>
      <c r="H7" s="306"/>
      <c r="I7" s="106"/>
      <c r="J7" s="106"/>
      <c r="K7" s="107"/>
      <c r="L7" s="108" t="s">
        <v>47</v>
      </c>
      <c r="M7" s="109">
        <v>30243</v>
      </c>
      <c r="N7" s="110">
        <v>0</v>
      </c>
    </row>
    <row r="8" spans="1:14" ht="22.5" customHeight="1" x14ac:dyDescent="0.2">
      <c r="A8" s="103"/>
      <c r="B8" s="104" t="s">
        <v>32</v>
      </c>
      <c r="C8" s="105"/>
      <c r="D8" s="105"/>
      <c r="E8" s="306" t="s">
        <v>33</v>
      </c>
      <c r="F8" s="306"/>
      <c r="G8" s="306"/>
      <c r="H8" s="306"/>
      <c r="I8" s="106"/>
      <c r="J8" s="106"/>
      <c r="K8" s="107"/>
      <c r="L8" s="111"/>
      <c r="M8" s="112"/>
      <c r="N8" s="113"/>
    </row>
    <row r="9" spans="1:14" ht="22.5" customHeight="1" x14ac:dyDescent="0.2">
      <c r="A9" s="103"/>
      <c r="B9" s="105"/>
      <c r="C9" s="305" t="s">
        <v>34</v>
      </c>
      <c r="D9" s="305"/>
      <c r="E9" s="305"/>
      <c r="F9" s="306" t="s">
        <v>35</v>
      </c>
      <c r="G9" s="306"/>
      <c r="H9" s="306"/>
      <c r="I9" s="105"/>
      <c r="J9" s="106" t="s">
        <v>36</v>
      </c>
      <c r="K9" s="107"/>
      <c r="L9" s="114">
        <v>95656</v>
      </c>
      <c r="M9" s="114">
        <v>23123</v>
      </c>
      <c r="N9" s="115">
        <f>SUM(L9:M9)</f>
        <v>118779</v>
      </c>
    </row>
    <row r="10" spans="1:14" ht="22.5" customHeight="1" x14ac:dyDescent="0.2">
      <c r="A10" s="103"/>
      <c r="B10" s="105"/>
      <c r="C10" s="305" t="s">
        <v>37</v>
      </c>
      <c r="D10" s="305"/>
      <c r="E10" s="305"/>
      <c r="F10" s="306" t="s">
        <v>39</v>
      </c>
      <c r="G10" s="306"/>
      <c r="H10" s="306"/>
      <c r="I10" s="105"/>
      <c r="J10" s="106"/>
      <c r="K10" s="107"/>
      <c r="L10" s="114"/>
      <c r="M10" s="114"/>
      <c r="N10" s="113"/>
    </row>
    <row r="11" spans="1:14" ht="22.5" customHeight="1" x14ac:dyDescent="0.2">
      <c r="A11" s="103"/>
      <c r="B11" s="105"/>
      <c r="C11" s="105"/>
      <c r="D11" s="105"/>
      <c r="E11" s="105"/>
      <c r="F11" s="116" t="s">
        <v>29</v>
      </c>
      <c r="G11" s="106" t="s">
        <v>38</v>
      </c>
      <c r="H11" s="105"/>
      <c r="I11" s="105"/>
      <c r="J11" s="106" t="s">
        <v>36</v>
      </c>
      <c r="K11" s="107"/>
      <c r="L11" s="114">
        <v>6023</v>
      </c>
      <c r="M11" s="114">
        <v>1877</v>
      </c>
      <c r="N11" s="115">
        <f t="shared" ref="N11:N24" si="0">SUM(L11:M11)</f>
        <v>7900</v>
      </c>
    </row>
    <row r="12" spans="1:14" ht="22.5" customHeight="1" x14ac:dyDescent="0.2">
      <c r="A12" s="103"/>
      <c r="B12" s="105"/>
      <c r="C12" s="105"/>
      <c r="D12" s="105"/>
      <c r="E12" s="105"/>
      <c r="F12" s="116" t="s">
        <v>12</v>
      </c>
      <c r="G12" s="106" t="s">
        <v>40</v>
      </c>
      <c r="H12" s="105"/>
      <c r="I12" s="105"/>
      <c r="J12" s="106" t="s">
        <v>36</v>
      </c>
      <c r="K12" s="107"/>
      <c r="L12" s="114">
        <v>4913</v>
      </c>
      <c r="M12" s="114">
        <v>0</v>
      </c>
      <c r="N12" s="115">
        <f t="shared" si="0"/>
        <v>4913</v>
      </c>
    </row>
    <row r="13" spans="1:14" ht="22.5" customHeight="1" x14ac:dyDescent="0.2">
      <c r="A13" s="103"/>
      <c r="B13" s="105"/>
      <c r="C13" s="105"/>
      <c r="D13" s="105"/>
      <c r="E13" s="105"/>
      <c r="F13" s="116" t="s">
        <v>41</v>
      </c>
      <c r="G13" s="106" t="s">
        <v>42</v>
      </c>
      <c r="H13" s="105"/>
      <c r="I13" s="105"/>
      <c r="J13" s="106" t="s">
        <v>36</v>
      </c>
      <c r="K13" s="107"/>
      <c r="L13" s="114">
        <v>1708</v>
      </c>
      <c r="M13" s="114">
        <v>496</v>
      </c>
      <c r="N13" s="115">
        <f t="shared" si="0"/>
        <v>2204</v>
      </c>
    </row>
    <row r="14" spans="1:14" ht="22.5" customHeight="1" x14ac:dyDescent="0.2">
      <c r="A14" s="103"/>
      <c r="B14" s="105"/>
      <c r="C14" s="105"/>
      <c r="D14" s="105"/>
      <c r="E14" s="105"/>
      <c r="F14" s="116" t="s">
        <v>44</v>
      </c>
      <c r="G14" s="106" t="s">
        <v>45</v>
      </c>
      <c r="H14" s="105"/>
      <c r="I14" s="105"/>
      <c r="J14" s="106" t="s">
        <v>36</v>
      </c>
      <c r="K14" s="107"/>
      <c r="L14" s="114">
        <v>562</v>
      </c>
      <c r="M14" s="114">
        <v>323</v>
      </c>
      <c r="N14" s="115">
        <f t="shared" si="0"/>
        <v>885</v>
      </c>
    </row>
    <row r="15" spans="1:14" ht="22.5" customHeight="1" x14ac:dyDescent="0.2">
      <c r="A15" s="103"/>
      <c r="B15" s="105"/>
      <c r="C15" s="105"/>
      <c r="D15" s="105"/>
      <c r="E15" s="105"/>
      <c r="F15" s="116" t="s">
        <v>46</v>
      </c>
      <c r="G15" s="106" t="s">
        <v>48</v>
      </c>
      <c r="H15" s="105"/>
      <c r="I15" s="105"/>
      <c r="J15" s="106" t="s">
        <v>36</v>
      </c>
      <c r="K15" s="107"/>
      <c r="L15" s="114">
        <v>2095</v>
      </c>
      <c r="M15" s="114">
        <v>430</v>
      </c>
      <c r="N15" s="115">
        <f t="shared" si="0"/>
        <v>2525</v>
      </c>
    </row>
    <row r="16" spans="1:14" ht="22.5" customHeight="1" x14ac:dyDescent="0.2">
      <c r="A16" s="103"/>
      <c r="B16" s="105"/>
      <c r="C16" s="105"/>
      <c r="D16" s="105"/>
      <c r="E16" s="105"/>
      <c r="F16" s="116" t="s">
        <v>49</v>
      </c>
      <c r="G16" s="106" t="s">
        <v>50</v>
      </c>
      <c r="H16" s="105"/>
      <c r="I16" s="105"/>
      <c r="J16" s="106" t="s">
        <v>36</v>
      </c>
      <c r="K16" s="107"/>
      <c r="L16" s="114">
        <v>2468</v>
      </c>
      <c r="M16" s="114">
        <v>0</v>
      </c>
      <c r="N16" s="115">
        <f t="shared" si="0"/>
        <v>2468</v>
      </c>
    </row>
    <row r="17" spans="1:14" ht="22.5" customHeight="1" x14ac:dyDescent="0.2">
      <c r="A17" s="103"/>
      <c r="B17" s="105"/>
      <c r="C17" s="105"/>
      <c r="D17" s="105"/>
      <c r="E17" s="105"/>
      <c r="F17" s="116" t="s">
        <v>51</v>
      </c>
      <c r="G17" s="106" t="s">
        <v>4</v>
      </c>
      <c r="H17" s="105"/>
      <c r="I17" s="105"/>
      <c r="J17" s="106" t="s">
        <v>36</v>
      </c>
      <c r="K17" s="117"/>
      <c r="L17" s="114">
        <v>5208</v>
      </c>
      <c r="M17" s="114">
        <v>917</v>
      </c>
      <c r="N17" s="115">
        <f t="shared" si="0"/>
        <v>6125</v>
      </c>
    </row>
    <row r="18" spans="1:14" ht="22.5" customHeight="1" x14ac:dyDescent="0.2">
      <c r="A18" s="103"/>
      <c r="B18" s="105"/>
      <c r="C18" s="105"/>
      <c r="D18" s="105"/>
      <c r="E18" s="105"/>
      <c r="F18" s="116" t="s">
        <v>52</v>
      </c>
      <c r="G18" s="106" t="s">
        <v>53</v>
      </c>
      <c r="H18" s="105"/>
      <c r="I18" s="105"/>
      <c r="J18" s="106" t="s">
        <v>36</v>
      </c>
      <c r="K18" s="107"/>
      <c r="L18" s="114">
        <v>2632</v>
      </c>
      <c r="M18" s="114">
        <v>360</v>
      </c>
      <c r="N18" s="115">
        <f t="shared" si="0"/>
        <v>2992</v>
      </c>
    </row>
    <row r="19" spans="1:14" ht="22.5" customHeight="1" x14ac:dyDescent="0.2">
      <c r="A19" s="103"/>
      <c r="B19" s="105"/>
      <c r="C19" s="105"/>
      <c r="D19" s="105"/>
      <c r="E19" s="105"/>
      <c r="F19" s="116" t="s">
        <v>54</v>
      </c>
      <c r="G19" s="106" t="s">
        <v>55</v>
      </c>
      <c r="H19" s="105"/>
      <c r="I19" s="105"/>
      <c r="J19" s="106" t="s">
        <v>36</v>
      </c>
      <c r="K19" s="107"/>
      <c r="L19" s="114">
        <v>22569</v>
      </c>
      <c r="M19" s="114">
        <v>5826</v>
      </c>
      <c r="N19" s="115">
        <f t="shared" si="0"/>
        <v>28395</v>
      </c>
    </row>
    <row r="20" spans="1:14" ht="22.5" customHeight="1" x14ac:dyDescent="0.2">
      <c r="A20" s="103"/>
      <c r="B20" s="105"/>
      <c r="C20" s="105"/>
      <c r="D20" s="105"/>
      <c r="E20" s="105"/>
      <c r="F20" s="116" t="s">
        <v>56</v>
      </c>
      <c r="G20" s="106" t="s">
        <v>28</v>
      </c>
      <c r="H20" s="105"/>
      <c r="I20" s="105"/>
      <c r="J20" s="106" t="s">
        <v>36</v>
      </c>
      <c r="K20" s="107"/>
      <c r="L20" s="114">
        <v>288</v>
      </c>
      <c r="M20" s="114">
        <v>69</v>
      </c>
      <c r="N20" s="115">
        <f t="shared" si="0"/>
        <v>357</v>
      </c>
    </row>
    <row r="21" spans="1:14" ht="22.5" customHeight="1" x14ac:dyDescent="0.2">
      <c r="A21" s="103"/>
      <c r="B21" s="105"/>
      <c r="C21" s="105"/>
      <c r="D21" s="105"/>
      <c r="E21" s="105"/>
      <c r="F21" s="116" t="s">
        <v>18</v>
      </c>
      <c r="G21" s="106" t="s">
        <v>57</v>
      </c>
      <c r="H21" s="105"/>
      <c r="I21" s="105"/>
      <c r="J21" s="106" t="s">
        <v>36</v>
      </c>
      <c r="K21" s="107"/>
      <c r="L21" s="114">
        <v>1446</v>
      </c>
      <c r="M21" s="114">
        <v>1193</v>
      </c>
      <c r="N21" s="115">
        <f t="shared" si="0"/>
        <v>2639</v>
      </c>
    </row>
    <row r="22" spans="1:14" ht="22.5" customHeight="1" x14ac:dyDescent="0.2">
      <c r="A22" s="103"/>
      <c r="B22" s="104" t="s">
        <v>58</v>
      </c>
      <c r="C22" s="105"/>
      <c r="D22" s="105"/>
      <c r="E22" s="306" t="s">
        <v>59</v>
      </c>
      <c r="F22" s="306"/>
      <c r="G22" s="306"/>
      <c r="H22" s="306"/>
      <c r="I22" s="106"/>
      <c r="J22" s="106" t="s">
        <v>36</v>
      </c>
      <c r="K22" s="107"/>
      <c r="L22" s="114">
        <v>48178</v>
      </c>
      <c r="M22" s="114">
        <v>4379</v>
      </c>
      <c r="N22" s="115">
        <f t="shared" si="0"/>
        <v>52557</v>
      </c>
    </row>
    <row r="23" spans="1:14" ht="22.5" customHeight="1" x14ac:dyDescent="0.2">
      <c r="A23" s="103"/>
      <c r="B23" s="104" t="s">
        <v>15</v>
      </c>
      <c r="C23" s="105"/>
      <c r="D23" s="105"/>
      <c r="E23" s="306" t="s">
        <v>60</v>
      </c>
      <c r="F23" s="306"/>
      <c r="G23" s="306"/>
      <c r="H23" s="306"/>
      <c r="I23" s="106"/>
      <c r="J23" s="106" t="s">
        <v>63</v>
      </c>
      <c r="K23" s="107"/>
      <c r="L23" s="114">
        <v>36245</v>
      </c>
      <c r="M23" s="114">
        <v>4234</v>
      </c>
      <c r="N23" s="115">
        <f t="shared" si="0"/>
        <v>40479</v>
      </c>
    </row>
    <row r="24" spans="1:14" ht="22.5" customHeight="1" x14ac:dyDescent="0.2">
      <c r="A24" s="103"/>
      <c r="B24" s="104" t="s">
        <v>64</v>
      </c>
      <c r="C24" s="105"/>
      <c r="D24" s="105"/>
      <c r="E24" s="306" t="s">
        <v>8</v>
      </c>
      <c r="F24" s="306"/>
      <c r="G24" s="306"/>
      <c r="H24" s="306"/>
      <c r="I24" s="307" t="s">
        <v>20</v>
      </c>
      <c r="J24" s="308"/>
      <c r="K24" s="107"/>
      <c r="L24" s="114">
        <v>12049</v>
      </c>
      <c r="M24" s="114">
        <v>1735</v>
      </c>
      <c r="N24" s="115">
        <f t="shared" si="0"/>
        <v>13784</v>
      </c>
    </row>
    <row r="25" spans="1:14" ht="22.5" customHeight="1" x14ac:dyDescent="0.2">
      <c r="A25" s="103"/>
      <c r="B25" s="104" t="s">
        <v>65</v>
      </c>
      <c r="C25" s="105"/>
      <c r="D25" s="105"/>
      <c r="E25" s="306" t="s">
        <v>66</v>
      </c>
      <c r="F25" s="306"/>
      <c r="G25" s="306"/>
      <c r="H25" s="306"/>
      <c r="I25" s="105"/>
      <c r="J25" s="105"/>
      <c r="K25" s="107"/>
      <c r="L25" s="118"/>
      <c r="M25" s="118"/>
      <c r="N25" s="113"/>
    </row>
    <row r="26" spans="1:14" ht="22.5" customHeight="1" x14ac:dyDescent="0.2">
      <c r="A26" s="103"/>
      <c r="B26" s="105"/>
      <c r="C26" s="305" t="s">
        <v>34</v>
      </c>
      <c r="D26" s="305"/>
      <c r="E26" s="305"/>
      <c r="F26" s="306" t="s">
        <v>38</v>
      </c>
      <c r="G26" s="306"/>
      <c r="H26" s="306"/>
      <c r="I26" s="307" t="s">
        <v>67</v>
      </c>
      <c r="J26" s="308"/>
      <c r="K26" s="107"/>
      <c r="L26" s="114">
        <v>147</v>
      </c>
      <c r="M26" s="114">
        <v>210</v>
      </c>
      <c r="N26" s="115">
        <f t="shared" ref="N26:N32" si="1">SUM(L26:M26)</f>
        <v>357</v>
      </c>
    </row>
    <row r="27" spans="1:14" ht="22.5" customHeight="1" x14ac:dyDescent="0.2">
      <c r="A27" s="103"/>
      <c r="B27" s="105"/>
      <c r="C27" s="305" t="s">
        <v>37</v>
      </c>
      <c r="D27" s="305"/>
      <c r="E27" s="305"/>
      <c r="F27" s="306" t="s">
        <v>40</v>
      </c>
      <c r="G27" s="306"/>
      <c r="H27" s="306"/>
      <c r="I27" s="307" t="s">
        <v>67</v>
      </c>
      <c r="J27" s="308"/>
      <c r="K27" s="107"/>
      <c r="L27" s="114">
        <v>1139</v>
      </c>
      <c r="M27" s="114">
        <v>0</v>
      </c>
      <c r="N27" s="115">
        <f t="shared" si="1"/>
        <v>1139</v>
      </c>
    </row>
    <row r="28" spans="1:14" ht="22.5" customHeight="1" x14ac:dyDescent="0.2">
      <c r="A28" s="103"/>
      <c r="B28" s="105"/>
      <c r="C28" s="305" t="s">
        <v>68</v>
      </c>
      <c r="D28" s="305"/>
      <c r="E28" s="305"/>
      <c r="F28" s="306" t="s">
        <v>45</v>
      </c>
      <c r="G28" s="306"/>
      <c r="H28" s="306"/>
      <c r="I28" s="307" t="s">
        <v>67</v>
      </c>
      <c r="J28" s="308"/>
      <c r="K28" s="107"/>
      <c r="L28" s="114">
        <v>735</v>
      </c>
      <c r="M28" s="114">
        <v>672</v>
      </c>
      <c r="N28" s="115">
        <f t="shared" si="1"/>
        <v>1407</v>
      </c>
    </row>
    <row r="29" spans="1:14" ht="22.5" customHeight="1" x14ac:dyDescent="0.2">
      <c r="A29" s="103"/>
      <c r="B29" s="105"/>
      <c r="C29" s="305" t="s">
        <v>6</v>
      </c>
      <c r="D29" s="305"/>
      <c r="E29" s="305"/>
      <c r="F29" s="306" t="s">
        <v>48</v>
      </c>
      <c r="G29" s="306"/>
      <c r="H29" s="306"/>
      <c r="I29" s="307" t="s">
        <v>67</v>
      </c>
      <c r="J29" s="308"/>
      <c r="K29" s="107"/>
      <c r="L29" s="114">
        <v>1128</v>
      </c>
      <c r="M29" s="114">
        <v>2100</v>
      </c>
      <c r="N29" s="115">
        <f t="shared" si="1"/>
        <v>3228</v>
      </c>
    </row>
    <row r="30" spans="1:14" ht="22.5" customHeight="1" x14ac:dyDescent="0.2">
      <c r="A30" s="103"/>
      <c r="B30" s="105"/>
      <c r="C30" s="305" t="s">
        <v>69</v>
      </c>
      <c r="D30" s="305"/>
      <c r="E30" s="305"/>
      <c r="F30" s="306" t="s">
        <v>4</v>
      </c>
      <c r="G30" s="306"/>
      <c r="H30" s="306"/>
      <c r="I30" s="307" t="s">
        <v>67</v>
      </c>
      <c r="J30" s="308"/>
      <c r="K30" s="107"/>
      <c r="L30" s="114">
        <v>1543</v>
      </c>
      <c r="M30" s="114">
        <v>1680</v>
      </c>
      <c r="N30" s="115">
        <f t="shared" si="1"/>
        <v>3223</v>
      </c>
    </row>
    <row r="31" spans="1:14" ht="22.5" customHeight="1" x14ac:dyDescent="0.2">
      <c r="A31" s="103"/>
      <c r="B31" s="105"/>
      <c r="C31" s="305" t="s">
        <v>70</v>
      </c>
      <c r="D31" s="305"/>
      <c r="E31" s="305"/>
      <c r="F31" s="306" t="s">
        <v>71</v>
      </c>
      <c r="G31" s="306"/>
      <c r="H31" s="306"/>
      <c r="I31" s="307" t="s">
        <v>67</v>
      </c>
      <c r="J31" s="308"/>
      <c r="K31" s="107"/>
      <c r="L31" s="114">
        <v>735</v>
      </c>
      <c r="M31" s="114">
        <v>672</v>
      </c>
      <c r="N31" s="115">
        <f t="shared" si="1"/>
        <v>1407</v>
      </c>
    </row>
    <row r="32" spans="1:14" ht="22.5" customHeight="1" x14ac:dyDescent="0.2">
      <c r="A32" s="103"/>
      <c r="B32" s="104" t="s">
        <v>72</v>
      </c>
      <c r="C32" s="105"/>
      <c r="D32" s="105"/>
      <c r="E32" s="306" t="s">
        <v>7</v>
      </c>
      <c r="F32" s="306"/>
      <c r="G32" s="306"/>
      <c r="H32" s="306"/>
      <c r="I32" s="307" t="s">
        <v>73</v>
      </c>
      <c r="J32" s="308"/>
      <c r="K32" s="107"/>
      <c r="L32" s="114">
        <v>80</v>
      </c>
      <c r="M32" s="114">
        <v>491</v>
      </c>
      <c r="N32" s="115">
        <f t="shared" si="1"/>
        <v>571</v>
      </c>
    </row>
    <row r="33" spans="1:14" ht="22.5" customHeight="1" x14ac:dyDescent="0.2">
      <c r="A33" s="103"/>
      <c r="B33" s="104" t="s">
        <v>25</v>
      </c>
      <c r="C33" s="105"/>
      <c r="D33" s="105"/>
      <c r="E33" s="306" t="s">
        <v>74</v>
      </c>
      <c r="F33" s="306"/>
      <c r="G33" s="306"/>
      <c r="H33" s="306"/>
      <c r="I33" s="105"/>
      <c r="J33" s="105"/>
      <c r="K33" s="107"/>
      <c r="L33" s="118"/>
      <c r="M33" s="118"/>
      <c r="N33" s="113"/>
    </row>
    <row r="34" spans="1:14" ht="22.5" customHeight="1" x14ac:dyDescent="0.2">
      <c r="A34" s="103"/>
      <c r="B34" s="105"/>
      <c r="C34" s="305" t="s">
        <v>34</v>
      </c>
      <c r="D34" s="305"/>
      <c r="E34" s="305"/>
      <c r="F34" s="306" t="s">
        <v>17</v>
      </c>
      <c r="G34" s="306"/>
      <c r="H34" s="306"/>
      <c r="I34" s="105"/>
      <c r="J34" s="106" t="s">
        <v>75</v>
      </c>
      <c r="K34" s="107"/>
      <c r="L34" s="114">
        <v>10</v>
      </c>
      <c r="M34" s="114">
        <v>3</v>
      </c>
      <c r="N34" s="115">
        <f>SUM(L34:M34)</f>
        <v>13</v>
      </c>
    </row>
    <row r="35" spans="1:14" ht="22.5" customHeight="1" x14ac:dyDescent="0.2">
      <c r="A35" s="103"/>
      <c r="B35" s="105"/>
      <c r="C35" s="305" t="s">
        <v>37</v>
      </c>
      <c r="D35" s="305"/>
      <c r="E35" s="305"/>
      <c r="F35" s="306" t="s">
        <v>76</v>
      </c>
      <c r="G35" s="306"/>
      <c r="H35" s="306"/>
      <c r="I35" s="105"/>
      <c r="J35" s="106" t="s">
        <v>75</v>
      </c>
      <c r="K35" s="107"/>
      <c r="L35" s="114">
        <v>0</v>
      </c>
      <c r="M35" s="114">
        <v>0</v>
      </c>
      <c r="N35" s="115">
        <f>SUM(L35:M35)</f>
        <v>0</v>
      </c>
    </row>
    <row r="36" spans="1:14" ht="22.5" customHeight="1" x14ac:dyDescent="0.2">
      <c r="A36" s="103"/>
      <c r="B36" s="105"/>
      <c r="C36" s="305" t="s">
        <v>77</v>
      </c>
      <c r="D36" s="305"/>
      <c r="E36" s="305"/>
      <c r="F36" s="306" t="s">
        <v>9</v>
      </c>
      <c r="G36" s="306"/>
      <c r="H36" s="306"/>
      <c r="I36" s="105"/>
      <c r="J36" s="106" t="s">
        <v>75</v>
      </c>
      <c r="K36" s="107"/>
      <c r="L36" s="114">
        <v>10</v>
      </c>
      <c r="M36" s="114">
        <v>3</v>
      </c>
      <c r="N36" s="115">
        <f>SUM(L36:M36)</f>
        <v>13</v>
      </c>
    </row>
    <row r="37" spans="1:14" ht="6" customHeight="1" x14ac:dyDescent="0.2">
      <c r="A37" s="119"/>
      <c r="B37" s="120"/>
      <c r="C37" s="121"/>
      <c r="D37" s="121"/>
      <c r="E37" s="121"/>
      <c r="F37" s="122"/>
      <c r="G37" s="122"/>
      <c r="H37" s="120"/>
      <c r="I37" s="120"/>
      <c r="J37" s="123"/>
      <c r="K37" s="124"/>
      <c r="L37" s="125"/>
      <c r="M37" s="125"/>
      <c r="N37" s="126"/>
    </row>
  </sheetData>
  <mergeCells count="38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I32:J32"/>
    <mergeCell ref="E33:H33"/>
    <mergeCell ref="C34:E34"/>
    <mergeCell ref="F34:H34"/>
    <mergeCell ref="C30:E30"/>
    <mergeCell ref="F30:H30"/>
    <mergeCell ref="I30:J30"/>
    <mergeCell ref="C31:E31"/>
    <mergeCell ref="F31:H31"/>
    <mergeCell ref="I31:J31"/>
    <mergeCell ref="C35:E35"/>
    <mergeCell ref="F35:H35"/>
    <mergeCell ref="C36:E36"/>
    <mergeCell ref="F36:H36"/>
    <mergeCell ref="E32:H32"/>
  </mergeCells>
  <phoneticPr fontId="32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9"/>
  <sheetViews>
    <sheetView view="pageBreakPreview" zoomScaleNormal="100" zoomScaleSheetLayoutView="100" workbookViewId="0">
      <pane xSplit="11" ySplit="5" topLeftCell="L6" activePane="bottomRight" state="frozen"/>
      <selection activeCell="M18" sqref="M18"/>
      <selection pane="topRight" activeCell="M18" sqref="M18"/>
      <selection pane="bottomLeft" activeCell="M18" sqref="M18"/>
      <selection pane="bottomRight" activeCell="M18" sqref="M18"/>
    </sheetView>
  </sheetViews>
  <sheetFormatPr defaultColWidth="7" defaultRowHeight="11" x14ac:dyDescent="0.2"/>
  <cols>
    <col min="1" max="1" width="0.6328125" style="81" customWidth="1"/>
    <col min="2" max="6" width="1.08984375" style="81" customWidth="1"/>
    <col min="7" max="7" width="16" style="81" customWidth="1"/>
    <col min="8" max="9" width="1.36328125" style="81" customWidth="1"/>
    <col min="10" max="10" width="3.6328125" style="81" customWidth="1"/>
    <col min="11" max="11" width="1.08984375" style="81" customWidth="1"/>
    <col min="12" max="13" width="9.6328125" style="81" customWidth="1"/>
    <col min="14" max="14" width="11.08984375" style="81" customWidth="1"/>
    <col min="15" max="15" width="7" style="81" bestFit="1"/>
    <col min="16" max="16384" width="7" style="81"/>
  </cols>
  <sheetData>
    <row r="1" spans="1:14" ht="16.5" x14ac:dyDescent="0.2">
      <c r="C1" s="82" t="s">
        <v>22</v>
      </c>
    </row>
    <row r="2" spans="1:14" ht="15" customHeight="1" x14ac:dyDescent="0.2">
      <c r="D2" s="83" t="s">
        <v>23</v>
      </c>
    </row>
    <row r="3" spans="1:14" ht="5.25" customHeight="1" x14ac:dyDescent="0.2">
      <c r="A3" s="84"/>
      <c r="B3" s="85"/>
      <c r="C3" s="85"/>
      <c r="D3" s="85"/>
      <c r="E3" s="85"/>
      <c r="F3" s="85"/>
      <c r="G3" s="85"/>
      <c r="H3" s="85"/>
      <c r="I3" s="85"/>
      <c r="J3" s="85"/>
      <c r="K3" s="86"/>
      <c r="L3" s="87"/>
      <c r="M3" s="87"/>
      <c r="N3" s="87"/>
    </row>
    <row r="4" spans="1:14" ht="32.25" customHeight="1" x14ac:dyDescent="0.2">
      <c r="A4" s="88"/>
      <c r="B4" s="89" t="s">
        <v>24</v>
      </c>
      <c r="C4" s="89"/>
      <c r="D4" s="89"/>
      <c r="E4" s="89"/>
      <c r="F4" s="89"/>
      <c r="G4" s="89"/>
      <c r="H4" s="89"/>
      <c r="I4" s="89"/>
      <c r="J4" s="90" t="s">
        <v>26</v>
      </c>
      <c r="K4" s="91"/>
      <c r="L4" s="92" t="s">
        <v>78</v>
      </c>
      <c r="M4" s="92" t="s">
        <v>62</v>
      </c>
      <c r="N4" s="92" t="s">
        <v>9</v>
      </c>
    </row>
    <row r="5" spans="1:14" ht="5.25" customHeight="1" x14ac:dyDescent="0.2">
      <c r="A5" s="93"/>
      <c r="B5" s="94"/>
      <c r="C5" s="94"/>
      <c r="D5" s="94"/>
      <c r="E5" s="94"/>
      <c r="F5" s="94"/>
      <c r="G5" s="94"/>
      <c r="H5" s="94"/>
      <c r="I5" s="94"/>
      <c r="J5" s="94"/>
      <c r="K5" s="95"/>
      <c r="L5" s="96"/>
      <c r="M5" s="96"/>
      <c r="N5" s="96"/>
    </row>
    <row r="6" spans="1:14" ht="6" customHeight="1" x14ac:dyDescent="0.2">
      <c r="A6" s="97"/>
      <c r="B6" s="98"/>
      <c r="C6" s="99"/>
      <c r="D6" s="99"/>
      <c r="E6" s="100"/>
      <c r="F6" s="100"/>
      <c r="G6" s="100"/>
      <c r="H6" s="100"/>
      <c r="I6" s="100"/>
      <c r="J6" s="99"/>
      <c r="K6" s="101"/>
      <c r="L6" s="102"/>
      <c r="M6" s="102"/>
      <c r="N6" s="102"/>
    </row>
    <row r="7" spans="1:14" ht="22.5" customHeight="1" x14ac:dyDescent="0.2">
      <c r="A7" s="103"/>
      <c r="B7" s="104" t="s">
        <v>30</v>
      </c>
      <c r="C7" s="105"/>
      <c r="D7" s="105"/>
      <c r="E7" s="306" t="s">
        <v>31</v>
      </c>
      <c r="F7" s="306"/>
      <c r="G7" s="306"/>
      <c r="H7" s="306"/>
      <c r="I7" s="106"/>
      <c r="J7" s="106"/>
      <c r="K7" s="107"/>
      <c r="L7" s="108" t="s">
        <v>47</v>
      </c>
      <c r="M7" s="109">
        <v>30243</v>
      </c>
      <c r="N7" s="110">
        <v>0</v>
      </c>
    </row>
    <row r="8" spans="1:14" ht="22.5" customHeight="1" x14ac:dyDescent="0.2">
      <c r="A8" s="103"/>
      <c r="B8" s="104" t="s">
        <v>32</v>
      </c>
      <c r="C8" s="105"/>
      <c r="D8" s="105"/>
      <c r="E8" s="306" t="s">
        <v>33</v>
      </c>
      <c r="F8" s="306"/>
      <c r="G8" s="306"/>
      <c r="H8" s="306"/>
      <c r="I8" s="106"/>
      <c r="J8" s="106"/>
      <c r="K8" s="107"/>
      <c r="L8" s="111"/>
      <c r="M8" s="112"/>
      <c r="N8" s="113"/>
    </row>
    <row r="9" spans="1:14" ht="22.5" customHeight="1" x14ac:dyDescent="0.2">
      <c r="A9" s="103"/>
      <c r="B9" s="105"/>
      <c r="C9" s="305" t="s">
        <v>34</v>
      </c>
      <c r="D9" s="305"/>
      <c r="E9" s="305"/>
      <c r="F9" s="306" t="s">
        <v>35</v>
      </c>
      <c r="G9" s="306"/>
      <c r="H9" s="306"/>
      <c r="I9" s="105"/>
      <c r="J9" s="106" t="s">
        <v>36</v>
      </c>
      <c r="K9" s="107"/>
      <c r="L9" s="114">
        <v>95656</v>
      </c>
      <c r="M9" s="114">
        <v>23123</v>
      </c>
      <c r="N9" s="115">
        <f>SUM(L9:M9)</f>
        <v>118779</v>
      </c>
    </row>
    <row r="10" spans="1:14" ht="22.5" customHeight="1" x14ac:dyDescent="0.2">
      <c r="A10" s="103"/>
      <c r="B10" s="105"/>
      <c r="C10" s="305" t="s">
        <v>37</v>
      </c>
      <c r="D10" s="305"/>
      <c r="E10" s="305"/>
      <c r="F10" s="306" t="s">
        <v>39</v>
      </c>
      <c r="G10" s="306"/>
      <c r="H10" s="306"/>
      <c r="I10" s="105"/>
      <c r="J10" s="106"/>
      <c r="K10" s="107"/>
      <c r="L10" s="114"/>
      <c r="M10" s="114"/>
      <c r="N10" s="113"/>
    </row>
    <row r="11" spans="1:14" ht="22.5" customHeight="1" x14ac:dyDescent="0.2">
      <c r="A11" s="103"/>
      <c r="B11" s="105"/>
      <c r="C11" s="105"/>
      <c r="D11" s="105"/>
      <c r="E11" s="105"/>
      <c r="F11" s="116" t="s">
        <v>29</v>
      </c>
      <c r="G11" s="106" t="s">
        <v>38</v>
      </c>
      <c r="H11" s="105"/>
      <c r="I11" s="105"/>
      <c r="J11" s="106" t="s">
        <v>36</v>
      </c>
      <c r="K11" s="107"/>
      <c r="L11" s="114">
        <v>6023</v>
      </c>
      <c r="M11" s="114">
        <v>1877</v>
      </c>
      <c r="N11" s="115">
        <f t="shared" ref="N11:N24" si="0">SUM(L11:M11)</f>
        <v>7900</v>
      </c>
    </row>
    <row r="12" spans="1:14" ht="22.5" customHeight="1" x14ac:dyDescent="0.2">
      <c r="A12" s="103"/>
      <c r="B12" s="105"/>
      <c r="C12" s="105"/>
      <c r="D12" s="105"/>
      <c r="E12" s="105"/>
      <c r="F12" s="116" t="s">
        <v>12</v>
      </c>
      <c r="G12" s="106" t="s">
        <v>40</v>
      </c>
      <c r="H12" s="105"/>
      <c r="I12" s="105"/>
      <c r="J12" s="106" t="s">
        <v>36</v>
      </c>
      <c r="K12" s="107"/>
      <c r="L12" s="114">
        <v>4913</v>
      </c>
      <c r="M12" s="114">
        <v>0</v>
      </c>
      <c r="N12" s="115">
        <f t="shared" si="0"/>
        <v>4913</v>
      </c>
    </row>
    <row r="13" spans="1:14" ht="22.5" customHeight="1" x14ac:dyDescent="0.2">
      <c r="A13" s="103"/>
      <c r="B13" s="105"/>
      <c r="C13" s="105"/>
      <c r="D13" s="105"/>
      <c r="E13" s="105"/>
      <c r="F13" s="116" t="s">
        <v>41</v>
      </c>
      <c r="G13" s="106" t="s">
        <v>42</v>
      </c>
      <c r="H13" s="105"/>
      <c r="I13" s="105"/>
      <c r="J13" s="106" t="s">
        <v>36</v>
      </c>
      <c r="K13" s="107"/>
      <c r="L13" s="114">
        <v>1708</v>
      </c>
      <c r="M13" s="114">
        <v>496</v>
      </c>
      <c r="N13" s="115">
        <f t="shared" si="0"/>
        <v>2204</v>
      </c>
    </row>
    <row r="14" spans="1:14" ht="22.5" customHeight="1" x14ac:dyDescent="0.2">
      <c r="A14" s="103"/>
      <c r="B14" s="105"/>
      <c r="C14" s="105"/>
      <c r="D14" s="105"/>
      <c r="E14" s="105"/>
      <c r="F14" s="116" t="s">
        <v>44</v>
      </c>
      <c r="G14" s="106" t="s">
        <v>45</v>
      </c>
      <c r="H14" s="105"/>
      <c r="I14" s="105"/>
      <c r="J14" s="106" t="s">
        <v>36</v>
      </c>
      <c r="K14" s="107"/>
      <c r="L14" s="114">
        <v>562</v>
      </c>
      <c r="M14" s="114">
        <v>323</v>
      </c>
      <c r="N14" s="115">
        <f t="shared" si="0"/>
        <v>885</v>
      </c>
    </row>
    <row r="15" spans="1:14" ht="22.5" customHeight="1" x14ac:dyDescent="0.2">
      <c r="A15" s="103"/>
      <c r="B15" s="105"/>
      <c r="C15" s="105"/>
      <c r="D15" s="105"/>
      <c r="E15" s="105"/>
      <c r="F15" s="116" t="s">
        <v>46</v>
      </c>
      <c r="G15" s="106" t="s">
        <v>48</v>
      </c>
      <c r="H15" s="105"/>
      <c r="I15" s="105"/>
      <c r="J15" s="106" t="s">
        <v>36</v>
      </c>
      <c r="K15" s="107"/>
      <c r="L15" s="114">
        <v>2095</v>
      </c>
      <c r="M15" s="114">
        <v>430</v>
      </c>
      <c r="N15" s="115">
        <f t="shared" si="0"/>
        <v>2525</v>
      </c>
    </row>
    <row r="16" spans="1:14" ht="22.5" customHeight="1" x14ac:dyDescent="0.2">
      <c r="A16" s="103"/>
      <c r="B16" s="105"/>
      <c r="C16" s="105"/>
      <c r="D16" s="105"/>
      <c r="E16" s="105"/>
      <c r="F16" s="116" t="s">
        <v>49</v>
      </c>
      <c r="G16" s="106" t="s">
        <v>50</v>
      </c>
      <c r="H16" s="105"/>
      <c r="I16" s="105"/>
      <c r="J16" s="106" t="s">
        <v>36</v>
      </c>
      <c r="K16" s="107"/>
      <c r="L16" s="114">
        <v>2468</v>
      </c>
      <c r="M16" s="114">
        <v>0</v>
      </c>
      <c r="N16" s="115">
        <f t="shared" si="0"/>
        <v>2468</v>
      </c>
    </row>
    <row r="17" spans="1:14" ht="22.5" customHeight="1" x14ac:dyDescent="0.2">
      <c r="A17" s="103"/>
      <c r="B17" s="105"/>
      <c r="C17" s="105"/>
      <c r="D17" s="105"/>
      <c r="E17" s="105"/>
      <c r="F17" s="116" t="s">
        <v>51</v>
      </c>
      <c r="G17" s="106" t="s">
        <v>4</v>
      </c>
      <c r="H17" s="105"/>
      <c r="I17" s="105"/>
      <c r="J17" s="106" t="s">
        <v>36</v>
      </c>
      <c r="K17" s="117"/>
      <c r="L17" s="114">
        <v>5208</v>
      </c>
      <c r="M17" s="114">
        <v>917</v>
      </c>
      <c r="N17" s="115">
        <f t="shared" si="0"/>
        <v>6125</v>
      </c>
    </row>
    <row r="18" spans="1:14" ht="22.5" customHeight="1" x14ac:dyDescent="0.2">
      <c r="A18" s="103"/>
      <c r="B18" s="105"/>
      <c r="C18" s="105"/>
      <c r="D18" s="105"/>
      <c r="E18" s="105"/>
      <c r="F18" s="116" t="s">
        <v>52</v>
      </c>
      <c r="G18" s="106" t="s">
        <v>53</v>
      </c>
      <c r="H18" s="105"/>
      <c r="I18" s="105"/>
      <c r="J18" s="106" t="s">
        <v>36</v>
      </c>
      <c r="K18" s="107"/>
      <c r="L18" s="114">
        <v>2632</v>
      </c>
      <c r="M18" s="114">
        <v>360</v>
      </c>
      <c r="N18" s="115">
        <f t="shared" si="0"/>
        <v>2992</v>
      </c>
    </row>
    <row r="19" spans="1:14" ht="22.5" customHeight="1" x14ac:dyDescent="0.2">
      <c r="A19" s="103"/>
      <c r="B19" s="105"/>
      <c r="C19" s="105"/>
      <c r="D19" s="105"/>
      <c r="E19" s="105"/>
      <c r="F19" s="116" t="s">
        <v>54</v>
      </c>
      <c r="G19" s="106" t="s">
        <v>55</v>
      </c>
      <c r="H19" s="105"/>
      <c r="I19" s="105"/>
      <c r="J19" s="106" t="s">
        <v>36</v>
      </c>
      <c r="K19" s="107"/>
      <c r="L19" s="114">
        <v>22569</v>
      </c>
      <c r="M19" s="114">
        <v>5826</v>
      </c>
      <c r="N19" s="115">
        <f t="shared" si="0"/>
        <v>28395</v>
      </c>
    </row>
    <row r="20" spans="1:14" ht="22.5" customHeight="1" x14ac:dyDescent="0.2">
      <c r="A20" s="103"/>
      <c r="B20" s="105"/>
      <c r="C20" s="105"/>
      <c r="D20" s="105"/>
      <c r="E20" s="105"/>
      <c r="F20" s="116" t="s">
        <v>56</v>
      </c>
      <c r="G20" s="106" t="s">
        <v>28</v>
      </c>
      <c r="H20" s="105"/>
      <c r="I20" s="105"/>
      <c r="J20" s="106" t="s">
        <v>36</v>
      </c>
      <c r="K20" s="107"/>
      <c r="L20" s="114">
        <v>288</v>
      </c>
      <c r="M20" s="114">
        <v>69</v>
      </c>
      <c r="N20" s="115">
        <f t="shared" si="0"/>
        <v>357</v>
      </c>
    </row>
    <row r="21" spans="1:14" ht="22.5" customHeight="1" x14ac:dyDescent="0.2">
      <c r="A21" s="103"/>
      <c r="B21" s="105"/>
      <c r="C21" s="105"/>
      <c r="D21" s="105"/>
      <c r="E21" s="105"/>
      <c r="F21" s="116" t="s">
        <v>18</v>
      </c>
      <c r="G21" s="106" t="s">
        <v>57</v>
      </c>
      <c r="H21" s="105"/>
      <c r="I21" s="105"/>
      <c r="J21" s="106" t="s">
        <v>36</v>
      </c>
      <c r="K21" s="107"/>
      <c r="L21" s="114">
        <v>1446</v>
      </c>
      <c r="M21" s="114">
        <v>1193</v>
      </c>
      <c r="N21" s="115">
        <f t="shared" si="0"/>
        <v>2639</v>
      </c>
    </row>
    <row r="22" spans="1:14" ht="22.5" customHeight="1" x14ac:dyDescent="0.2">
      <c r="A22" s="103"/>
      <c r="B22" s="104" t="s">
        <v>58</v>
      </c>
      <c r="C22" s="105"/>
      <c r="D22" s="105"/>
      <c r="E22" s="306" t="s">
        <v>59</v>
      </c>
      <c r="F22" s="306"/>
      <c r="G22" s="306"/>
      <c r="H22" s="306"/>
      <c r="I22" s="106"/>
      <c r="J22" s="106" t="s">
        <v>36</v>
      </c>
      <c r="K22" s="107"/>
      <c r="L22" s="114">
        <v>48178</v>
      </c>
      <c r="M22" s="114">
        <v>4379</v>
      </c>
      <c r="N22" s="115">
        <f t="shared" si="0"/>
        <v>52557</v>
      </c>
    </row>
    <row r="23" spans="1:14" ht="22.5" customHeight="1" x14ac:dyDescent="0.2">
      <c r="A23" s="103"/>
      <c r="B23" s="104" t="s">
        <v>15</v>
      </c>
      <c r="C23" s="105"/>
      <c r="D23" s="105"/>
      <c r="E23" s="306" t="s">
        <v>60</v>
      </c>
      <c r="F23" s="306"/>
      <c r="G23" s="306"/>
      <c r="H23" s="306"/>
      <c r="I23" s="106"/>
      <c r="J23" s="106" t="s">
        <v>63</v>
      </c>
      <c r="K23" s="107"/>
      <c r="L23" s="118">
        <f>L41</f>
        <v>36160</v>
      </c>
      <c r="M23" s="118">
        <f>M41</f>
        <v>3578</v>
      </c>
      <c r="N23" s="115">
        <f t="shared" si="0"/>
        <v>39738</v>
      </c>
    </row>
    <row r="24" spans="1:14" ht="22.5" customHeight="1" x14ac:dyDescent="0.2">
      <c r="A24" s="103"/>
      <c r="B24" s="104" t="s">
        <v>64</v>
      </c>
      <c r="C24" s="105"/>
      <c r="D24" s="105"/>
      <c r="E24" s="306" t="s">
        <v>8</v>
      </c>
      <c r="F24" s="306"/>
      <c r="G24" s="306"/>
      <c r="H24" s="306"/>
      <c r="I24" s="307" t="s">
        <v>20</v>
      </c>
      <c r="J24" s="308"/>
      <c r="K24" s="107"/>
      <c r="L24" s="118">
        <f>L42</f>
        <v>11275</v>
      </c>
      <c r="M24" s="118">
        <f>M42</f>
        <v>1671</v>
      </c>
      <c r="N24" s="115">
        <f t="shared" si="0"/>
        <v>12946</v>
      </c>
    </row>
    <row r="25" spans="1:14" ht="22.5" customHeight="1" x14ac:dyDescent="0.2">
      <c r="A25" s="103"/>
      <c r="B25" s="104" t="s">
        <v>65</v>
      </c>
      <c r="C25" s="105"/>
      <c r="D25" s="105"/>
      <c r="E25" s="306" t="s">
        <v>66</v>
      </c>
      <c r="F25" s="306"/>
      <c r="G25" s="306"/>
      <c r="H25" s="306"/>
      <c r="I25" s="105"/>
      <c r="J25" s="105"/>
      <c r="K25" s="107"/>
      <c r="L25" s="118"/>
      <c r="M25" s="118"/>
      <c r="N25" s="113"/>
    </row>
    <row r="26" spans="1:14" ht="22.5" customHeight="1" x14ac:dyDescent="0.2">
      <c r="A26" s="103"/>
      <c r="B26" s="105"/>
      <c r="C26" s="305" t="s">
        <v>34</v>
      </c>
      <c r="D26" s="305"/>
      <c r="E26" s="305"/>
      <c r="F26" s="306" t="s">
        <v>38</v>
      </c>
      <c r="G26" s="306"/>
      <c r="H26" s="306"/>
      <c r="I26" s="307" t="s">
        <v>67</v>
      </c>
      <c r="J26" s="308"/>
      <c r="K26" s="107"/>
      <c r="L26" s="114">
        <v>147</v>
      </c>
      <c r="M26" s="114">
        <v>210</v>
      </c>
      <c r="N26" s="115">
        <f t="shared" ref="N26:N32" si="1">SUM(L26:M26)</f>
        <v>357</v>
      </c>
    </row>
    <row r="27" spans="1:14" ht="22.5" customHeight="1" x14ac:dyDescent="0.2">
      <c r="A27" s="103"/>
      <c r="B27" s="105"/>
      <c r="C27" s="305" t="s">
        <v>37</v>
      </c>
      <c r="D27" s="305"/>
      <c r="E27" s="305"/>
      <c r="F27" s="306" t="s">
        <v>40</v>
      </c>
      <c r="G27" s="306"/>
      <c r="H27" s="306"/>
      <c r="I27" s="307" t="s">
        <v>67</v>
      </c>
      <c r="J27" s="308"/>
      <c r="K27" s="107"/>
      <c r="L27" s="114">
        <v>1139</v>
      </c>
      <c r="M27" s="114">
        <v>0</v>
      </c>
      <c r="N27" s="115">
        <f t="shared" si="1"/>
        <v>1139</v>
      </c>
    </row>
    <row r="28" spans="1:14" ht="22.5" customHeight="1" x14ac:dyDescent="0.2">
      <c r="A28" s="103"/>
      <c r="B28" s="105"/>
      <c r="C28" s="305" t="s">
        <v>68</v>
      </c>
      <c r="D28" s="305"/>
      <c r="E28" s="305"/>
      <c r="F28" s="306" t="s">
        <v>45</v>
      </c>
      <c r="G28" s="306"/>
      <c r="H28" s="306"/>
      <c r="I28" s="307" t="s">
        <v>67</v>
      </c>
      <c r="J28" s="308"/>
      <c r="K28" s="107"/>
      <c r="L28" s="114">
        <v>735</v>
      </c>
      <c r="M28" s="114">
        <v>672</v>
      </c>
      <c r="N28" s="115">
        <f t="shared" si="1"/>
        <v>1407</v>
      </c>
    </row>
    <row r="29" spans="1:14" ht="22.5" customHeight="1" x14ac:dyDescent="0.2">
      <c r="A29" s="103"/>
      <c r="B29" s="105"/>
      <c r="C29" s="305" t="s">
        <v>6</v>
      </c>
      <c r="D29" s="305"/>
      <c r="E29" s="305"/>
      <c r="F29" s="306" t="s">
        <v>48</v>
      </c>
      <c r="G29" s="306"/>
      <c r="H29" s="306"/>
      <c r="I29" s="307" t="s">
        <v>67</v>
      </c>
      <c r="J29" s="308"/>
      <c r="K29" s="107"/>
      <c r="L29" s="114">
        <v>1128</v>
      </c>
      <c r="M29" s="114">
        <v>2100</v>
      </c>
      <c r="N29" s="115">
        <f t="shared" si="1"/>
        <v>3228</v>
      </c>
    </row>
    <row r="30" spans="1:14" ht="22.5" customHeight="1" x14ac:dyDescent="0.2">
      <c r="A30" s="103"/>
      <c r="B30" s="105"/>
      <c r="C30" s="305" t="s">
        <v>69</v>
      </c>
      <c r="D30" s="305"/>
      <c r="E30" s="305"/>
      <c r="F30" s="306" t="s">
        <v>4</v>
      </c>
      <c r="G30" s="306"/>
      <c r="H30" s="306"/>
      <c r="I30" s="307" t="s">
        <v>67</v>
      </c>
      <c r="J30" s="308"/>
      <c r="K30" s="107"/>
      <c r="L30" s="114">
        <v>1543</v>
      </c>
      <c r="M30" s="114">
        <v>1680</v>
      </c>
      <c r="N30" s="115">
        <f t="shared" si="1"/>
        <v>3223</v>
      </c>
    </row>
    <row r="31" spans="1:14" ht="22.5" customHeight="1" x14ac:dyDescent="0.2">
      <c r="A31" s="103"/>
      <c r="B31" s="105"/>
      <c r="C31" s="305" t="s">
        <v>70</v>
      </c>
      <c r="D31" s="305"/>
      <c r="E31" s="305"/>
      <c r="F31" s="306" t="s">
        <v>71</v>
      </c>
      <c r="G31" s="306"/>
      <c r="H31" s="306"/>
      <c r="I31" s="307" t="s">
        <v>67</v>
      </c>
      <c r="J31" s="308"/>
      <c r="K31" s="107"/>
      <c r="L31" s="114">
        <v>735</v>
      </c>
      <c r="M31" s="114">
        <v>672</v>
      </c>
      <c r="N31" s="115">
        <f t="shared" si="1"/>
        <v>1407</v>
      </c>
    </row>
    <row r="32" spans="1:14" ht="22.5" customHeight="1" x14ac:dyDescent="0.2">
      <c r="A32" s="103"/>
      <c r="B32" s="104" t="s">
        <v>72</v>
      </c>
      <c r="C32" s="105"/>
      <c r="D32" s="105"/>
      <c r="E32" s="306" t="s">
        <v>7</v>
      </c>
      <c r="F32" s="306"/>
      <c r="G32" s="306"/>
      <c r="H32" s="306"/>
      <c r="I32" s="307" t="s">
        <v>73</v>
      </c>
      <c r="J32" s="308"/>
      <c r="K32" s="107"/>
      <c r="L32" s="118">
        <f>L57</f>
        <v>73</v>
      </c>
      <c r="M32" s="118">
        <f>M57</f>
        <v>489</v>
      </c>
      <c r="N32" s="115">
        <f t="shared" si="1"/>
        <v>562</v>
      </c>
    </row>
    <row r="33" spans="1:14" ht="22.5" customHeight="1" x14ac:dyDescent="0.2">
      <c r="A33" s="103"/>
      <c r="B33" s="104" t="s">
        <v>25</v>
      </c>
      <c r="C33" s="105"/>
      <c r="D33" s="105"/>
      <c r="E33" s="306" t="s">
        <v>74</v>
      </c>
      <c r="F33" s="306"/>
      <c r="G33" s="306"/>
      <c r="H33" s="306"/>
      <c r="I33" s="105"/>
      <c r="J33" s="105"/>
      <c r="K33" s="107"/>
      <c r="L33" s="118"/>
      <c r="M33" s="118"/>
      <c r="N33" s="113"/>
    </row>
    <row r="34" spans="1:14" ht="22.5" customHeight="1" x14ac:dyDescent="0.2">
      <c r="A34" s="103"/>
      <c r="B34" s="105"/>
      <c r="C34" s="305" t="s">
        <v>34</v>
      </c>
      <c r="D34" s="305"/>
      <c r="E34" s="305"/>
      <c r="F34" s="306" t="s">
        <v>17</v>
      </c>
      <c r="G34" s="306"/>
      <c r="H34" s="306"/>
      <c r="I34" s="105"/>
      <c r="J34" s="106" t="s">
        <v>75</v>
      </c>
      <c r="K34" s="107"/>
      <c r="L34" s="114">
        <v>11</v>
      </c>
      <c r="M34" s="114">
        <v>3</v>
      </c>
      <c r="N34" s="115">
        <f>SUM(L34:M34)</f>
        <v>14</v>
      </c>
    </row>
    <row r="35" spans="1:14" ht="22.5" customHeight="1" x14ac:dyDescent="0.2">
      <c r="A35" s="103"/>
      <c r="B35" s="105"/>
      <c r="C35" s="305" t="s">
        <v>37</v>
      </c>
      <c r="D35" s="305"/>
      <c r="E35" s="305"/>
      <c r="F35" s="306" t="s">
        <v>76</v>
      </c>
      <c r="G35" s="306"/>
      <c r="H35" s="306"/>
      <c r="I35" s="105"/>
      <c r="J35" s="106" t="s">
        <v>75</v>
      </c>
      <c r="K35" s="107"/>
      <c r="L35" s="114">
        <v>0</v>
      </c>
      <c r="M35" s="114">
        <v>0</v>
      </c>
      <c r="N35" s="115">
        <f>SUM(L35:M35)</f>
        <v>0</v>
      </c>
    </row>
    <row r="36" spans="1:14" ht="22.5" customHeight="1" x14ac:dyDescent="0.2">
      <c r="A36" s="103"/>
      <c r="B36" s="105"/>
      <c r="C36" s="305" t="s">
        <v>77</v>
      </c>
      <c r="D36" s="305"/>
      <c r="E36" s="305"/>
      <c r="F36" s="306" t="s">
        <v>9</v>
      </c>
      <c r="G36" s="306"/>
      <c r="H36" s="306"/>
      <c r="I36" s="105"/>
      <c r="J36" s="106" t="s">
        <v>75</v>
      </c>
      <c r="K36" s="107"/>
      <c r="L36" s="114">
        <v>11</v>
      </c>
      <c r="M36" s="114">
        <v>3</v>
      </c>
      <c r="N36" s="115">
        <f>SUM(L36:M36)</f>
        <v>14</v>
      </c>
    </row>
    <row r="37" spans="1:14" ht="6" customHeight="1" x14ac:dyDescent="0.2">
      <c r="A37" s="119"/>
      <c r="B37" s="120"/>
      <c r="C37" s="121"/>
      <c r="D37" s="121"/>
      <c r="E37" s="121"/>
      <c r="F37" s="122"/>
      <c r="G37" s="122"/>
      <c r="H37" s="120"/>
      <c r="I37" s="120"/>
      <c r="J37" s="123"/>
      <c r="K37" s="124"/>
      <c r="L37" s="125"/>
      <c r="M37" s="125"/>
      <c r="N37" s="126"/>
    </row>
    <row r="41" spans="1:14" ht="12" x14ac:dyDescent="0.2">
      <c r="G41" s="306" t="s">
        <v>60</v>
      </c>
      <c r="H41" s="306"/>
      <c r="I41" s="306"/>
      <c r="J41" s="306"/>
      <c r="L41" s="81">
        <f>L44+L46+L48+L50+L52</f>
        <v>36160</v>
      </c>
      <c r="M41" s="81">
        <f>M44+M46+M48+M50+M52</f>
        <v>3578</v>
      </c>
    </row>
    <row r="42" spans="1:14" ht="12" x14ac:dyDescent="0.2">
      <c r="G42" s="306" t="s">
        <v>8</v>
      </c>
      <c r="H42" s="306"/>
      <c r="I42" s="306"/>
      <c r="J42" s="306"/>
      <c r="L42" s="81">
        <f>L45+L47+L49+L51+L53</f>
        <v>11275</v>
      </c>
      <c r="M42" s="81">
        <f>M45+M47+M49+M51+M53</f>
        <v>1671</v>
      </c>
    </row>
    <row r="44" spans="1:14" x14ac:dyDescent="0.2">
      <c r="G44" s="127" t="s">
        <v>80</v>
      </c>
      <c r="L44" s="81">
        <v>23448</v>
      </c>
      <c r="M44" s="81">
        <v>1760</v>
      </c>
    </row>
    <row r="45" spans="1:14" x14ac:dyDescent="0.2">
      <c r="G45" s="127" t="s">
        <v>81</v>
      </c>
      <c r="L45" s="81">
        <v>4284</v>
      </c>
      <c r="M45" s="81">
        <v>361</v>
      </c>
    </row>
    <row r="46" spans="1:14" x14ac:dyDescent="0.2">
      <c r="G46" s="127" t="s">
        <v>82</v>
      </c>
      <c r="L46" s="81">
        <v>5807</v>
      </c>
      <c r="M46" s="81">
        <v>294</v>
      </c>
    </row>
    <row r="47" spans="1:14" x14ac:dyDescent="0.2">
      <c r="G47" s="127" t="s">
        <v>83</v>
      </c>
      <c r="L47" s="81">
        <v>1395</v>
      </c>
      <c r="M47" s="81">
        <v>137</v>
      </c>
    </row>
    <row r="48" spans="1:14" x14ac:dyDescent="0.2">
      <c r="G48" s="127" t="s">
        <v>84</v>
      </c>
      <c r="L48" s="81">
        <v>6905</v>
      </c>
      <c r="M48" s="81">
        <v>1524</v>
      </c>
    </row>
    <row r="49" spans="7:13" x14ac:dyDescent="0.2">
      <c r="G49" s="127" t="s">
        <v>85</v>
      </c>
      <c r="L49" s="81">
        <v>5596</v>
      </c>
      <c r="M49" s="81">
        <v>1173</v>
      </c>
    </row>
    <row r="50" spans="7:13" x14ac:dyDescent="0.2">
      <c r="G50" s="127" t="s">
        <v>86</v>
      </c>
    </row>
    <row r="51" spans="7:13" x14ac:dyDescent="0.2">
      <c r="G51" s="127" t="s">
        <v>87</v>
      </c>
    </row>
    <row r="52" spans="7:13" x14ac:dyDescent="0.2">
      <c r="G52" s="127" t="s">
        <v>88</v>
      </c>
    </row>
    <row r="53" spans="7:13" x14ac:dyDescent="0.2">
      <c r="G53" s="127" t="s">
        <v>89</v>
      </c>
    </row>
    <row r="57" spans="7:13" ht="12" x14ac:dyDescent="0.2">
      <c r="G57" s="306" t="s">
        <v>7</v>
      </c>
      <c r="H57" s="306"/>
      <c r="I57" s="306"/>
      <c r="J57" s="306"/>
      <c r="L57" s="81">
        <f>SUM(L59:L69)</f>
        <v>73</v>
      </c>
      <c r="M57" s="81">
        <f>SUM(M59:M69)</f>
        <v>489</v>
      </c>
    </row>
    <row r="59" spans="7:13" x14ac:dyDescent="0.2">
      <c r="G59" s="127" t="s">
        <v>90</v>
      </c>
      <c r="L59" s="81">
        <v>1</v>
      </c>
      <c r="M59" s="81">
        <v>2</v>
      </c>
    </row>
    <row r="60" spans="7:13" x14ac:dyDescent="0.2">
      <c r="G60" s="127" t="s">
        <v>91</v>
      </c>
      <c r="L60" s="81">
        <v>1</v>
      </c>
      <c r="M60" s="81">
        <v>2</v>
      </c>
    </row>
    <row r="61" spans="7:13" x14ac:dyDescent="0.2">
      <c r="G61" s="127" t="s">
        <v>92</v>
      </c>
    </row>
    <row r="62" spans="7:13" x14ac:dyDescent="0.2">
      <c r="G62" s="127" t="s">
        <v>5</v>
      </c>
      <c r="L62" s="81">
        <v>9</v>
      </c>
    </row>
    <row r="63" spans="7:13" x14ac:dyDescent="0.2">
      <c r="G63" s="127" t="s">
        <v>93</v>
      </c>
      <c r="L63" s="81">
        <v>12</v>
      </c>
    </row>
    <row r="64" spans="7:13" x14ac:dyDescent="0.2">
      <c r="G64" s="127" t="s">
        <v>94</v>
      </c>
    </row>
    <row r="65" spans="7:13" x14ac:dyDescent="0.2">
      <c r="G65" s="127" t="s">
        <v>95</v>
      </c>
      <c r="L65" s="81">
        <v>15</v>
      </c>
      <c r="M65" s="81">
        <v>246</v>
      </c>
    </row>
    <row r="66" spans="7:13" x14ac:dyDescent="0.2">
      <c r="G66" s="127" t="s">
        <v>96</v>
      </c>
      <c r="L66" s="81">
        <v>9</v>
      </c>
      <c r="M66" s="81">
        <v>235</v>
      </c>
    </row>
    <row r="67" spans="7:13" x14ac:dyDescent="0.2">
      <c r="G67" s="127" t="s">
        <v>11</v>
      </c>
    </row>
    <row r="68" spans="7:13" x14ac:dyDescent="0.2">
      <c r="G68" s="127" t="s">
        <v>97</v>
      </c>
      <c r="L68" s="81">
        <v>18</v>
      </c>
      <c r="M68" s="81">
        <v>4</v>
      </c>
    </row>
    <row r="69" spans="7:13" x14ac:dyDescent="0.2">
      <c r="G69" s="127" t="s">
        <v>98</v>
      </c>
      <c r="L69" s="81">
        <v>8</v>
      </c>
    </row>
  </sheetData>
  <mergeCells count="41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C30:E30"/>
    <mergeCell ref="F30:H30"/>
    <mergeCell ref="I30:J30"/>
    <mergeCell ref="C31:E31"/>
    <mergeCell ref="F31:H31"/>
    <mergeCell ref="I31:J31"/>
    <mergeCell ref="E32:H32"/>
    <mergeCell ref="I32:J32"/>
    <mergeCell ref="E33:H33"/>
    <mergeCell ref="G41:J41"/>
    <mergeCell ref="G42:J42"/>
    <mergeCell ref="G57:J57"/>
    <mergeCell ref="C34:E34"/>
    <mergeCell ref="F34:H34"/>
    <mergeCell ref="C35:E35"/>
    <mergeCell ref="F35:H35"/>
    <mergeCell ref="C36:E36"/>
    <mergeCell ref="F36:H36"/>
  </mergeCells>
  <phoneticPr fontId="31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9"/>
  <sheetViews>
    <sheetView view="pageBreakPreview" zoomScaleNormal="100" zoomScaleSheetLayoutView="100" workbookViewId="0">
      <pane xSplit="11" ySplit="5" topLeftCell="L6" activePane="bottomRight" state="frozen"/>
      <selection activeCell="M18" sqref="M18"/>
      <selection pane="topRight" activeCell="M18" sqref="M18"/>
      <selection pane="bottomLeft" activeCell="M18" sqref="M18"/>
      <selection pane="bottomRight" activeCell="M18" sqref="M18"/>
    </sheetView>
  </sheetViews>
  <sheetFormatPr defaultColWidth="7" defaultRowHeight="11" x14ac:dyDescent="0.2"/>
  <cols>
    <col min="1" max="1" width="0.6328125" style="81" customWidth="1"/>
    <col min="2" max="6" width="1.08984375" style="81" customWidth="1"/>
    <col min="7" max="7" width="16" style="81" customWidth="1"/>
    <col min="8" max="9" width="1.36328125" style="81" customWidth="1"/>
    <col min="10" max="10" width="3.6328125" style="81" customWidth="1"/>
    <col min="11" max="11" width="1.08984375" style="81" customWidth="1"/>
    <col min="12" max="13" width="9.6328125" style="81" customWidth="1"/>
    <col min="14" max="14" width="11.08984375" style="81" customWidth="1"/>
    <col min="15" max="15" width="7" style="81" bestFit="1"/>
    <col min="16" max="16384" width="7" style="81"/>
  </cols>
  <sheetData>
    <row r="1" spans="1:14" ht="16.5" x14ac:dyDescent="0.2">
      <c r="C1" s="82" t="s">
        <v>22</v>
      </c>
    </row>
    <row r="2" spans="1:14" ht="15" customHeight="1" x14ac:dyDescent="0.2">
      <c r="D2" s="83" t="s">
        <v>23</v>
      </c>
    </row>
    <row r="3" spans="1:14" ht="5.25" customHeight="1" x14ac:dyDescent="0.2">
      <c r="A3" s="84"/>
      <c r="B3" s="85"/>
      <c r="C3" s="85"/>
      <c r="D3" s="85"/>
      <c r="E3" s="85"/>
      <c r="F3" s="85"/>
      <c r="G3" s="85"/>
      <c r="H3" s="85"/>
      <c r="I3" s="85"/>
      <c r="J3" s="85"/>
      <c r="K3" s="86"/>
      <c r="L3" s="87"/>
      <c r="M3" s="87"/>
      <c r="N3" s="87"/>
    </row>
    <row r="4" spans="1:14" ht="32.25" customHeight="1" x14ac:dyDescent="0.2">
      <c r="A4" s="88"/>
      <c r="B4" s="89" t="s">
        <v>24</v>
      </c>
      <c r="C4" s="89"/>
      <c r="D4" s="89"/>
      <c r="E4" s="89"/>
      <c r="F4" s="89"/>
      <c r="G4" s="89"/>
      <c r="H4" s="89"/>
      <c r="I4" s="89"/>
      <c r="J4" s="90" t="s">
        <v>26</v>
      </c>
      <c r="K4" s="91"/>
      <c r="L4" s="92" t="s">
        <v>78</v>
      </c>
      <c r="M4" s="92" t="s">
        <v>62</v>
      </c>
      <c r="N4" s="92" t="s">
        <v>9</v>
      </c>
    </row>
    <row r="5" spans="1:14" ht="5.25" customHeight="1" x14ac:dyDescent="0.2">
      <c r="A5" s="93"/>
      <c r="B5" s="94"/>
      <c r="C5" s="94"/>
      <c r="D5" s="94"/>
      <c r="E5" s="94"/>
      <c r="F5" s="94"/>
      <c r="G5" s="94"/>
      <c r="H5" s="94"/>
      <c r="I5" s="94"/>
      <c r="J5" s="94"/>
      <c r="K5" s="95"/>
      <c r="L5" s="96"/>
      <c r="M5" s="96"/>
      <c r="N5" s="96"/>
    </row>
    <row r="6" spans="1:14" ht="6" customHeight="1" x14ac:dyDescent="0.2">
      <c r="A6" s="97"/>
      <c r="B6" s="98"/>
      <c r="C6" s="99"/>
      <c r="D6" s="99"/>
      <c r="E6" s="100"/>
      <c r="F6" s="100"/>
      <c r="G6" s="100"/>
      <c r="H6" s="100"/>
      <c r="I6" s="100"/>
      <c r="J6" s="99"/>
      <c r="K6" s="101"/>
      <c r="L6" s="102"/>
      <c r="M6" s="102"/>
      <c r="N6" s="102"/>
    </row>
    <row r="7" spans="1:14" ht="22.5" customHeight="1" x14ac:dyDescent="0.2">
      <c r="A7" s="103"/>
      <c r="B7" s="104" t="s">
        <v>30</v>
      </c>
      <c r="C7" s="105"/>
      <c r="D7" s="105"/>
      <c r="E7" s="306" t="s">
        <v>31</v>
      </c>
      <c r="F7" s="306"/>
      <c r="G7" s="306"/>
      <c r="H7" s="306"/>
      <c r="I7" s="106"/>
      <c r="J7" s="106"/>
      <c r="K7" s="107"/>
      <c r="L7" s="108" t="s">
        <v>47</v>
      </c>
      <c r="M7" s="109">
        <v>30243</v>
      </c>
      <c r="N7" s="110">
        <v>0</v>
      </c>
    </row>
    <row r="8" spans="1:14" ht="22.5" customHeight="1" x14ac:dyDescent="0.2">
      <c r="A8" s="103"/>
      <c r="B8" s="104" t="s">
        <v>32</v>
      </c>
      <c r="C8" s="105"/>
      <c r="D8" s="105"/>
      <c r="E8" s="306" t="s">
        <v>33</v>
      </c>
      <c r="F8" s="306"/>
      <c r="G8" s="306"/>
      <c r="H8" s="306"/>
      <c r="I8" s="106"/>
      <c r="J8" s="106"/>
      <c r="K8" s="107"/>
      <c r="L8" s="111"/>
      <c r="M8" s="112"/>
      <c r="N8" s="113"/>
    </row>
    <row r="9" spans="1:14" ht="22.5" customHeight="1" x14ac:dyDescent="0.2">
      <c r="A9" s="103"/>
      <c r="B9" s="105"/>
      <c r="C9" s="305" t="s">
        <v>34</v>
      </c>
      <c r="D9" s="305"/>
      <c r="E9" s="305"/>
      <c r="F9" s="306" t="s">
        <v>35</v>
      </c>
      <c r="G9" s="306"/>
      <c r="H9" s="306"/>
      <c r="I9" s="105"/>
      <c r="J9" s="106" t="s">
        <v>36</v>
      </c>
      <c r="K9" s="107"/>
      <c r="L9" s="114">
        <v>95656</v>
      </c>
      <c r="M9" s="114">
        <v>23123</v>
      </c>
      <c r="N9" s="115">
        <f>SUM(L9:M9)</f>
        <v>118779</v>
      </c>
    </row>
    <row r="10" spans="1:14" ht="22.5" customHeight="1" x14ac:dyDescent="0.2">
      <c r="A10" s="103"/>
      <c r="B10" s="105"/>
      <c r="C10" s="305" t="s">
        <v>37</v>
      </c>
      <c r="D10" s="305"/>
      <c r="E10" s="305"/>
      <c r="F10" s="306" t="s">
        <v>39</v>
      </c>
      <c r="G10" s="306"/>
      <c r="H10" s="306"/>
      <c r="I10" s="105"/>
      <c r="J10" s="106"/>
      <c r="K10" s="107"/>
      <c r="L10" s="114"/>
      <c r="M10" s="114"/>
      <c r="N10" s="113"/>
    </row>
    <row r="11" spans="1:14" ht="22.5" customHeight="1" x14ac:dyDescent="0.2">
      <c r="A11" s="103"/>
      <c r="B11" s="105"/>
      <c r="C11" s="105"/>
      <c r="D11" s="105"/>
      <c r="E11" s="105"/>
      <c r="F11" s="116" t="s">
        <v>29</v>
      </c>
      <c r="G11" s="106" t="s">
        <v>38</v>
      </c>
      <c r="H11" s="105"/>
      <c r="I11" s="105"/>
      <c r="J11" s="106" t="s">
        <v>36</v>
      </c>
      <c r="K11" s="107"/>
      <c r="L11" s="114">
        <v>6023</v>
      </c>
      <c r="M11" s="114">
        <v>1877</v>
      </c>
      <c r="N11" s="115">
        <f t="shared" ref="N11:N24" si="0">SUM(L11:M11)</f>
        <v>7900</v>
      </c>
    </row>
    <row r="12" spans="1:14" ht="22.5" customHeight="1" x14ac:dyDescent="0.2">
      <c r="A12" s="103"/>
      <c r="B12" s="105"/>
      <c r="C12" s="105"/>
      <c r="D12" s="105"/>
      <c r="E12" s="105"/>
      <c r="F12" s="116" t="s">
        <v>12</v>
      </c>
      <c r="G12" s="106" t="s">
        <v>40</v>
      </c>
      <c r="H12" s="105"/>
      <c r="I12" s="105"/>
      <c r="J12" s="106" t="s">
        <v>36</v>
      </c>
      <c r="K12" s="107"/>
      <c r="L12" s="114">
        <v>4913</v>
      </c>
      <c r="M12" s="114">
        <v>0</v>
      </c>
      <c r="N12" s="115">
        <f t="shared" si="0"/>
        <v>4913</v>
      </c>
    </row>
    <row r="13" spans="1:14" ht="22.5" customHeight="1" x14ac:dyDescent="0.2">
      <c r="A13" s="103"/>
      <c r="B13" s="105"/>
      <c r="C13" s="105"/>
      <c r="D13" s="105"/>
      <c r="E13" s="105"/>
      <c r="F13" s="116" t="s">
        <v>41</v>
      </c>
      <c r="G13" s="106" t="s">
        <v>42</v>
      </c>
      <c r="H13" s="105"/>
      <c r="I13" s="105"/>
      <c r="J13" s="106" t="s">
        <v>36</v>
      </c>
      <c r="K13" s="107"/>
      <c r="L13" s="114">
        <v>1708</v>
      </c>
      <c r="M13" s="114">
        <v>496</v>
      </c>
      <c r="N13" s="115">
        <f t="shared" si="0"/>
        <v>2204</v>
      </c>
    </row>
    <row r="14" spans="1:14" ht="22.5" customHeight="1" x14ac:dyDescent="0.2">
      <c r="A14" s="103"/>
      <c r="B14" s="105"/>
      <c r="C14" s="105"/>
      <c r="D14" s="105"/>
      <c r="E14" s="105"/>
      <c r="F14" s="116" t="s">
        <v>44</v>
      </c>
      <c r="G14" s="106" t="s">
        <v>45</v>
      </c>
      <c r="H14" s="105"/>
      <c r="I14" s="105"/>
      <c r="J14" s="106" t="s">
        <v>36</v>
      </c>
      <c r="K14" s="107"/>
      <c r="L14" s="114">
        <v>562</v>
      </c>
      <c r="M14" s="114">
        <v>323</v>
      </c>
      <c r="N14" s="115">
        <f t="shared" si="0"/>
        <v>885</v>
      </c>
    </row>
    <row r="15" spans="1:14" ht="22.5" customHeight="1" x14ac:dyDescent="0.2">
      <c r="A15" s="103"/>
      <c r="B15" s="105"/>
      <c r="C15" s="105"/>
      <c r="D15" s="105"/>
      <c r="E15" s="105"/>
      <c r="F15" s="116" t="s">
        <v>46</v>
      </c>
      <c r="G15" s="106" t="s">
        <v>48</v>
      </c>
      <c r="H15" s="105"/>
      <c r="I15" s="105"/>
      <c r="J15" s="106" t="s">
        <v>36</v>
      </c>
      <c r="K15" s="107"/>
      <c r="L15" s="114">
        <v>2095</v>
      </c>
      <c r="M15" s="114">
        <v>430</v>
      </c>
      <c r="N15" s="115">
        <f t="shared" si="0"/>
        <v>2525</v>
      </c>
    </row>
    <row r="16" spans="1:14" ht="22.5" customHeight="1" x14ac:dyDescent="0.2">
      <c r="A16" s="103"/>
      <c r="B16" s="105"/>
      <c r="C16" s="105"/>
      <c r="D16" s="105"/>
      <c r="E16" s="105"/>
      <c r="F16" s="116" t="s">
        <v>49</v>
      </c>
      <c r="G16" s="106" t="s">
        <v>50</v>
      </c>
      <c r="H16" s="105"/>
      <c r="I16" s="105"/>
      <c r="J16" s="106" t="s">
        <v>36</v>
      </c>
      <c r="K16" s="107"/>
      <c r="L16" s="114">
        <v>2468</v>
      </c>
      <c r="M16" s="114">
        <v>0</v>
      </c>
      <c r="N16" s="115">
        <f t="shared" si="0"/>
        <v>2468</v>
      </c>
    </row>
    <row r="17" spans="1:14" ht="22.5" customHeight="1" x14ac:dyDescent="0.2">
      <c r="A17" s="103"/>
      <c r="B17" s="105"/>
      <c r="C17" s="105"/>
      <c r="D17" s="105"/>
      <c r="E17" s="105"/>
      <c r="F17" s="116" t="s">
        <v>51</v>
      </c>
      <c r="G17" s="106" t="s">
        <v>4</v>
      </c>
      <c r="H17" s="105"/>
      <c r="I17" s="105"/>
      <c r="J17" s="106" t="s">
        <v>36</v>
      </c>
      <c r="K17" s="117"/>
      <c r="L17" s="114">
        <v>5208</v>
      </c>
      <c r="M17" s="114">
        <v>917</v>
      </c>
      <c r="N17" s="115">
        <f t="shared" si="0"/>
        <v>6125</v>
      </c>
    </row>
    <row r="18" spans="1:14" ht="22.5" customHeight="1" x14ac:dyDescent="0.2">
      <c r="A18" s="103"/>
      <c r="B18" s="105"/>
      <c r="C18" s="105"/>
      <c r="D18" s="105"/>
      <c r="E18" s="105"/>
      <c r="F18" s="116" t="s">
        <v>52</v>
      </c>
      <c r="G18" s="106" t="s">
        <v>53</v>
      </c>
      <c r="H18" s="105"/>
      <c r="I18" s="105"/>
      <c r="J18" s="106" t="s">
        <v>36</v>
      </c>
      <c r="K18" s="107"/>
      <c r="L18" s="114">
        <v>2632</v>
      </c>
      <c r="M18" s="114">
        <v>360</v>
      </c>
      <c r="N18" s="115">
        <f t="shared" si="0"/>
        <v>2992</v>
      </c>
    </row>
    <row r="19" spans="1:14" ht="22.5" customHeight="1" x14ac:dyDescent="0.2">
      <c r="A19" s="103"/>
      <c r="B19" s="105"/>
      <c r="C19" s="105"/>
      <c r="D19" s="105"/>
      <c r="E19" s="105"/>
      <c r="F19" s="116" t="s">
        <v>54</v>
      </c>
      <c r="G19" s="106" t="s">
        <v>55</v>
      </c>
      <c r="H19" s="105"/>
      <c r="I19" s="105"/>
      <c r="J19" s="106" t="s">
        <v>36</v>
      </c>
      <c r="K19" s="107"/>
      <c r="L19" s="114">
        <v>22569</v>
      </c>
      <c r="M19" s="114">
        <v>5826</v>
      </c>
      <c r="N19" s="115">
        <f t="shared" si="0"/>
        <v>28395</v>
      </c>
    </row>
    <row r="20" spans="1:14" ht="22.5" customHeight="1" x14ac:dyDescent="0.2">
      <c r="A20" s="103"/>
      <c r="B20" s="105"/>
      <c r="C20" s="105"/>
      <c r="D20" s="105"/>
      <c r="E20" s="105"/>
      <c r="F20" s="116" t="s">
        <v>56</v>
      </c>
      <c r="G20" s="106" t="s">
        <v>28</v>
      </c>
      <c r="H20" s="105"/>
      <c r="I20" s="105"/>
      <c r="J20" s="106" t="s">
        <v>36</v>
      </c>
      <c r="K20" s="107"/>
      <c r="L20" s="114">
        <v>288</v>
      </c>
      <c r="M20" s="114">
        <v>69</v>
      </c>
      <c r="N20" s="115">
        <f t="shared" si="0"/>
        <v>357</v>
      </c>
    </row>
    <row r="21" spans="1:14" ht="22.5" customHeight="1" x14ac:dyDescent="0.2">
      <c r="A21" s="103"/>
      <c r="B21" s="105"/>
      <c r="C21" s="105"/>
      <c r="D21" s="105"/>
      <c r="E21" s="105"/>
      <c r="F21" s="116" t="s">
        <v>18</v>
      </c>
      <c r="G21" s="106" t="s">
        <v>57</v>
      </c>
      <c r="H21" s="105"/>
      <c r="I21" s="105"/>
      <c r="J21" s="106" t="s">
        <v>36</v>
      </c>
      <c r="K21" s="107"/>
      <c r="L21" s="114">
        <v>1446</v>
      </c>
      <c r="M21" s="114">
        <v>1193</v>
      </c>
      <c r="N21" s="115">
        <f t="shared" si="0"/>
        <v>2639</v>
      </c>
    </row>
    <row r="22" spans="1:14" ht="22.5" customHeight="1" x14ac:dyDescent="0.2">
      <c r="A22" s="103"/>
      <c r="B22" s="104" t="s">
        <v>58</v>
      </c>
      <c r="C22" s="105"/>
      <c r="D22" s="105"/>
      <c r="E22" s="306" t="s">
        <v>59</v>
      </c>
      <c r="F22" s="306"/>
      <c r="G22" s="306"/>
      <c r="H22" s="306"/>
      <c r="I22" s="106"/>
      <c r="J22" s="106" t="s">
        <v>36</v>
      </c>
      <c r="K22" s="107"/>
      <c r="L22" s="114">
        <v>48178</v>
      </c>
      <c r="M22" s="114">
        <v>4379</v>
      </c>
      <c r="N22" s="115">
        <f t="shared" si="0"/>
        <v>52557</v>
      </c>
    </row>
    <row r="23" spans="1:14" ht="22.5" customHeight="1" x14ac:dyDescent="0.2">
      <c r="A23" s="103"/>
      <c r="B23" s="104" t="s">
        <v>15</v>
      </c>
      <c r="C23" s="105"/>
      <c r="D23" s="105"/>
      <c r="E23" s="306" t="s">
        <v>60</v>
      </c>
      <c r="F23" s="306"/>
      <c r="G23" s="306"/>
      <c r="H23" s="306"/>
      <c r="I23" s="106"/>
      <c r="J23" s="106" t="s">
        <v>63</v>
      </c>
      <c r="K23" s="107"/>
      <c r="L23" s="118">
        <v>32077</v>
      </c>
      <c r="M23" s="118">
        <v>3412</v>
      </c>
      <c r="N23" s="115">
        <f t="shared" si="0"/>
        <v>35489</v>
      </c>
    </row>
    <row r="24" spans="1:14" ht="22.5" customHeight="1" x14ac:dyDescent="0.2">
      <c r="A24" s="103"/>
      <c r="B24" s="104" t="s">
        <v>64</v>
      </c>
      <c r="C24" s="105"/>
      <c r="D24" s="105"/>
      <c r="E24" s="306" t="s">
        <v>8</v>
      </c>
      <c r="F24" s="306"/>
      <c r="G24" s="306"/>
      <c r="H24" s="306"/>
      <c r="I24" s="307" t="s">
        <v>20</v>
      </c>
      <c r="J24" s="308"/>
      <c r="K24" s="107"/>
      <c r="L24" s="118">
        <v>10953</v>
      </c>
      <c r="M24" s="118">
        <v>1669</v>
      </c>
      <c r="N24" s="115">
        <f t="shared" si="0"/>
        <v>12622</v>
      </c>
    </row>
    <row r="25" spans="1:14" ht="22.5" customHeight="1" x14ac:dyDescent="0.2">
      <c r="A25" s="103"/>
      <c r="B25" s="104" t="s">
        <v>65</v>
      </c>
      <c r="C25" s="105"/>
      <c r="D25" s="105"/>
      <c r="E25" s="306" t="s">
        <v>66</v>
      </c>
      <c r="F25" s="306"/>
      <c r="G25" s="306"/>
      <c r="H25" s="306"/>
      <c r="I25" s="105"/>
      <c r="J25" s="105"/>
      <c r="K25" s="107"/>
      <c r="L25" s="118"/>
      <c r="M25" s="118"/>
      <c r="N25" s="113"/>
    </row>
    <row r="26" spans="1:14" ht="22.5" customHeight="1" x14ac:dyDescent="0.2">
      <c r="A26" s="103"/>
      <c r="B26" s="105"/>
      <c r="C26" s="305" t="s">
        <v>34</v>
      </c>
      <c r="D26" s="305"/>
      <c r="E26" s="305"/>
      <c r="F26" s="306" t="s">
        <v>38</v>
      </c>
      <c r="G26" s="306"/>
      <c r="H26" s="306"/>
      <c r="I26" s="307" t="s">
        <v>67</v>
      </c>
      <c r="J26" s="308"/>
      <c r="K26" s="107"/>
      <c r="L26" s="114">
        <v>147</v>
      </c>
      <c r="M26" s="114">
        <v>210</v>
      </c>
      <c r="N26" s="115">
        <f t="shared" ref="N26:N32" si="1">SUM(L26:M26)</f>
        <v>357</v>
      </c>
    </row>
    <row r="27" spans="1:14" ht="22.5" customHeight="1" x14ac:dyDescent="0.2">
      <c r="A27" s="103"/>
      <c r="B27" s="105"/>
      <c r="C27" s="305" t="s">
        <v>37</v>
      </c>
      <c r="D27" s="305"/>
      <c r="E27" s="305"/>
      <c r="F27" s="306" t="s">
        <v>40</v>
      </c>
      <c r="G27" s="306"/>
      <c r="H27" s="306"/>
      <c r="I27" s="307" t="s">
        <v>67</v>
      </c>
      <c r="J27" s="308"/>
      <c r="K27" s="107"/>
      <c r="L27" s="114">
        <v>1139</v>
      </c>
      <c r="M27" s="114">
        <v>0</v>
      </c>
      <c r="N27" s="115">
        <f t="shared" si="1"/>
        <v>1139</v>
      </c>
    </row>
    <row r="28" spans="1:14" ht="22.5" customHeight="1" x14ac:dyDescent="0.2">
      <c r="A28" s="103"/>
      <c r="B28" s="105"/>
      <c r="C28" s="305" t="s">
        <v>68</v>
      </c>
      <c r="D28" s="305"/>
      <c r="E28" s="305"/>
      <c r="F28" s="306" t="s">
        <v>45</v>
      </c>
      <c r="G28" s="306"/>
      <c r="H28" s="306"/>
      <c r="I28" s="307" t="s">
        <v>67</v>
      </c>
      <c r="J28" s="308"/>
      <c r="K28" s="107"/>
      <c r="L28" s="114">
        <v>735</v>
      </c>
      <c r="M28" s="114">
        <v>672</v>
      </c>
      <c r="N28" s="115">
        <f t="shared" si="1"/>
        <v>1407</v>
      </c>
    </row>
    <row r="29" spans="1:14" ht="22.5" customHeight="1" x14ac:dyDescent="0.2">
      <c r="A29" s="103"/>
      <c r="B29" s="105"/>
      <c r="C29" s="305" t="s">
        <v>6</v>
      </c>
      <c r="D29" s="305"/>
      <c r="E29" s="305"/>
      <c r="F29" s="306" t="s">
        <v>48</v>
      </c>
      <c r="G29" s="306"/>
      <c r="H29" s="306"/>
      <c r="I29" s="307" t="s">
        <v>67</v>
      </c>
      <c r="J29" s="308"/>
      <c r="K29" s="107"/>
      <c r="L29" s="114">
        <v>1128</v>
      </c>
      <c r="M29" s="114">
        <v>2100</v>
      </c>
      <c r="N29" s="115">
        <f t="shared" si="1"/>
        <v>3228</v>
      </c>
    </row>
    <row r="30" spans="1:14" ht="22.5" customHeight="1" x14ac:dyDescent="0.2">
      <c r="A30" s="103"/>
      <c r="B30" s="105"/>
      <c r="C30" s="305" t="s">
        <v>69</v>
      </c>
      <c r="D30" s="305"/>
      <c r="E30" s="305"/>
      <c r="F30" s="306" t="s">
        <v>4</v>
      </c>
      <c r="G30" s="306"/>
      <c r="H30" s="306"/>
      <c r="I30" s="307" t="s">
        <v>67</v>
      </c>
      <c r="J30" s="308"/>
      <c r="K30" s="107"/>
      <c r="L30" s="114">
        <v>1543</v>
      </c>
      <c r="M30" s="114">
        <v>1680</v>
      </c>
      <c r="N30" s="115">
        <f t="shared" si="1"/>
        <v>3223</v>
      </c>
    </row>
    <row r="31" spans="1:14" ht="22.5" customHeight="1" x14ac:dyDescent="0.2">
      <c r="A31" s="103"/>
      <c r="B31" s="105"/>
      <c r="C31" s="305" t="s">
        <v>70</v>
      </c>
      <c r="D31" s="305"/>
      <c r="E31" s="305"/>
      <c r="F31" s="306" t="s">
        <v>71</v>
      </c>
      <c r="G31" s="306"/>
      <c r="H31" s="306"/>
      <c r="I31" s="307" t="s">
        <v>67</v>
      </c>
      <c r="J31" s="308"/>
      <c r="K31" s="107"/>
      <c r="L31" s="114">
        <v>735</v>
      </c>
      <c r="M31" s="114">
        <v>672</v>
      </c>
      <c r="N31" s="115">
        <f t="shared" si="1"/>
        <v>1407</v>
      </c>
    </row>
    <row r="32" spans="1:14" ht="22.5" customHeight="1" x14ac:dyDescent="0.2">
      <c r="A32" s="103"/>
      <c r="B32" s="104" t="s">
        <v>72</v>
      </c>
      <c r="C32" s="105"/>
      <c r="D32" s="105"/>
      <c r="E32" s="306" t="s">
        <v>7</v>
      </c>
      <c r="F32" s="306"/>
      <c r="G32" s="306"/>
      <c r="H32" s="306"/>
      <c r="I32" s="307" t="s">
        <v>73</v>
      </c>
      <c r="J32" s="308"/>
      <c r="K32" s="107"/>
      <c r="L32" s="118">
        <v>69</v>
      </c>
      <c r="M32" s="118">
        <v>484</v>
      </c>
      <c r="N32" s="115">
        <f t="shared" si="1"/>
        <v>553</v>
      </c>
    </row>
    <row r="33" spans="1:14" ht="22.5" customHeight="1" x14ac:dyDescent="0.2">
      <c r="A33" s="103"/>
      <c r="B33" s="104" t="s">
        <v>25</v>
      </c>
      <c r="C33" s="105"/>
      <c r="D33" s="105"/>
      <c r="E33" s="306" t="s">
        <v>74</v>
      </c>
      <c r="F33" s="306"/>
      <c r="G33" s="306"/>
      <c r="H33" s="306"/>
      <c r="I33" s="105"/>
      <c r="J33" s="105"/>
      <c r="K33" s="107"/>
      <c r="L33" s="118"/>
      <c r="M33" s="118"/>
      <c r="N33" s="113"/>
    </row>
    <row r="34" spans="1:14" ht="22.5" customHeight="1" x14ac:dyDescent="0.2">
      <c r="A34" s="103"/>
      <c r="B34" s="105"/>
      <c r="C34" s="305" t="s">
        <v>34</v>
      </c>
      <c r="D34" s="305"/>
      <c r="E34" s="305"/>
      <c r="F34" s="306" t="s">
        <v>17</v>
      </c>
      <c r="G34" s="306"/>
      <c r="H34" s="306"/>
      <c r="I34" s="105"/>
      <c r="J34" s="106" t="s">
        <v>75</v>
      </c>
      <c r="K34" s="107"/>
      <c r="L34" s="114">
        <v>11</v>
      </c>
      <c r="M34" s="114">
        <v>3</v>
      </c>
      <c r="N34" s="115">
        <f>SUM(L34:M34)</f>
        <v>14</v>
      </c>
    </row>
    <row r="35" spans="1:14" ht="22.5" customHeight="1" x14ac:dyDescent="0.2">
      <c r="A35" s="103"/>
      <c r="B35" s="105"/>
      <c r="C35" s="305" t="s">
        <v>37</v>
      </c>
      <c r="D35" s="305"/>
      <c r="E35" s="305"/>
      <c r="F35" s="306" t="s">
        <v>76</v>
      </c>
      <c r="G35" s="306"/>
      <c r="H35" s="306"/>
      <c r="I35" s="105"/>
      <c r="J35" s="106" t="s">
        <v>75</v>
      </c>
      <c r="K35" s="107"/>
      <c r="L35" s="114">
        <v>0</v>
      </c>
      <c r="M35" s="114">
        <v>0</v>
      </c>
      <c r="N35" s="115">
        <f>SUM(L35:M35)</f>
        <v>0</v>
      </c>
    </row>
    <row r="36" spans="1:14" ht="22.5" customHeight="1" x14ac:dyDescent="0.2">
      <c r="A36" s="103"/>
      <c r="B36" s="105"/>
      <c r="C36" s="305" t="s">
        <v>77</v>
      </c>
      <c r="D36" s="305"/>
      <c r="E36" s="305"/>
      <c r="F36" s="306" t="s">
        <v>9</v>
      </c>
      <c r="G36" s="306"/>
      <c r="H36" s="306"/>
      <c r="I36" s="105"/>
      <c r="J36" s="106" t="s">
        <v>75</v>
      </c>
      <c r="K36" s="107"/>
      <c r="L36" s="114">
        <v>11</v>
      </c>
      <c r="M36" s="114">
        <v>3</v>
      </c>
      <c r="N36" s="115">
        <f>SUM(L36:M36)</f>
        <v>14</v>
      </c>
    </row>
    <row r="37" spans="1:14" ht="6" customHeight="1" x14ac:dyDescent="0.2">
      <c r="A37" s="119"/>
      <c r="B37" s="120"/>
      <c r="C37" s="121"/>
      <c r="D37" s="121"/>
      <c r="E37" s="121"/>
      <c r="F37" s="122"/>
      <c r="G37" s="122"/>
      <c r="H37" s="120"/>
      <c r="I37" s="120"/>
      <c r="J37" s="123"/>
      <c r="K37" s="124"/>
      <c r="L37" s="125"/>
      <c r="M37" s="125"/>
      <c r="N37" s="126"/>
    </row>
    <row r="41" spans="1:14" ht="12" x14ac:dyDescent="0.2">
      <c r="G41" s="306" t="s">
        <v>60</v>
      </c>
      <c r="H41" s="306"/>
      <c r="I41" s="306"/>
      <c r="J41" s="306"/>
      <c r="L41" s="81">
        <f>L44+L46+L48+L50+L52</f>
        <v>32077</v>
      </c>
      <c r="M41" s="81">
        <f>M44+M46+M48+M50+M52</f>
        <v>3412</v>
      </c>
    </row>
    <row r="42" spans="1:14" ht="12" x14ac:dyDescent="0.2">
      <c r="G42" s="306" t="s">
        <v>8</v>
      </c>
      <c r="H42" s="306"/>
      <c r="I42" s="306"/>
      <c r="J42" s="306"/>
      <c r="L42" s="81">
        <f>L45+L47+L49+L51+L53</f>
        <v>10953</v>
      </c>
      <c r="M42" s="81">
        <f>M45+M47+M49+M51+M53</f>
        <v>1669</v>
      </c>
    </row>
    <row r="44" spans="1:14" x14ac:dyDescent="0.2">
      <c r="G44" s="127" t="s">
        <v>80</v>
      </c>
      <c r="L44" s="81">
        <v>20564</v>
      </c>
      <c r="M44" s="81">
        <v>1326</v>
      </c>
    </row>
    <row r="45" spans="1:14" x14ac:dyDescent="0.2">
      <c r="G45" s="127" t="s">
        <v>81</v>
      </c>
      <c r="L45" s="81">
        <v>4239</v>
      </c>
      <c r="M45" s="81">
        <v>409</v>
      </c>
    </row>
    <row r="46" spans="1:14" x14ac:dyDescent="0.2">
      <c r="G46" s="127" t="s">
        <v>82</v>
      </c>
      <c r="L46" s="81">
        <v>5580</v>
      </c>
      <c r="M46" s="81">
        <v>338</v>
      </c>
    </row>
    <row r="47" spans="1:14" x14ac:dyDescent="0.2">
      <c r="G47" s="127" t="s">
        <v>83</v>
      </c>
      <c r="L47" s="81">
        <v>1360</v>
      </c>
      <c r="M47" s="81">
        <v>134</v>
      </c>
    </row>
    <row r="48" spans="1:14" x14ac:dyDescent="0.2">
      <c r="G48" s="127" t="s">
        <v>84</v>
      </c>
      <c r="L48" s="81">
        <v>5933</v>
      </c>
      <c r="M48" s="81">
        <v>1748</v>
      </c>
    </row>
    <row r="49" spans="7:13" x14ac:dyDescent="0.2">
      <c r="G49" s="127" t="s">
        <v>85</v>
      </c>
      <c r="L49" s="81">
        <v>5354</v>
      </c>
      <c r="M49" s="81">
        <v>1126</v>
      </c>
    </row>
    <row r="50" spans="7:13" x14ac:dyDescent="0.2">
      <c r="G50" s="127" t="s">
        <v>86</v>
      </c>
    </row>
    <row r="51" spans="7:13" x14ac:dyDescent="0.2">
      <c r="G51" s="127" t="s">
        <v>87</v>
      </c>
    </row>
    <row r="52" spans="7:13" x14ac:dyDescent="0.2">
      <c r="G52" s="127" t="s">
        <v>88</v>
      </c>
    </row>
    <row r="53" spans="7:13" x14ac:dyDescent="0.2">
      <c r="G53" s="127" t="s">
        <v>89</v>
      </c>
    </row>
    <row r="57" spans="7:13" ht="12" x14ac:dyDescent="0.2">
      <c r="G57" s="306" t="s">
        <v>7</v>
      </c>
      <c r="H57" s="306"/>
      <c r="I57" s="306"/>
      <c r="J57" s="306"/>
      <c r="L57" s="81">
        <f>SUM(L59:L69)</f>
        <v>69</v>
      </c>
      <c r="M57" s="81">
        <f>SUM(M59:M69)</f>
        <v>484</v>
      </c>
    </row>
    <row r="59" spans="7:13" x14ac:dyDescent="0.2">
      <c r="G59" s="127" t="s">
        <v>90</v>
      </c>
      <c r="L59" s="81">
        <v>1</v>
      </c>
      <c r="M59" s="81">
        <v>2</v>
      </c>
    </row>
    <row r="60" spans="7:13" x14ac:dyDescent="0.2">
      <c r="G60" s="127" t="s">
        <v>91</v>
      </c>
      <c r="L60" s="81">
        <v>1</v>
      </c>
      <c r="M60" s="81">
        <v>2</v>
      </c>
    </row>
    <row r="61" spans="7:13" x14ac:dyDescent="0.2">
      <c r="G61" s="127" t="s">
        <v>92</v>
      </c>
    </row>
    <row r="62" spans="7:13" x14ac:dyDescent="0.2">
      <c r="G62" s="127" t="s">
        <v>5</v>
      </c>
      <c r="L62" s="81">
        <v>9</v>
      </c>
    </row>
    <row r="63" spans="7:13" x14ac:dyDescent="0.2">
      <c r="G63" s="127" t="s">
        <v>93</v>
      </c>
      <c r="L63" s="81">
        <v>13</v>
      </c>
    </row>
    <row r="64" spans="7:13" x14ac:dyDescent="0.2">
      <c r="G64" s="127" t="s">
        <v>94</v>
      </c>
    </row>
    <row r="65" spans="7:13" x14ac:dyDescent="0.2">
      <c r="G65" s="127" t="s">
        <v>95</v>
      </c>
      <c r="L65" s="81">
        <v>13</v>
      </c>
      <c r="M65" s="81">
        <v>240</v>
      </c>
    </row>
    <row r="66" spans="7:13" x14ac:dyDescent="0.2">
      <c r="G66" s="127" t="s">
        <v>96</v>
      </c>
      <c r="L66" s="81">
        <v>9</v>
      </c>
      <c r="M66" s="81">
        <v>235</v>
      </c>
    </row>
    <row r="67" spans="7:13" x14ac:dyDescent="0.2">
      <c r="G67" s="127" t="s">
        <v>11</v>
      </c>
    </row>
    <row r="68" spans="7:13" x14ac:dyDescent="0.2">
      <c r="G68" s="127" t="s">
        <v>97</v>
      </c>
      <c r="L68" s="81">
        <v>15</v>
      </c>
      <c r="M68" s="81">
        <v>4</v>
      </c>
    </row>
    <row r="69" spans="7:13" x14ac:dyDescent="0.2">
      <c r="G69" s="127" t="s">
        <v>98</v>
      </c>
      <c r="L69" s="81">
        <v>8</v>
      </c>
      <c r="M69" s="81">
        <v>1</v>
      </c>
    </row>
  </sheetData>
  <mergeCells count="41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C30:E30"/>
    <mergeCell ref="F30:H30"/>
    <mergeCell ref="I30:J30"/>
    <mergeCell ref="C31:E31"/>
    <mergeCell ref="F31:H31"/>
    <mergeCell ref="I31:J31"/>
    <mergeCell ref="E32:H32"/>
    <mergeCell ref="I32:J32"/>
    <mergeCell ref="E33:H33"/>
    <mergeCell ref="G41:J41"/>
    <mergeCell ref="G42:J42"/>
    <mergeCell ref="G57:J57"/>
    <mergeCell ref="C34:E34"/>
    <mergeCell ref="F34:H34"/>
    <mergeCell ref="C35:E35"/>
    <mergeCell ref="F35:H35"/>
    <mergeCell ref="C36:E36"/>
    <mergeCell ref="F36:H36"/>
  </mergeCells>
  <phoneticPr fontId="31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C7D2-4F9D-4D3C-87E6-8A9E27065B2B}">
  <dimension ref="A1:O37"/>
  <sheetViews>
    <sheetView tabSelected="1" view="pageBreakPreview" zoomScaleNormal="100" zoomScaleSheetLayoutView="100" workbookViewId="0">
      <pane xSplit="11" ySplit="5" topLeftCell="L21" activePane="bottomRight" state="frozen"/>
      <selection pane="topRight"/>
      <selection pane="bottomLeft"/>
      <selection pane="bottomRight" activeCell="N26" sqref="N26:N32"/>
    </sheetView>
  </sheetViews>
  <sheetFormatPr defaultColWidth="7" defaultRowHeight="11" x14ac:dyDescent="0.2"/>
  <cols>
    <col min="1" max="1" width="0.6328125" style="248" customWidth="1"/>
    <col min="2" max="6" width="1.08984375" style="248" customWidth="1"/>
    <col min="7" max="7" width="16" style="248" customWidth="1"/>
    <col min="8" max="9" width="1.36328125" style="248" customWidth="1"/>
    <col min="10" max="10" width="3.6328125" style="248" customWidth="1"/>
    <col min="11" max="11" width="1.08984375" style="248" customWidth="1"/>
    <col min="12" max="13" width="9.6328125" style="248" customWidth="1"/>
    <col min="14" max="14" width="11.08984375" style="248" customWidth="1"/>
    <col min="15" max="15" width="14.453125" style="291" customWidth="1"/>
    <col min="16" max="16384" width="7" style="248"/>
  </cols>
  <sheetData>
    <row r="1" spans="1:14" ht="16.5" x14ac:dyDescent="0.2">
      <c r="C1" s="249" t="s">
        <v>22</v>
      </c>
    </row>
    <row r="2" spans="1:14" ht="15" customHeight="1" x14ac:dyDescent="0.2">
      <c r="D2" s="250" t="s">
        <v>23</v>
      </c>
    </row>
    <row r="3" spans="1:14" ht="5.25" customHeight="1" x14ac:dyDescent="0.2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3"/>
      <c r="L3" s="254"/>
      <c r="M3" s="254"/>
      <c r="N3" s="254"/>
    </row>
    <row r="4" spans="1:14" ht="32.25" customHeight="1" x14ac:dyDescent="0.2">
      <c r="A4" s="255"/>
      <c r="B4" s="256" t="s">
        <v>24</v>
      </c>
      <c r="C4" s="256"/>
      <c r="D4" s="256"/>
      <c r="E4" s="256"/>
      <c r="F4" s="256"/>
      <c r="G4" s="256"/>
      <c r="H4" s="256"/>
      <c r="I4" s="256"/>
      <c r="J4" s="257" t="s">
        <v>26</v>
      </c>
      <c r="K4" s="258"/>
      <c r="L4" s="259" t="s">
        <v>78</v>
      </c>
      <c r="M4" s="259" t="s">
        <v>62</v>
      </c>
      <c r="N4" s="259" t="s">
        <v>9</v>
      </c>
    </row>
    <row r="5" spans="1:14" ht="5.25" customHeight="1" x14ac:dyDescent="0.2">
      <c r="A5" s="260"/>
      <c r="B5" s="261"/>
      <c r="C5" s="261"/>
      <c r="D5" s="261"/>
      <c r="E5" s="261"/>
      <c r="F5" s="261"/>
      <c r="G5" s="261"/>
      <c r="H5" s="261"/>
      <c r="I5" s="261"/>
      <c r="J5" s="261"/>
      <c r="K5" s="262"/>
      <c r="L5" s="263"/>
      <c r="M5" s="263"/>
      <c r="N5" s="263"/>
    </row>
    <row r="6" spans="1:14" ht="6" customHeight="1" x14ac:dyDescent="0.2">
      <c r="A6" s="264"/>
      <c r="B6" s="265"/>
      <c r="C6" s="266"/>
      <c r="D6" s="266"/>
      <c r="E6" s="267"/>
      <c r="F6" s="267"/>
      <c r="G6" s="267"/>
      <c r="H6" s="267"/>
      <c r="I6" s="267"/>
      <c r="J6" s="266"/>
      <c r="K6" s="268"/>
      <c r="L6" s="254"/>
      <c r="M6" s="254"/>
      <c r="N6" s="254"/>
    </row>
    <row r="7" spans="1:14" ht="22.5" customHeight="1" x14ac:dyDescent="0.2">
      <c r="A7" s="269"/>
      <c r="B7" s="270" t="s">
        <v>30</v>
      </c>
      <c r="C7" s="271"/>
      <c r="D7" s="271"/>
      <c r="E7" s="310" t="s">
        <v>31</v>
      </c>
      <c r="F7" s="310"/>
      <c r="G7" s="310"/>
      <c r="H7" s="310"/>
      <c r="I7" s="292"/>
      <c r="J7" s="292"/>
      <c r="K7" s="272"/>
      <c r="L7" s="273" t="s">
        <v>79</v>
      </c>
      <c r="M7" s="274">
        <v>30243</v>
      </c>
      <c r="N7" s="247">
        <v>0</v>
      </c>
    </row>
    <row r="8" spans="1:14" ht="22.5" customHeight="1" x14ac:dyDescent="0.2">
      <c r="A8" s="269"/>
      <c r="B8" s="270" t="s">
        <v>32</v>
      </c>
      <c r="C8" s="271"/>
      <c r="D8" s="271"/>
      <c r="E8" s="310" t="s">
        <v>33</v>
      </c>
      <c r="F8" s="310"/>
      <c r="G8" s="310"/>
      <c r="H8" s="310"/>
      <c r="I8" s="292"/>
      <c r="J8" s="292"/>
      <c r="K8" s="272"/>
      <c r="L8" s="275"/>
      <c r="M8" s="275"/>
      <c r="N8" s="276"/>
    </row>
    <row r="9" spans="1:14" ht="22.5" customHeight="1" x14ac:dyDescent="0.2">
      <c r="A9" s="269"/>
      <c r="B9" s="271"/>
      <c r="C9" s="309" t="s">
        <v>34</v>
      </c>
      <c r="D9" s="309"/>
      <c r="E9" s="309"/>
      <c r="F9" s="310" t="s">
        <v>35</v>
      </c>
      <c r="G9" s="310"/>
      <c r="H9" s="310"/>
      <c r="I9" s="271"/>
      <c r="J9" s="292" t="s">
        <v>36</v>
      </c>
      <c r="K9" s="272"/>
      <c r="L9" s="247">
        <v>95656</v>
      </c>
      <c r="M9" s="247">
        <v>23123</v>
      </c>
      <c r="N9" s="276">
        <v>118779</v>
      </c>
    </row>
    <row r="10" spans="1:14" ht="22.5" customHeight="1" x14ac:dyDescent="0.2">
      <c r="A10" s="269"/>
      <c r="B10" s="271"/>
      <c r="C10" s="309" t="s">
        <v>37</v>
      </c>
      <c r="D10" s="309"/>
      <c r="E10" s="309"/>
      <c r="F10" s="310" t="s">
        <v>39</v>
      </c>
      <c r="G10" s="310"/>
      <c r="H10" s="310"/>
      <c r="I10" s="271"/>
      <c r="J10" s="292"/>
      <c r="K10" s="272"/>
      <c r="L10" s="247"/>
      <c r="M10" s="247"/>
      <c r="N10" s="276"/>
    </row>
    <row r="11" spans="1:14" ht="22.5" customHeight="1" x14ac:dyDescent="0.2">
      <c r="A11" s="269"/>
      <c r="B11" s="271"/>
      <c r="C11" s="271"/>
      <c r="D11" s="271"/>
      <c r="E11" s="271"/>
      <c r="F11" s="277" t="s">
        <v>29</v>
      </c>
      <c r="G11" s="292" t="s">
        <v>38</v>
      </c>
      <c r="H11" s="271"/>
      <c r="I11" s="271"/>
      <c r="J11" s="292" t="s">
        <v>36</v>
      </c>
      <c r="K11" s="272"/>
      <c r="L11" s="247">
        <v>6023</v>
      </c>
      <c r="M11" s="247">
        <v>1877</v>
      </c>
      <c r="N11" s="276">
        <v>7900</v>
      </c>
    </row>
    <row r="12" spans="1:14" ht="22.5" customHeight="1" x14ac:dyDescent="0.2">
      <c r="A12" s="269"/>
      <c r="B12" s="271"/>
      <c r="C12" s="271"/>
      <c r="D12" s="271"/>
      <c r="E12" s="271"/>
      <c r="F12" s="277" t="s">
        <v>12</v>
      </c>
      <c r="G12" s="292" t="s">
        <v>40</v>
      </c>
      <c r="H12" s="271"/>
      <c r="I12" s="271"/>
      <c r="J12" s="292" t="s">
        <v>36</v>
      </c>
      <c r="K12" s="272"/>
      <c r="L12" s="247">
        <v>4913</v>
      </c>
      <c r="M12" s="247">
        <v>0</v>
      </c>
      <c r="N12" s="276">
        <v>4913</v>
      </c>
    </row>
    <row r="13" spans="1:14" ht="22.5" customHeight="1" x14ac:dyDescent="0.2">
      <c r="A13" s="269"/>
      <c r="B13" s="271"/>
      <c r="C13" s="271"/>
      <c r="D13" s="271"/>
      <c r="E13" s="271"/>
      <c r="F13" s="277" t="s">
        <v>41</v>
      </c>
      <c r="G13" s="292" t="s">
        <v>42</v>
      </c>
      <c r="H13" s="271"/>
      <c r="I13" s="271"/>
      <c r="J13" s="292" t="s">
        <v>36</v>
      </c>
      <c r="K13" s="272"/>
      <c r="L13" s="247">
        <v>1708</v>
      </c>
      <c r="M13" s="247">
        <v>496</v>
      </c>
      <c r="N13" s="276">
        <v>2204</v>
      </c>
    </row>
    <row r="14" spans="1:14" ht="22.5" customHeight="1" x14ac:dyDescent="0.2">
      <c r="A14" s="269"/>
      <c r="B14" s="271"/>
      <c r="C14" s="271"/>
      <c r="D14" s="271"/>
      <c r="E14" s="271"/>
      <c r="F14" s="277" t="s">
        <v>44</v>
      </c>
      <c r="G14" s="292" t="s">
        <v>45</v>
      </c>
      <c r="H14" s="271"/>
      <c r="I14" s="271"/>
      <c r="J14" s="292" t="s">
        <v>36</v>
      </c>
      <c r="K14" s="272"/>
      <c r="L14" s="247">
        <v>562</v>
      </c>
      <c r="M14" s="247">
        <v>323</v>
      </c>
      <c r="N14" s="276">
        <v>885</v>
      </c>
    </row>
    <row r="15" spans="1:14" ht="22.5" customHeight="1" x14ac:dyDescent="0.2">
      <c r="A15" s="269"/>
      <c r="B15" s="271"/>
      <c r="C15" s="271"/>
      <c r="D15" s="271"/>
      <c r="E15" s="271"/>
      <c r="F15" s="277" t="s">
        <v>46</v>
      </c>
      <c r="G15" s="292" t="s">
        <v>48</v>
      </c>
      <c r="H15" s="271"/>
      <c r="I15" s="271"/>
      <c r="J15" s="292" t="s">
        <v>36</v>
      </c>
      <c r="K15" s="272"/>
      <c r="L15" s="247">
        <v>2095</v>
      </c>
      <c r="M15" s="247">
        <v>430</v>
      </c>
      <c r="N15" s="276">
        <v>2525</v>
      </c>
    </row>
    <row r="16" spans="1:14" ht="22.5" customHeight="1" x14ac:dyDescent="0.2">
      <c r="A16" s="269"/>
      <c r="B16" s="271"/>
      <c r="C16" s="271"/>
      <c r="D16" s="271"/>
      <c r="E16" s="271"/>
      <c r="F16" s="277" t="s">
        <v>49</v>
      </c>
      <c r="G16" s="292" t="s">
        <v>50</v>
      </c>
      <c r="H16" s="271"/>
      <c r="I16" s="271"/>
      <c r="J16" s="292" t="s">
        <v>36</v>
      </c>
      <c r="K16" s="272"/>
      <c r="L16" s="247">
        <v>2468</v>
      </c>
      <c r="M16" s="247">
        <v>0</v>
      </c>
      <c r="N16" s="276">
        <v>2468</v>
      </c>
    </row>
    <row r="17" spans="1:14" ht="22.5" customHeight="1" x14ac:dyDescent="0.2">
      <c r="A17" s="269"/>
      <c r="B17" s="271"/>
      <c r="C17" s="271"/>
      <c r="D17" s="271"/>
      <c r="E17" s="271"/>
      <c r="F17" s="277" t="s">
        <v>51</v>
      </c>
      <c r="G17" s="292" t="s">
        <v>4</v>
      </c>
      <c r="H17" s="271"/>
      <c r="I17" s="271"/>
      <c r="J17" s="292" t="s">
        <v>36</v>
      </c>
      <c r="K17" s="278"/>
      <c r="L17" s="247">
        <v>5208</v>
      </c>
      <c r="M17" s="247">
        <v>917</v>
      </c>
      <c r="N17" s="276">
        <v>6125</v>
      </c>
    </row>
    <row r="18" spans="1:14" ht="22.5" customHeight="1" x14ac:dyDescent="0.2">
      <c r="A18" s="269"/>
      <c r="B18" s="271"/>
      <c r="C18" s="271"/>
      <c r="D18" s="271"/>
      <c r="E18" s="271"/>
      <c r="F18" s="277" t="s">
        <v>52</v>
      </c>
      <c r="G18" s="292" t="s">
        <v>53</v>
      </c>
      <c r="H18" s="271"/>
      <c r="I18" s="271"/>
      <c r="J18" s="292" t="s">
        <v>36</v>
      </c>
      <c r="K18" s="272"/>
      <c r="L18" s="247">
        <v>2632</v>
      </c>
      <c r="M18" s="247">
        <v>360</v>
      </c>
      <c r="N18" s="276">
        <v>2992</v>
      </c>
    </row>
    <row r="19" spans="1:14" ht="22.5" customHeight="1" x14ac:dyDescent="0.2">
      <c r="A19" s="269"/>
      <c r="B19" s="271"/>
      <c r="C19" s="271"/>
      <c r="D19" s="271"/>
      <c r="E19" s="271"/>
      <c r="F19" s="277" t="s">
        <v>54</v>
      </c>
      <c r="G19" s="292" t="s">
        <v>55</v>
      </c>
      <c r="H19" s="271"/>
      <c r="I19" s="271"/>
      <c r="J19" s="292" t="s">
        <v>36</v>
      </c>
      <c r="K19" s="272"/>
      <c r="L19" s="247">
        <v>22569</v>
      </c>
      <c r="M19" s="247">
        <v>5826</v>
      </c>
      <c r="N19" s="276">
        <v>28395</v>
      </c>
    </row>
    <row r="20" spans="1:14" ht="22.5" customHeight="1" x14ac:dyDescent="0.2">
      <c r="A20" s="269"/>
      <c r="B20" s="271"/>
      <c r="C20" s="271"/>
      <c r="D20" s="271"/>
      <c r="E20" s="271"/>
      <c r="F20" s="277" t="s">
        <v>56</v>
      </c>
      <c r="G20" s="292" t="s">
        <v>28</v>
      </c>
      <c r="H20" s="271"/>
      <c r="I20" s="271"/>
      <c r="J20" s="292" t="s">
        <v>36</v>
      </c>
      <c r="K20" s="272"/>
      <c r="L20" s="247">
        <v>288</v>
      </c>
      <c r="M20" s="247">
        <v>69</v>
      </c>
      <c r="N20" s="276">
        <v>357</v>
      </c>
    </row>
    <row r="21" spans="1:14" ht="22.5" customHeight="1" x14ac:dyDescent="0.2">
      <c r="A21" s="269"/>
      <c r="B21" s="271"/>
      <c r="C21" s="271"/>
      <c r="D21" s="271"/>
      <c r="E21" s="271"/>
      <c r="F21" s="277" t="s">
        <v>18</v>
      </c>
      <c r="G21" s="292" t="s">
        <v>57</v>
      </c>
      <c r="H21" s="271"/>
      <c r="I21" s="271"/>
      <c r="J21" s="292" t="s">
        <v>36</v>
      </c>
      <c r="K21" s="272"/>
      <c r="L21" s="247">
        <v>1446</v>
      </c>
      <c r="M21" s="247">
        <v>1193</v>
      </c>
      <c r="N21" s="276">
        <v>2639</v>
      </c>
    </row>
    <row r="22" spans="1:14" ht="22.5" customHeight="1" x14ac:dyDescent="0.2">
      <c r="A22" s="269"/>
      <c r="B22" s="270" t="s">
        <v>58</v>
      </c>
      <c r="C22" s="271"/>
      <c r="D22" s="271"/>
      <c r="E22" s="310" t="s">
        <v>59</v>
      </c>
      <c r="F22" s="310"/>
      <c r="G22" s="310"/>
      <c r="H22" s="310"/>
      <c r="I22" s="292"/>
      <c r="J22" s="292" t="s">
        <v>36</v>
      </c>
      <c r="K22" s="272"/>
      <c r="L22" s="247">
        <v>48178</v>
      </c>
      <c r="M22" s="247">
        <v>4379</v>
      </c>
      <c r="N22" s="276">
        <v>52557</v>
      </c>
    </row>
    <row r="23" spans="1:14" ht="22.5" customHeight="1" x14ac:dyDescent="0.2">
      <c r="A23" s="269"/>
      <c r="B23" s="270" t="s">
        <v>15</v>
      </c>
      <c r="C23" s="271"/>
      <c r="D23" s="271"/>
      <c r="E23" s="310" t="s">
        <v>60</v>
      </c>
      <c r="F23" s="310"/>
      <c r="G23" s="310"/>
      <c r="H23" s="310"/>
      <c r="I23" s="292"/>
      <c r="J23" s="292" t="s">
        <v>63</v>
      </c>
      <c r="K23" s="272"/>
      <c r="L23" s="247">
        <v>31946</v>
      </c>
      <c r="M23" s="247">
        <v>1910</v>
      </c>
      <c r="N23" s="276">
        <v>33856</v>
      </c>
    </row>
    <row r="24" spans="1:14" ht="22.5" customHeight="1" x14ac:dyDescent="0.2">
      <c r="A24" s="269"/>
      <c r="B24" s="270" t="s">
        <v>64</v>
      </c>
      <c r="C24" s="271"/>
      <c r="D24" s="271"/>
      <c r="E24" s="310" t="s">
        <v>8</v>
      </c>
      <c r="F24" s="310"/>
      <c r="G24" s="310"/>
      <c r="H24" s="310"/>
      <c r="I24" s="311" t="s">
        <v>20</v>
      </c>
      <c r="J24" s="312"/>
      <c r="K24" s="272"/>
      <c r="L24" s="247">
        <v>9787</v>
      </c>
      <c r="M24" s="247">
        <v>1010</v>
      </c>
      <c r="N24" s="276">
        <v>10797</v>
      </c>
    </row>
    <row r="25" spans="1:14" ht="22.5" customHeight="1" x14ac:dyDescent="0.2">
      <c r="A25" s="269"/>
      <c r="B25" s="270" t="s">
        <v>65</v>
      </c>
      <c r="C25" s="271"/>
      <c r="D25" s="271"/>
      <c r="E25" s="310" t="s">
        <v>66</v>
      </c>
      <c r="F25" s="310"/>
      <c r="G25" s="310"/>
      <c r="H25" s="310"/>
      <c r="I25" s="271"/>
      <c r="J25" s="271"/>
      <c r="K25" s="272"/>
      <c r="L25" s="247"/>
      <c r="M25" s="247"/>
      <c r="N25" s="276"/>
    </row>
    <row r="26" spans="1:14" ht="22.5" customHeight="1" x14ac:dyDescent="0.2">
      <c r="A26" s="269"/>
      <c r="B26" s="271"/>
      <c r="C26" s="309" t="s">
        <v>34</v>
      </c>
      <c r="D26" s="309"/>
      <c r="E26" s="309"/>
      <c r="F26" s="310" t="s">
        <v>38</v>
      </c>
      <c r="G26" s="310"/>
      <c r="H26" s="310"/>
      <c r="I26" s="311" t="s">
        <v>67</v>
      </c>
      <c r="J26" s="312"/>
      <c r="K26" s="272"/>
      <c r="L26" s="247">
        <v>220</v>
      </c>
      <c r="M26" s="247">
        <v>176</v>
      </c>
      <c r="N26" s="276">
        <v>396</v>
      </c>
    </row>
    <row r="27" spans="1:14" ht="22.5" customHeight="1" x14ac:dyDescent="0.2">
      <c r="A27" s="269"/>
      <c r="B27" s="271"/>
      <c r="C27" s="309" t="s">
        <v>37</v>
      </c>
      <c r="D27" s="309"/>
      <c r="E27" s="309"/>
      <c r="F27" s="310" t="s">
        <v>40</v>
      </c>
      <c r="G27" s="310"/>
      <c r="H27" s="310"/>
      <c r="I27" s="311" t="s">
        <v>67</v>
      </c>
      <c r="J27" s="312"/>
      <c r="K27" s="272"/>
      <c r="L27" s="247">
        <v>1705</v>
      </c>
      <c r="M27" s="247">
        <v>0</v>
      </c>
      <c r="N27" s="276">
        <v>1705</v>
      </c>
    </row>
    <row r="28" spans="1:14" ht="22.5" customHeight="1" x14ac:dyDescent="0.2">
      <c r="A28" s="269"/>
      <c r="B28" s="271"/>
      <c r="C28" s="309" t="s">
        <v>68</v>
      </c>
      <c r="D28" s="309"/>
      <c r="E28" s="309"/>
      <c r="F28" s="310" t="s">
        <v>45</v>
      </c>
      <c r="G28" s="310"/>
      <c r="H28" s="310"/>
      <c r="I28" s="311" t="s">
        <v>67</v>
      </c>
      <c r="J28" s="312"/>
      <c r="K28" s="272"/>
      <c r="L28" s="247">
        <v>1100</v>
      </c>
      <c r="M28" s="247">
        <v>563</v>
      </c>
      <c r="N28" s="276">
        <v>1663</v>
      </c>
    </row>
    <row r="29" spans="1:14" ht="22.5" customHeight="1" x14ac:dyDescent="0.2">
      <c r="A29" s="269"/>
      <c r="B29" s="271"/>
      <c r="C29" s="309" t="s">
        <v>6</v>
      </c>
      <c r="D29" s="309"/>
      <c r="E29" s="309"/>
      <c r="F29" s="310" t="s">
        <v>48</v>
      </c>
      <c r="G29" s="310"/>
      <c r="H29" s="310"/>
      <c r="I29" s="311" t="s">
        <v>67</v>
      </c>
      <c r="J29" s="312"/>
      <c r="K29" s="272"/>
      <c r="L29" s="247">
        <v>0</v>
      </c>
      <c r="M29" s="247">
        <v>1760</v>
      </c>
      <c r="N29" s="276">
        <v>1760</v>
      </c>
    </row>
    <row r="30" spans="1:14" ht="22.5" customHeight="1" x14ac:dyDescent="0.2">
      <c r="A30" s="269"/>
      <c r="B30" s="271"/>
      <c r="C30" s="309" t="s">
        <v>69</v>
      </c>
      <c r="D30" s="309"/>
      <c r="E30" s="309"/>
      <c r="F30" s="310" t="s">
        <v>4</v>
      </c>
      <c r="G30" s="310"/>
      <c r="H30" s="310"/>
      <c r="I30" s="311" t="s">
        <v>67</v>
      </c>
      <c r="J30" s="312"/>
      <c r="K30" s="272"/>
      <c r="L30" s="247">
        <v>2310</v>
      </c>
      <c r="M30" s="247">
        <v>1408</v>
      </c>
      <c r="N30" s="276">
        <v>3718</v>
      </c>
    </row>
    <row r="31" spans="1:14" ht="22.5" customHeight="1" x14ac:dyDescent="0.2">
      <c r="A31" s="269"/>
      <c r="B31" s="271"/>
      <c r="C31" s="309" t="s">
        <v>70</v>
      </c>
      <c r="D31" s="309"/>
      <c r="E31" s="309"/>
      <c r="F31" s="310" t="s">
        <v>71</v>
      </c>
      <c r="G31" s="310"/>
      <c r="H31" s="310"/>
      <c r="I31" s="311" t="s">
        <v>67</v>
      </c>
      <c r="J31" s="312"/>
      <c r="K31" s="272"/>
      <c r="L31" s="247">
        <v>1100</v>
      </c>
      <c r="M31" s="247">
        <v>563</v>
      </c>
      <c r="N31" s="276">
        <v>1663</v>
      </c>
    </row>
    <row r="32" spans="1:14" ht="22.5" customHeight="1" x14ac:dyDescent="0.2">
      <c r="A32" s="269"/>
      <c r="B32" s="270" t="s">
        <v>72</v>
      </c>
      <c r="C32" s="271"/>
      <c r="D32" s="271"/>
      <c r="E32" s="310" t="s">
        <v>7</v>
      </c>
      <c r="F32" s="310"/>
      <c r="G32" s="310"/>
      <c r="H32" s="310"/>
      <c r="I32" s="311" t="s">
        <v>73</v>
      </c>
      <c r="J32" s="312"/>
      <c r="K32" s="272"/>
      <c r="L32" s="247">
        <v>58</v>
      </c>
      <c r="M32" s="247">
        <v>346</v>
      </c>
      <c r="N32" s="276">
        <v>404</v>
      </c>
    </row>
    <row r="33" spans="1:14" ht="22.5" customHeight="1" x14ac:dyDescent="0.2">
      <c r="A33" s="269"/>
      <c r="B33" s="270" t="s">
        <v>25</v>
      </c>
      <c r="C33" s="271"/>
      <c r="D33" s="271"/>
      <c r="E33" s="310" t="s">
        <v>74</v>
      </c>
      <c r="F33" s="310"/>
      <c r="G33" s="310"/>
      <c r="H33" s="310"/>
      <c r="I33" s="271"/>
      <c r="J33" s="271"/>
      <c r="K33" s="272"/>
      <c r="L33" s="247"/>
      <c r="M33" s="247"/>
      <c r="N33" s="276"/>
    </row>
    <row r="34" spans="1:14" ht="22.5" customHeight="1" x14ac:dyDescent="0.2">
      <c r="A34" s="269"/>
      <c r="B34" s="271"/>
      <c r="C34" s="309" t="s">
        <v>34</v>
      </c>
      <c r="D34" s="309"/>
      <c r="E34" s="309"/>
      <c r="F34" s="310" t="s">
        <v>17</v>
      </c>
      <c r="G34" s="310"/>
      <c r="H34" s="310"/>
      <c r="I34" s="271"/>
      <c r="J34" s="292" t="s">
        <v>75</v>
      </c>
      <c r="K34" s="272"/>
      <c r="L34" s="247">
        <v>8</v>
      </c>
      <c r="M34" s="247">
        <v>3</v>
      </c>
      <c r="N34" s="276">
        <v>11</v>
      </c>
    </row>
    <row r="35" spans="1:14" ht="22.5" customHeight="1" x14ac:dyDescent="0.2">
      <c r="A35" s="269"/>
      <c r="B35" s="271"/>
      <c r="C35" s="309" t="s">
        <v>37</v>
      </c>
      <c r="D35" s="309"/>
      <c r="E35" s="309"/>
      <c r="F35" s="310" t="s">
        <v>76</v>
      </c>
      <c r="G35" s="310"/>
      <c r="H35" s="310"/>
      <c r="I35" s="271"/>
      <c r="J35" s="292" t="s">
        <v>75</v>
      </c>
      <c r="K35" s="272"/>
      <c r="L35" s="247">
        <v>0</v>
      </c>
      <c r="M35" s="247">
        <v>0</v>
      </c>
      <c r="N35" s="276">
        <v>0</v>
      </c>
    </row>
    <row r="36" spans="1:14" ht="22.5" customHeight="1" x14ac:dyDescent="0.2">
      <c r="A36" s="269"/>
      <c r="B36" s="271"/>
      <c r="C36" s="309" t="s">
        <v>77</v>
      </c>
      <c r="D36" s="309"/>
      <c r="E36" s="309"/>
      <c r="F36" s="310" t="s">
        <v>9</v>
      </c>
      <c r="G36" s="310"/>
      <c r="H36" s="310"/>
      <c r="I36" s="271"/>
      <c r="J36" s="292" t="s">
        <v>75</v>
      </c>
      <c r="K36" s="272"/>
      <c r="L36" s="247">
        <v>8</v>
      </c>
      <c r="M36" s="247">
        <v>3</v>
      </c>
      <c r="N36" s="276">
        <v>11</v>
      </c>
    </row>
    <row r="37" spans="1:14" ht="6" customHeight="1" x14ac:dyDescent="0.2">
      <c r="A37" s="279"/>
      <c r="B37" s="280"/>
      <c r="C37" s="281"/>
      <c r="D37" s="281"/>
      <c r="E37" s="281"/>
      <c r="F37" s="282"/>
      <c r="G37" s="282"/>
      <c r="H37" s="280"/>
      <c r="I37" s="280"/>
      <c r="J37" s="283"/>
      <c r="K37" s="284"/>
      <c r="L37" s="263"/>
      <c r="M37" s="263"/>
      <c r="N37" s="285"/>
    </row>
  </sheetData>
  <mergeCells count="38">
    <mergeCell ref="C34:E34"/>
    <mergeCell ref="F34:H34"/>
    <mergeCell ref="C35:E35"/>
    <mergeCell ref="F35:H35"/>
    <mergeCell ref="C36:E36"/>
    <mergeCell ref="F36:H36"/>
    <mergeCell ref="E33:H33"/>
    <mergeCell ref="C29:E29"/>
    <mergeCell ref="F29:H29"/>
    <mergeCell ref="I29:J29"/>
    <mergeCell ref="C30:E30"/>
    <mergeCell ref="F30:H30"/>
    <mergeCell ref="I30:J30"/>
    <mergeCell ref="C31:E31"/>
    <mergeCell ref="F31:H31"/>
    <mergeCell ref="I31:J31"/>
    <mergeCell ref="E32:H32"/>
    <mergeCell ref="I32:J32"/>
    <mergeCell ref="C27:E27"/>
    <mergeCell ref="F27:H27"/>
    <mergeCell ref="I27:J27"/>
    <mergeCell ref="C28:E28"/>
    <mergeCell ref="F28:H28"/>
    <mergeCell ref="I28:J28"/>
    <mergeCell ref="C26:E26"/>
    <mergeCell ref="F26:H26"/>
    <mergeCell ref="I26:J26"/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</mergeCells>
  <phoneticPr fontId="31"/>
  <pageMargins left="0.78740157480314965" right="0.78740157480314965" top="0.98425196850393704" bottom="0.98425196850393704" header="0" footer="0"/>
  <pageSetup paperSize="9" scale="97" firstPageNumber="0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R33"/>
  <sheetViews>
    <sheetView view="pageBreakPreview" zoomScale="70" zoomScaleNormal="60" zoomScaleSheetLayoutView="70" workbookViewId="0">
      <pane xSplit="6" ySplit="4" topLeftCell="G5" activePane="bottomRight" state="frozen"/>
      <selection activeCell="G1" sqref="G1:O1048576"/>
      <selection pane="topRight" activeCell="G1" sqref="G1:O1048576"/>
      <selection pane="bottomLeft" activeCell="G1" sqref="G1:O1048576"/>
      <selection pane="bottomRight" activeCell="G1" sqref="G1:O1048576"/>
    </sheetView>
  </sheetViews>
  <sheetFormatPr defaultColWidth="11" defaultRowHeight="16.5" x14ac:dyDescent="0.2"/>
  <cols>
    <col min="1" max="1" width="4.7265625" style="135" customWidth="1"/>
    <col min="2" max="4" width="4" style="135" customWidth="1"/>
    <col min="5" max="5" width="7.6328125" style="135" customWidth="1"/>
    <col min="6" max="6" width="9.6328125" style="135" customWidth="1"/>
    <col min="7" max="12" width="13.36328125" style="135" customWidth="1"/>
    <col min="13" max="14" width="17.08984375" style="135" customWidth="1"/>
    <col min="15" max="15" width="13.36328125" style="135" customWidth="1"/>
    <col min="16" max="106" width="14.6328125" style="135" customWidth="1"/>
    <col min="107" max="107" width="11" style="135" bestFit="1"/>
    <col min="108" max="16384" width="11" style="135"/>
  </cols>
  <sheetData>
    <row r="1" spans="1:44" ht="33" customHeight="1" x14ac:dyDescent="0.25">
      <c r="A1" s="136" t="s">
        <v>99</v>
      </c>
      <c r="B1" s="137"/>
      <c r="C1" s="137"/>
      <c r="D1" s="137"/>
      <c r="E1" s="137"/>
      <c r="F1" s="138"/>
      <c r="G1" s="139"/>
      <c r="H1" s="139"/>
      <c r="I1" s="140"/>
      <c r="J1" s="139"/>
      <c r="K1" s="139"/>
      <c r="L1" s="140"/>
      <c r="N1" s="141"/>
      <c r="O1" s="140" t="s">
        <v>126</v>
      </c>
    </row>
    <row r="2" spans="1:44" ht="33" customHeight="1" x14ac:dyDescent="0.2">
      <c r="A2" s="142"/>
      <c r="B2" s="143"/>
      <c r="C2" s="143"/>
      <c r="D2" s="143"/>
      <c r="E2" s="143"/>
      <c r="F2" s="144" t="s">
        <v>101</v>
      </c>
      <c r="G2" s="331" t="s">
        <v>61</v>
      </c>
      <c r="H2" s="332"/>
      <c r="I2" s="332"/>
      <c r="J2" s="332"/>
      <c r="K2" s="332"/>
      <c r="L2" s="333"/>
      <c r="M2" s="334" t="s">
        <v>127</v>
      </c>
      <c r="N2" s="335"/>
      <c r="O2" s="336"/>
    </row>
    <row r="3" spans="1:44" ht="33" customHeight="1" x14ac:dyDescent="0.2">
      <c r="A3" s="145"/>
      <c r="B3" s="137"/>
      <c r="C3" s="137"/>
      <c r="D3" s="137"/>
      <c r="E3" s="137"/>
      <c r="F3" s="146" t="s">
        <v>102</v>
      </c>
      <c r="G3" s="337" t="s">
        <v>128</v>
      </c>
      <c r="H3" s="338"/>
      <c r="I3" s="339"/>
      <c r="J3" s="337" t="s">
        <v>129</v>
      </c>
      <c r="K3" s="338"/>
      <c r="L3" s="339"/>
      <c r="M3" s="340" t="s">
        <v>130</v>
      </c>
      <c r="N3" s="341"/>
      <c r="O3" s="342"/>
    </row>
    <row r="4" spans="1:44" ht="33" customHeight="1" x14ac:dyDescent="0.2">
      <c r="A4" s="147" t="s">
        <v>104</v>
      </c>
      <c r="B4" s="148"/>
      <c r="C4" s="148"/>
      <c r="D4" s="148"/>
      <c r="E4" s="148"/>
      <c r="F4" s="146" t="s">
        <v>19</v>
      </c>
      <c r="G4" s="149">
        <v>19</v>
      </c>
      <c r="H4" s="149">
        <v>20</v>
      </c>
      <c r="I4" s="150" t="s">
        <v>131</v>
      </c>
      <c r="J4" s="149">
        <v>19</v>
      </c>
      <c r="K4" s="149">
        <v>20</v>
      </c>
      <c r="L4" s="150" t="s">
        <v>131</v>
      </c>
      <c r="M4" s="149">
        <v>19</v>
      </c>
      <c r="N4" s="149">
        <v>20</v>
      </c>
      <c r="O4" s="150" t="s">
        <v>131</v>
      </c>
    </row>
    <row r="5" spans="1:44" ht="33" customHeight="1" x14ac:dyDescent="0.2">
      <c r="A5" s="151"/>
      <c r="B5" s="323" t="s">
        <v>105</v>
      </c>
      <c r="C5" s="326"/>
      <c r="D5" s="326"/>
      <c r="E5" s="326"/>
      <c r="F5" s="152"/>
      <c r="G5" s="153">
        <v>431166</v>
      </c>
      <c r="H5" s="153">
        <v>406915</v>
      </c>
      <c r="I5" s="154">
        <v>-5.6</v>
      </c>
      <c r="J5" s="153">
        <v>61880</v>
      </c>
      <c r="K5" s="153">
        <v>59004</v>
      </c>
      <c r="L5" s="154">
        <v>-4.5999999999999996</v>
      </c>
      <c r="M5" s="155">
        <v>493046</v>
      </c>
      <c r="N5" s="155">
        <v>465919</v>
      </c>
      <c r="O5" s="154">
        <v>-5.5</v>
      </c>
    </row>
    <row r="6" spans="1:44" ht="33" customHeight="1" x14ac:dyDescent="0.2">
      <c r="A6" s="330" t="s">
        <v>2</v>
      </c>
      <c r="B6" s="145"/>
      <c r="C6" s="314" t="s">
        <v>27</v>
      </c>
      <c r="D6" s="314"/>
      <c r="E6" s="316"/>
      <c r="F6" s="328"/>
      <c r="G6" s="157">
        <v>347166</v>
      </c>
      <c r="H6" s="157">
        <v>350915</v>
      </c>
      <c r="I6" s="158">
        <v>1.1000000000000001</v>
      </c>
      <c r="J6" s="157">
        <v>40699</v>
      </c>
      <c r="K6" s="157">
        <v>31531</v>
      </c>
      <c r="L6" s="158">
        <v>-22.5</v>
      </c>
      <c r="M6" s="159">
        <v>387865</v>
      </c>
      <c r="N6" s="159">
        <v>382446</v>
      </c>
      <c r="O6" s="158">
        <v>-1.4</v>
      </c>
    </row>
    <row r="7" spans="1:44" ht="33" customHeight="1" x14ac:dyDescent="0.2">
      <c r="A7" s="330"/>
      <c r="B7" s="145"/>
      <c r="C7" s="137"/>
      <c r="D7" s="314" t="s">
        <v>106</v>
      </c>
      <c r="E7" s="329"/>
      <c r="F7" s="328"/>
      <c r="G7" s="157">
        <v>255039</v>
      </c>
      <c r="H7" s="157">
        <v>253947</v>
      </c>
      <c r="I7" s="158">
        <v>-0.4</v>
      </c>
      <c r="J7" s="157">
        <v>40574</v>
      </c>
      <c r="K7" s="157">
        <v>31394</v>
      </c>
      <c r="L7" s="158">
        <v>-22.6</v>
      </c>
      <c r="M7" s="159">
        <v>295613</v>
      </c>
      <c r="N7" s="159">
        <v>285341</v>
      </c>
      <c r="O7" s="158">
        <v>-3.5</v>
      </c>
    </row>
    <row r="8" spans="1:44" ht="33" customHeight="1" x14ac:dyDescent="0.2">
      <c r="A8" s="330"/>
      <c r="B8" s="145"/>
      <c r="C8" s="314" t="s">
        <v>3</v>
      </c>
      <c r="D8" s="314"/>
      <c r="E8" s="316"/>
      <c r="F8" s="328"/>
      <c r="G8" s="157">
        <v>84000</v>
      </c>
      <c r="H8" s="157">
        <v>56000</v>
      </c>
      <c r="I8" s="158">
        <v>-33.299999999999997</v>
      </c>
      <c r="J8" s="157">
        <v>21181</v>
      </c>
      <c r="K8" s="157">
        <v>27473</v>
      </c>
      <c r="L8" s="158">
        <v>29.7</v>
      </c>
      <c r="M8" s="159">
        <v>105181</v>
      </c>
      <c r="N8" s="159">
        <v>83473</v>
      </c>
      <c r="O8" s="158">
        <v>-20.6</v>
      </c>
    </row>
    <row r="9" spans="1:44" ht="33" customHeight="1" x14ac:dyDescent="0.2">
      <c r="A9" s="330"/>
      <c r="B9" s="145"/>
      <c r="C9" s="137"/>
      <c r="D9" s="314" t="s">
        <v>107</v>
      </c>
      <c r="E9" s="329"/>
      <c r="F9" s="328"/>
      <c r="G9" s="157">
        <v>84000</v>
      </c>
      <c r="H9" s="157">
        <v>56000</v>
      </c>
      <c r="I9" s="158">
        <v>-33.299999999999997</v>
      </c>
      <c r="J9" s="157">
        <v>11350</v>
      </c>
      <c r="K9" s="157">
        <v>18578</v>
      </c>
      <c r="L9" s="158">
        <v>63.7</v>
      </c>
      <c r="M9" s="159">
        <v>95350</v>
      </c>
      <c r="N9" s="159">
        <v>74578</v>
      </c>
      <c r="O9" s="158">
        <v>-21.8</v>
      </c>
      <c r="AR9" s="135">
        <v>224</v>
      </c>
    </row>
    <row r="10" spans="1:44" ht="33" customHeight="1" x14ac:dyDescent="0.2">
      <c r="A10" s="330"/>
      <c r="B10" s="313" t="s">
        <v>108</v>
      </c>
      <c r="C10" s="316"/>
      <c r="D10" s="316"/>
      <c r="E10" s="316"/>
      <c r="F10" s="152"/>
      <c r="G10" s="157">
        <v>318899</v>
      </c>
      <c r="H10" s="157">
        <v>304012</v>
      </c>
      <c r="I10" s="158">
        <v>-4.7</v>
      </c>
      <c r="J10" s="157">
        <v>54147</v>
      </c>
      <c r="K10" s="157">
        <v>50298</v>
      </c>
      <c r="L10" s="158">
        <v>-7.1</v>
      </c>
      <c r="M10" s="159">
        <v>373046</v>
      </c>
      <c r="N10" s="159">
        <v>354310</v>
      </c>
      <c r="O10" s="158">
        <v>-5</v>
      </c>
    </row>
    <row r="11" spans="1:44" ht="33" customHeight="1" x14ac:dyDescent="0.2">
      <c r="A11" s="330"/>
      <c r="B11" s="145"/>
      <c r="C11" s="314" t="s">
        <v>109</v>
      </c>
      <c r="D11" s="314"/>
      <c r="E11" s="316"/>
      <c r="F11" s="328"/>
      <c r="G11" s="157">
        <v>296143</v>
      </c>
      <c r="H11" s="157">
        <v>285890</v>
      </c>
      <c r="I11" s="158">
        <v>-3.5</v>
      </c>
      <c r="J11" s="157">
        <v>51426</v>
      </c>
      <c r="K11" s="157">
        <v>48219</v>
      </c>
      <c r="L11" s="158">
        <v>-6.2</v>
      </c>
      <c r="M11" s="159">
        <v>347569</v>
      </c>
      <c r="N11" s="159">
        <v>334109</v>
      </c>
      <c r="O11" s="158">
        <v>-3.9</v>
      </c>
    </row>
    <row r="12" spans="1:44" ht="33" customHeight="1" x14ac:dyDescent="0.2">
      <c r="A12" s="330"/>
      <c r="B12" s="145"/>
      <c r="C12" s="156"/>
      <c r="D12" s="314" t="s">
        <v>43</v>
      </c>
      <c r="E12" s="329"/>
      <c r="F12" s="328"/>
      <c r="G12" s="157">
        <v>63175</v>
      </c>
      <c r="H12" s="157">
        <v>58338</v>
      </c>
      <c r="I12" s="158">
        <v>-7.7</v>
      </c>
      <c r="J12" s="157">
        <v>12579</v>
      </c>
      <c r="K12" s="157">
        <v>12902</v>
      </c>
      <c r="L12" s="158">
        <v>2.6</v>
      </c>
      <c r="M12" s="159">
        <v>75754</v>
      </c>
      <c r="N12" s="159">
        <v>71240</v>
      </c>
      <c r="O12" s="158">
        <v>-6</v>
      </c>
    </row>
    <row r="13" spans="1:44" ht="33" customHeight="1" x14ac:dyDescent="0.2">
      <c r="A13" s="330"/>
      <c r="B13" s="145"/>
      <c r="C13" s="314" t="s">
        <v>110</v>
      </c>
      <c r="D13" s="314"/>
      <c r="E13" s="316"/>
      <c r="F13" s="328"/>
      <c r="G13" s="157">
        <v>22756</v>
      </c>
      <c r="H13" s="157">
        <v>18122</v>
      </c>
      <c r="I13" s="158">
        <v>-20.399999999999999</v>
      </c>
      <c r="J13" s="157">
        <v>2721</v>
      </c>
      <c r="K13" s="157">
        <v>2079</v>
      </c>
      <c r="L13" s="158">
        <v>-23.6</v>
      </c>
      <c r="M13" s="159">
        <v>25477</v>
      </c>
      <c r="N13" s="159">
        <v>20201</v>
      </c>
      <c r="O13" s="158">
        <v>-20.7</v>
      </c>
    </row>
    <row r="14" spans="1:44" ht="33" customHeight="1" x14ac:dyDescent="0.2">
      <c r="A14" s="330"/>
      <c r="B14" s="145"/>
      <c r="C14" s="137"/>
      <c r="D14" s="314" t="s">
        <v>112</v>
      </c>
      <c r="E14" s="329"/>
      <c r="F14" s="328"/>
      <c r="G14" s="157">
        <v>22756</v>
      </c>
      <c r="H14" s="157">
        <v>18122</v>
      </c>
      <c r="I14" s="158">
        <v>-20.399999999999999</v>
      </c>
      <c r="J14" s="157">
        <v>1722</v>
      </c>
      <c r="K14" s="157">
        <v>1112</v>
      </c>
      <c r="L14" s="158">
        <v>-35.4</v>
      </c>
      <c r="M14" s="159">
        <v>24478</v>
      </c>
      <c r="N14" s="159">
        <v>19234</v>
      </c>
      <c r="O14" s="158">
        <v>-21.4</v>
      </c>
    </row>
    <row r="15" spans="1:44" ht="33" customHeight="1" x14ac:dyDescent="0.2">
      <c r="A15" s="160"/>
      <c r="B15" s="322" t="s">
        <v>21</v>
      </c>
      <c r="C15" s="321"/>
      <c r="D15" s="321"/>
      <c r="E15" s="321"/>
      <c r="F15" s="161"/>
      <c r="G15" s="162">
        <v>112267</v>
      </c>
      <c r="H15" s="162">
        <v>102903</v>
      </c>
      <c r="I15" s="163">
        <v>-8.3000000000000007</v>
      </c>
      <c r="J15" s="162">
        <v>7733</v>
      </c>
      <c r="K15" s="162">
        <v>8706</v>
      </c>
      <c r="L15" s="163">
        <v>12.6</v>
      </c>
      <c r="M15" s="162">
        <v>120000</v>
      </c>
      <c r="N15" s="162">
        <v>111609</v>
      </c>
      <c r="O15" s="163">
        <v>-7</v>
      </c>
    </row>
    <row r="16" spans="1:44" ht="33" customHeight="1" x14ac:dyDescent="0.2">
      <c r="A16" s="151"/>
      <c r="B16" s="323" t="s">
        <v>14</v>
      </c>
      <c r="C16" s="326"/>
      <c r="D16" s="326"/>
      <c r="E16" s="326"/>
      <c r="F16" s="164"/>
      <c r="G16" s="157">
        <v>180878</v>
      </c>
      <c r="H16" s="157">
        <v>139802</v>
      </c>
      <c r="I16" s="154">
        <v>-22.7</v>
      </c>
      <c r="J16" s="157">
        <v>2650</v>
      </c>
      <c r="K16" s="157">
        <v>422</v>
      </c>
      <c r="L16" s="154">
        <v>-84.1</v>
      </c>
      <c r="M16" s="159">
        <v>183528</v>
      </c>
      <c r="N16" s="159">
        <v>140224</v>
      </c>
      <c r="O16" s="154">
        <v>-23.6</v>
      </c>
    </row>
    <row r="17" spans="1:15" ht="33" customHeight="1" x14ac:dyDescent="0.2">
      <c r="A17" s="327" t="s">
        <v>113</v>
      </c>
      <c r="B17" s="145"/>
      <c r="C17" s="314" t="s">
        <v>114</v>
      </c>
      <c r="D17" s="314"/>
      <c r="E17" s="316"/>
      <c r="F17" s="328"/>
      <c r="G17" s="157">
        <v>0</v>
      </c>
      <c r="H17" s="157">
        <v>0</v>
      </c>
      <c r="I17" s="158" t="s">
        <v>100</v>
      </c>
      <c r="J17" s="157">
        <v>0</v>
      </c>
      <c r="K17" s="157">
        <v>0</v>
      </c>
      <c r="L17" s="158" t="s">
        <v>100</v>
      </c>
      <c r="M17" s="159">
        <v>0</v>
      </c>
      <c r="N17" s="159">
        <v>0</v>
      </c>
      <c r="O17" s="158" t="s">
        <v>100</v>
      </c>
    </row>
    <row r="18" spans="1:15" ht="33" customHeight="1" x14ac:dyDescent="0.2">
      <c r="A18" s="327"/>
      <c r="B18" s="145"/>
      <c r="C18" s="314" t="s">
        <v>115</v>
      </c>
      <c r="D18" s="314"/>
      <c r="E18" s="316"/>
      <c r="F18" s="328"/>
      <c r="G18" s="157">
        <v>0</v>
      </c>
      <c r="H18" s="157">
        <v>0</v>
      </c>
      <c r="I18" s="165" t="s">
        <v>100</v>
      </c>
      <c r="J18" s="157">
        <v>2650</v>
      </c>
      <c r="K18" s="157">
        <v>422</v>
      </c>
      <c r="L18" s="158">
        <v>-84.1</v>
      </c>
      <c r="M18" s="159">
        <v>2650</v>
      </c>
      <c r="N18" s="159">
        <v>422</v>
      </c>
      <c r="O18" s="158">
        <v>-84.1</v>
      </c>
    </row>
    <row r="19" spans="1:15" ht="33" customHeight="1" x14ac:dyDescent="0.2">
      <c r="A19" s="327"/>
      <c r="B19" s="313" t="s">
        <v>116</v>
      </c>
      <c r="C19" s="316"/>
      <c r="D19" s="316"/>
      <c r="E19" s="316"/>
      <c r="F19" s="152"/>
      <c r="G19" s="157">
        <v>293533</v>
      </c>
      <c r="H19" s="157">
        <v>240271</v>
      </c>
      <c r="I19" s="158">
        <v>-18.100000000000001</v>
      </c>
      <c r="J19" s="157">
        <v>11072</v>
      </c>
      <c r="K19" s="157">
        <v>10221</v>
      </c>
      <c r="L19" s="158">
        <v>-7.7</v>
      </c>
      <c r="M19" s="159">
        <v>304605</v>
      </c>
      <c r="N19" s="159">
        <v>250492</v>
      </c>
      <c r="O19" s="158">
        <v>-17.8</v>
      </c>
    </row>
    <row r="20" spans="1:15" ht="33" customHeight="1" x14ac:dyDescent="0.2">
      <c r="A20" s="327"/>
      <c r="B20" s="145"/>
      <c r="C20" s="314" t="s">
        <v>117</v>
      </c>
      <c r="D20" s="314"/>
      <c r="E20" s="316"/>
      <c r="F20" s="328"/>
      <c r="G20" s="157">
        <v>5627</v>
      </c>
      <c r="H20" s="157">
        <v>47092</v>
      </c>
      <c r="I20" s="158">
        <v>736.9</v>
      </c>
      <c r="J20" s="157">
        <v>0</v>
      </c>
      <c r="K20" s="157">
        <v>9378</v>
      </c>
      <c r="L20" s="165" t="s">
        <v>132</v>
      </c>
      <c r="M20" s="159">
        <v>5627</v>
      </c>
      <c r="N20" s="159">
        <v>56470</v>
      </c>
      <c r="O20" s="158">
        <v>903.6</v>
      </c>
    </row>
    <row r="21" spans="1:15" ht="33" customHeight="1" x14ac:dyDescent="0.2">
      <c r="A21" s="327"/>
      <c r="B21" s="145"/>
      <c r="C21" s="156"/>
      <c r="D21" s="314" t="s">
        <v>43</v>
      </c>
      <c r="E21" s="329"/>
      <c r="F21" s="328"/>
      <c r="G21" s="157">
        <v>0</v>
      </c>
      <c r="H21" s="157">
        <v>1077</v>
      </c>
      <c r="I21" s="165" t="s">
        <v>132</v>
      </c>
      <c r="J21" s="157">
        <v>0</v>
      </c>
      <c r="K21" s="157">
        <v>0</v>
      </c>
      <c r="L21" s="158" t="s">
        <v>100</v>
      </c>
      <c r="M21" s="159">
        <v>0</v>
      </c>
      <c r="N21" s="159">
        <v>1077</v>
      </c>
      <c r="O21" s="165" t="s">
        <v>132</v>
      </c>
    </row>
    <row r="22" spans="1:15" ht="33" customHeight="1" x14ac:dyDescent="0.2">
      <c r="A22" s="327"/>
      <c r="B22" s="145"/>
      <c r="C22" s="314" t="s">
        <v>13</v>
      </c>
      <c r="D22" s="314"/>
      <c r="E22" s="316"/>
      <c r="F22" s="328"/>
      <c r="G22" s="157">
        <v>107070</v>
      </c>
      <c r="H22" s="157">
        <v>67615</v>
      </c>
      <c r="I22" s="158">
        <v>-36.799999999999997</v>
      </c>
      <c r="J22" s="157">
        <v>11072</v>
      </c>
      <c r="K22" s="157">
        <v>843</v>
      </c>
      <c r="L22" s="158">
        <v>-92.4</v>
      </c>
      <c r="M22" s="159">
        <v>118142</v>
      </c>
      <c r="N22" s="159">
        <v>68458</v>
      </c>
      <c r="O22" s="158">
        <v>-42.1</v>
      </c>
    </row>
    <row r="23" spans="1:15" ht="33" customHeight="1" x14ac:dyDescent="0.2">
      <c r="A23" s="166"/>
      <c r="B23" s="322" t="s">
        <v>21</v>
      </c>
      <c r="C23" s="321"/>
      <c r="D23" s="321"/>
      <c r="E23" s="321"/>
      <c r="F23" s="161"/>
      <c r="G23" s="162">
        <v>-112655</v>
      </c>
      <c r="H23" s="162">
        <v>-100469</v>
      </c>
      <c r="I23" s="163">
        <v>-10.8</v>
      </c>
      <c r="J23" s="162">
        <v>-8422</v>
      </c>
      <c r="K23" s="162">
        <v>-9799</v>
      </c>
      <c r="L23" s="163">
        <v>16.399999999999999</v>
      </c>
      <c r="M23" s="162">
        <v>-121077</v>
      </c>
      <c r="N23" s="162">
        <v>-110268</v>
      </c>
      <c r="O23" s="163">
        <v>-8.9</v>
      </c>
    </row>
    <row r="24" spans="1:15" ht="33" customHeight="1" x14ac:dyDescent="0.2">
      <c r="A24" s="323" t="s">
        <v>118</v>
      </c>
      <c r="B24" s="324"/>
      <c r="C24" s="324"/>
      <c r="D24" s="324"/>
      <c r="E24" s="324"/>
      <c r="F24" s="325"/>
      <c r="G24" s="159">
        <v>-388</v>
      </c>
      <c r="H24" s="159">
        <v>2434</v>
      </c>
      <c r="I24" s="154">
        <v>-727.3</v>
      </c>
      <c r="J24" s="159">
        <v>-689</v>
      </c>
      <c r="K24" s="159">
        <v>-1093</v>
      </c>
      <c r="L24" s="154">
        <v>58.6</v>
      </c>
      <c r="M24" s="159">
        <v>-1077</v>
      </c>
      <c r="N24" s="159">
        <v>1341</v>
      </c>
      <c r="O24" s="154">
        <v>-224.5</v>
      </c>
    </row>
    <row r="25" spans="1:15" ht="33" customHeight="1" x14ac:dyDescent="0.2">
      <c r="A25" s="313" t="s">
        <v>10</v>
      </c>
      <c r="B25" s="314"/>
      <c r="C25" s="314"/>
      <c r="D25" s="314"/>
      <c r="E25" s="314"/>
      <c r="F25" s="315"/>
      <c r="G25" s="157">
        <v>0</v>
      </c>
      <c r="H25" s="157">
        <v>0</v>
      </c>
      <c r="I25" s="158" t="s">
        <v>100</v>
      </c>
      <c r="J25" s="167">
        <v>0</v>
      </c>
      <c r="K25" s="167">
        <v>0</v>
      </c>
      <c r="L25" s="158" t="s">
        <v>100</v>
      </c>
      <c r="M25" s="159">
        <v>0</v>
      </c>
      <c r="N25" s="159">
        <v>0</v>
      </c>
      <c r="O25" s="158" t="s">
        <v>100</v>
      </c>
    </row>
    <row r="26" spans="1:15" ht="33" customHeight="1" x14ac:dyDescent="0.2">
      <c r="A26" s="313" t="s">
        <v>1</v>
      </c>
      <c r="B26" s="314"/>
      <c r="C26" s="314"/>
      <c r="D26" s="314"/>
      <c r="E26" s="314"/>
      <c r="F26" s="315"/>
      <c r="G26" s="157">
        <v>7708</v>
      </c>
      <c r="H26" s="157">
        <v>7319</v>
      </c>
      <c r="I26" s="158">
        <v>-5</v>
      </c>
      <c r="J26" s="157">
        <v>4812</v>
      </c>
      <c r="K26" s="157">
        <v>4123</v>
      </c>
      <c r="L26" s="158">
        <v>-14.3</v>
      </c>
      <c r="M26" s="159">
        <v>12520</v>
      </c>
      <c r="N26" s="159">
        <v>11442</v>
      </c>
      <c r="O26" s="158">
        <v>-8.6</v>
      </c>
    </row>
    <row r="27" spans="1:15" ht="33" customHeight="1" x14ac:dyDescent="0.2">
      <c r="A27" s="313" t="s">
        <v>16</v>
      </c>
      <c r="B27" s="314"/>
      <c r="C27" s="314"/>
      <c r="D27" s="314"/>
      <c r="E27" s="314"/>
      <c r="F27" s="315"/>
      <c r="G27" s="157">
        <v>0</v>
      </c>
      <c r="H27" s="157">
        <v>0</v>
      </c>
      <c r="I27" s="158" t="s">
        <v>100</v>
      </c>
      <c r="J27" s="157">
        <v>0</v>
      </c>
      <c r="K27" s="157">
        <v>0</v>
      </c>
      <c r="L27" s="158" t="s">
        <v>100</v>
      </c>
      <c r="M27" s="159">
        <v>0</v>
      </c>
      <c r="N27" s="159">
        <v>0</v>
      </c>
      <c r="O27" s="158" t="s">
        <v>100</v>
      </c>
    </row>
    <row r="28" spans="1:15" ht="33" customHeight="1" x14ac:dyDescent="0.2">
      <c r="A28" s="313" t="s">
        <v>119</v>
      </c>
      <c r="B28" s="314"/>
      <c r="C28" s="314"/>
      <c r="D28" s="314"/>
      <c r="E28" s="314"/>
      <c r="F28" s="315"/>
      <c r="G28" s="159">
        <v>7320</v>
      </c>
      <c r="H28" s="159">
        <v>9753</v>
      </c>
      <c r="I28" s="158">
        <v>33.200000000000003</v>
      </c>
      <c r="J28" s="159">
        <v>4123</v>
      </c>
      <c r="K28" s="159">
        <v>3030</v>
      </c>
      <c r="L28" s="158">
        <v>-26.5</v>
      </c>
      <c r="M28" s="159">
        <v>11443</v>
      </c>
      <c r="N28" s="159">
        <v>12783</v>
      </c>
      <c r="O28" s="158">
        <v>11.7</v>
      </c>
    </row>
    <row r="29" spans="1:15" ht="33" customHeight="1" x14ac:dyDescent="0.2">
      <c r="A29" s="313" t="s">
        <v>120</v>
      </c>
      <c r="B29" s="314"/>
      <c r="C29" s="314"/>
      <c r="D29" s="314"/>
      <c r="E29" s="314"/>
      <c r="F29" s="315"/>
      <c r="G29" s="157">
        <v>0</v>
      </c>
      <c r="H29" s="157">
        <v>0</v>
      </c>
      <c r="I29" s="158" t="s">
        <v>100</v>
      </c>
      <c r="J29" s="157">
        <v>0</v>
      </c>
      <c r="K29" s="157">
        <v>0</v>
      </c>
      <c r="L29" s="158" t="s">
        <v>100</v>
      </c>
      <c r="M29" s="159">
        <v>0</v>
      </c>
      <c r="N29" s="159">
        <v>0</v>
      </c>
      <c r="O29" s="158" t="s">
        <v>100</v>
      </c>
    </row>
    <row r="30" spans="1:15" ht="33" customHeight="1" x14ac:dyDescent="0.2">
      <c r="A30" s="313" t="s">
        <v>121</v>
      </c>
      <c r="B30" s="314"/>
      <c r="C30" s="316"/>
      <c r="D30" s="316"/>
      <c r="E30" s="316"/>
      <c r="F30" s="168" t="s">
        <v>122</v>
      </c>
      <c r="G30" s="157">
        <v>7320</v>
      </c>
      <c r="H30" s="157">
        <v>9753</v>
      </c>
      <c r="I30" s="158">
        <v>33.200000000000003</v>
      </c>
      <c r="J30" s="157">
        <v>4123</v>
      </c>
      <c r="K30" s="157">
        <v>3030</v>
      </c>
      <c r="L30" s="158">
        <v>-26.5</v>
      </c>
      <c r="M30" s="159">
        <v>11443</v>
      </c>
      <c r="N30" s="159">
        <v>12783</v>
      </c>
      <c r="O30" s="158">
        <v>11.7</v>
      </c>
    </row>
    <row r="31" spans="1:15" ht="33" customHeight="1" x14ac:dyDescent="0.2">
      <c r="A31" s="313"/>
      <c r="B31" s="314"/>
      <c r="C31" s="316"/>
      <c r="D31" s="316"/>
      <c r="E31" s="316"/>
      <c r="F31" s="168" t="s">
        <v>123</v>
      </c>
      <c r="G31" s="157">
        <v>0</v>
      </c>
      <c r="H31" s="157">
        <v>0</v>
      </c>
      <c r="I31" s="158" t="s">
        <v>100</v>
      </c>
      <c r="J31" s="157">
        <v>0</v>
      </c>
      <c r="K31" s="157">
        <v>0</v>
      </c>
      <c r="L31" s="158" t="s">
        <v>100</v>
      </c>
      <c r="M31" s="159">
        <v>0</v>
      </c>
      <c r="N31" s="159">
        <v>0</v>
      </c>
      <c r="O31" s="158" t="s">
        <v>100</v>
      </c>
    </row>
    <row r="32" spans="1:15" ht="33" customHeight="1" x14ac:dyDescent="0.2">
      <c r="A32" s="317" t="s">
        <v>124</v>
      </c>
      <c r="B32" s="318"/>
      <c r="C32" s="316"/>
      <c r="D32" s="316"/>
      <c r="E32" s="316"/>
      <c r="F32" s="169" t="s">
        <v>103</v>
      </c>
      <c r="G32" s="170">
        <v>0</v>
      </c>
      <c r="H32" s="170">
        <v>0</v>
      </c>
      <c r="I32" s="158" t="s">
        <v>100</v>
      </c>
      <c r="J32" s="170">
        <v>0</v>
      </c>
      <c r="K32" s="170">
        <v>0</v>
      </c>
      <c r="L32" s="158" t="s">
        <v>100</v>
      </c>
      <c r="M32" s="170">
        <v>0</v>
      </c>
      <c r="N32" s="170">
        <v>0</v>
      </c>
      <c r="O32" s="158" t="s">
        <v>100</v>
      </c>
    </row>
    <row r="33" spans="1:15" ht="33" customHeight="1" x14ac:dyDescent="0.2">
      <c r="A33" s="319" t="s">
        <v>125</v>
      </c>
      <c r="B33" s="320"/>
      <c r="C33" s="321"/>
      <c r="D33" s="321"/>
      <c r="E33" s="321"/>
      <c r="F33" s="171" t="s">
        <v>103</v>
      </c>
      <c r="G33" s="172">
        <v>101.2</v>
      </c>
      <c r="H33" s="172">
        <v>109.5</v>
      </c>
      <c r="I33" s="163">
        <v>8.1999999999999993</v>
      </c>
      <c r="J33" s="172">
        <v>94.9</v>
      </c>
      <c r="K33" s="172">
        <v>115.4</v>
      </c>
      <c r="L33" s="163">
        <v>21.6</v>
      </c>
      <c r="M33" s="172">
        <v>100.4</v>
      </c>
      <c r="N33" s="172">
        <v>110.2</v>
      </c>
      <c r="O33" s="163">
        <v>9.8000000000000007</v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3"/>
  <pageMargins left="0.78740157480314965" right="0.78740157480314965" top="0.98425196850393704" bottom="0.98425196850393704" header="0" footer="0"/>
  <pageSetup paperSize="9" scale="69" firstPageNumber="0" orientation="portrait" blackAndWhite="1" r:id="rId1"/>
  <headerFooter alignWithMargins="0"/>
  <colBreaks count="1" manualBreakCount="1">
    <brk id="12" max="3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33"/>
  <sheetViews>
    <sheetView view="pageBreakPreview" zoomScale="75" zoomScaleNormal="60" zoomScaleSheetLayoutView="75" workbookViewId="0">
      <selection activeCell="G1" sqref="G1:O1048576"/>
    </sheetView>
  </sheetViews>
  <sheetFormatPr defaultColWidth="11" defaultRowHeight="16.5" x14ac:dyDescent="0.2"/>
  <cols>
    <col min="1" max="1" width="4.7265625" style="128" customWidth="1"/>
    <col min="2" max="4" width="4" style="128" customWidth="1"/>
    <col min="5" max="5" width="7.6328125" style="128" customWidth="1"/>
    <col min="6" max="6" width="9.6328125" style="128" customWidth="1"/>
    <col min="7" max="12" width="13.36328125" style="128" customWidth="1"/>
    <col min="13" max="14" width="17.08984375" style="128" customWidth="1"/>
    <col min="15" max="15" width="13.36328125" style="128" customWidth="1"/>
    <col min="16" max="16" width="11" style="128" bestFit="1"/>
    <col min="17" max="16384" width="11" style="128"/>
  </cols>
  <sheetData>
    <row r="1" spans="1:15" ht="33" customHeight="1" x14ac:dyDescent="0.25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15" ht="33" customHeight="1" x14ac:dyDescent="0.2">
      <c r="A2" s="176"/>
      <c r="B2" s="177"/>
      <c r="C2" s="177"/>
      <c r="D2" s="177"/>
      <c r="E2" s="177"/>
      <c r="F2" s="178" t="s">
        <v>101</v>
      </c>
      <c r="G2" s="361" t="s">
        <v>61</v>
      </c>
      <c r="H2" s="362"/>
      <c r="I2" s="362"/>
      <c r="J2" s="362"/>
      <c r="K2" s="362"/>
      <c r="L2" s="363"/>
      <c r="M2" s="364" t="s">
        <v>127</v>
      </c>
      <c r="N2" s="365"/>
      <c r="O2" s="366"/>
    </row>
    <row r="3" spans="1:15" ht="33" customHeight="1" x14ac:dyDescent="0.2">
      <c r="A3" s="133"/>
      <c r="B3" s="130"/>
      <c r="C3" s="130"/>
      <c r="D3" s="130"/>
      <c r="E3" s="130"/>
      <c r="F3" s="179" t="s">
        <v>102</v>
      </c>
      <c r="G3" s="367" t="s">
        <v>128</v>
      </c>
      <c r="H3" s="368"/>
      <c r="I3" s="369"/>
      <c r="J3" s="367" t="s">
        <v>129</v>
      </c>
      <c r="K3" s="368"/>
      <c r="L3" s="369"/>
      <c r="M3" s="370" t="s">
        <v>130</v>
      </c>
      <c r="N3" s="371"/>
      <c r="O3" s="372"/>
    </row>
    <row r="4" spans="1:15" ht="33" customHeight="1" x14ac:dyDescent="0.2">
      <c r="A4" s="180" t="s">
        <v>104</v>
      </c>
      <c r="B4" s="132"/>
      <c r="C4" s="132"/>
      <c r="D4" s="132"/>
      <c r="E4" s="132"/>
      <c r="F4" s="179" t="s">
        <v>19</v>
      </c>
      <c r="G4" s="181">
        <v>20</v>
      </c>
      <c r="H4" s="181">
        <v>21</v>
      </c>
      <c r="I4" s="182" t="s">
        <v>131</v>
      </c>
      <c r="J4" s="181">
        <v>20</v>
      </c>
      <c r="K4" s="181">
        <v>21</v>
      </c>
      <c r="L4" s="182" t="s">
        <v>131</v>
      </c>
      <c r="M4" s="181">
        <v>20</v>
      </c>
      <c r="N4" s="181">
        <v>21</v>
      </c>
      <c r="O4" s="182" t="s">
        <v>131</v>
      </c>
    </row>
    <row r="5" spans="1:15" ht="33" customHeight="1" x14ac:dyDescent="0.2">
      <c r="A5" s="183"/>
      <c r="B5" s="353" t="s">
        <v>105</v>
      </c>
      <c r="C5" s="356"/>
      <c r="D5" s="356"/>
      <c r="E5" s="356"/>
      <c r="F5" s="184"/>
      <c r="G5" s="185">
        <v>406915</v>
      </c>
      <c r="H5" s="185">
        <v>392001</v>
      </c>
      <c r="I5" s="186">
        <v>-3.7</v>
      </c>
      <c r="J5" s="185">
        <v>59004</v>
      </c>
      <c r="K5" s="185">
        <v>40695</v>
      </c>
      <c r="L5" s="186">
        <v>-31</v>
      </c>
      <c r="M5" s="187">
        <v>465919</v>
      </c>
      <c r="N5" s="187">
        <v>432696</v>
      </c>
      <c r="O5" s="186">
        <v>-7.1</v>
      </c>
    </row>
    <row r="6" spans="1:15" ht="33" customHeight="1" x14ac:dyDescent="0.2">
      <c r="A6" s="360" t="s">
        <v>2</v>
      </c>
      <c r="B6" s="133"/>
      <c r="C6" s="344" t="s">
        <v>27</v>
      </c>
      <c r="D6" s="344"/>
      <c r="E6" s="346"/>
      <c r="F6" s="358"/>
      <c r="G6" s="188">
        <v>350915</v>
      </c>
      <c r="H6" s="188">
        <v>353499</v>
      </c>
      <c r="I6" s="189">
        <v>0.7</v>
      </c>
      <c r="J6" s="188">
        <v>31531</v>
      </c>
      <c r="K6" s="188">
        <v>29102</v>
      </c>
      <c r="L6" s="189">
        <v>-7.7</v>
      </c>
      <c r="M6" s="190">
        <v>382446</v>
      </c>
      <c r="N6" s="190">
        <v>382601</v>
      </c>
      <c r="O6" s="189">
        <v>0</v>
      </c>
    </row>
    <row r="7" spans="1:15" ht="33" customHeight="1" x14ac:dyDescent="0.2">
      <c r="A7" s="360"/>
      <c r="B7" s="133"/>
      <c r="C7" s="130"/>
      <c r="D7" s="344" t="s">
        <v>106</v>
      </c>
      <c r="E7" s="359"/>
      <c r="F7" s="358"/>
      <c r="G7" s="188">
        <v>253947</v>
      </c>
      <c r="H7" s="188">
        <v>259580</v>
      </c>
      <c r="I7" s="189">
        <v>2.2000000000000002</v>
      </c>
      <c r="J7" s="188">
        <v>31394</v>
      </c>
      <c r="K7" s="188">
        <v>28973</v>
      </c>
      <c r="L7" s="189">
        <v>-7.7</v>
      </c>
      <c r="M7" s="190">
        <v>285341</v>
      </c>
      <c r="N7" s="190">
        <v>288553</v>
      </c>
      <c r="O7" s="189">
        <v>1.1000000000000001</v>
      </c>
    </row>
    <row r="8" spans="1:15" ht="33" customHeight="1" x14ac:dyDescent="0.2">
      <c r="A8" s="360"/>
      <c r="B8" s="133"/>
      <c r="C8" s="344" t="s">
        <v>3</v>
      </c>
      <c r="D8" s="344"/>
      <c r="E8" s="346"/>
      <c r="F8" s="358"/>
      <c r="G8" s="188">
        <v>56000</v>
      </c>
      <c r="H8" s="188">
        <v>38502</v>
      </c>
      <c r="I8" s="189">
        <v>-31.2</v>
      </c>
      <c r="J8" s="188">
        <v>27473</v>
      </c>
      <c r="K8" s="188">
        <v>11593</v>
      </c>
      <c r="L8" s="189">
        <v>-57.8</v>
      </c>
      <c r="M8" s="190">
        <v>83473</v>
      </c>
      <c r="N8" s="190">
        <v>50095</v>
      </c>
      <c r="O8" s="189">
        <v>-40</v>
      </c>
    </row>
    <row r="9" spans="1:15" ht="33" customHeight="1" x14ac:dyDescent="0.2">
      <c r="A9" s="360"/>
      <c r="B9" s="133"/>
      <c r="C9" s="130"/>
      <c r="D9" s="344" t="s">
        <v>107</v>
      </c>
      <c r="E9" s="359"/>
      <c r="F9" s="358"/>
      <c r="G9" s="188">
        <v>56000</v>
      </c>
      <c r="H9" s="188">
        <v>38500</v>
      </c>
      <c r="I9" s="189">
        <v>-31.3</v>
      </c>
      <c r="J9" s="188">
        <v>18578</v>
      </c>
      <c r="K9" s="188">
        <v>3555</v>
      </c>
      <c r="L9" s="189">
        <v>-80.900000000000006</v>
      </c>
      <c r="M9" s="190">
        <v>74578</v>
      </c>
      <c r="N9" s="190">
        <v>42055</v>
      </c>
      <c r="O9" s="189">
        <v>-43.6</v>
      </c>
    </row>
    <row r="10" spans="1:15" ht="33" customHeight="1" x14ac:dyDescent="0.2">
      <c r="A10" s="360"/>
      <c r="B10" s="343" t="s">
        <v>108</v>
      </c>
      <c r="C10" s="346"/>
      <c r="D10" s="346"/>
      <c r="E10" s="346"/>
      <c r="F10" s="184"/>
      <c r="G10" s="188">
        <v>304012</v>
      </c>
      <c r="H10" s="188">
        <v>306463</v>
      </c>
      <c r="I10" s="189">
        <v>0.8</v>
      </c>
      <c r="J10" s="188">
        <v>50298</v>
      </c>
      <c r="K10" s="188">
        <v>37889</v>
      </c>
      <c r="L10" s="189">
        <v>-24.7</v>
      </c>
      <c r="M10" s="190">
        <v>354310</v>
      </c>
      <c r="N10" s="190">
        <v>344352</v>
      </c>
      <c r="O10" s="189">
        <v>-2.8</v>
      </c>
    </row>
    <row r="11" spans="1:15" ht="33" customHeight="1" x14ac:dyDescent="0.2">
      <c r="A11" s="360"/>
      <c r="B11" s="133"/>
      <c r="C11" s="344" t="s">
        <v>109</v>
      </c>
      <c r="D11" s="344"/>
      <c r="E11" s="346"/>
      <c r="F11" s="358"/>
      <c r="G11" s="188">
        <v>285890</v>
      </c>
      <c r="H11" s="188">
        <v>291561</v>
      </c>
      <c r="I11" s="189">
        <v>2</v>
      </c>
      <c r="J11" s="188">
        <v>48219</v>
      </c>
      <c r="K11" s="188">
        <v>36181</v>
      </c>
      <c r="L11" s="189">
        <v>-25</v>
      </c>
      <c r="M11" s="190">
        <v>334109</v>
      </c>
      <c r="N11" s="190">
        <v>327742</v>
      </c>
      <c r="O11" s="189">
        <v>-1.9</v>
      </c>
    </row>
    <row r="12" spans="1:15" ht="33" customHeight="1" x14ac:dyDescent="0.2">
      <c r="A12" s="360"/>
      <c r="B12" s="133"/>
      <c r="C12" s="134"/>
      <c r="D12" s="344" t="s">
        <v>43</v>
      </c>
      <c r="E12" s="359"/>
      <c r="F12" s="358"/>
      <c r="G12" s="188">
        <v>58338</v>
      </c>
      <c r="H12" s="188">
        <v>69652</v>
      </c>
      <c r="I12" s="189">
        <v>19.399999999999999</v>
      </c>
      <c r="J12" s="188">
        <v>12902</v>
      </c>
      <c r="K12" s="188">
        <v>12597</v>
      </c>
      <c r="L12" s="189">
        <v>-2.4</v>
      </c>
      <c r="M12" s="190">
        <v>71240</v>
      </c>
      <c r="N12" s="190">
        <v>82249</v>
      </c>
      <c r="O12" s="189">
        <v>15.5</v>
      </c>
    </row>
    <row r="13" spans="1:15" ht="33" customHeight="1" x14ac:dyDescent="0.2">
      <c r="A13" s="360"/>
      <c r="B13" s="133"/>
      <c r="C13" s="344" t="s">
        <v>110</v>
      </c>
      <c r="D13" s="344"/>
      <c r="E13" s="346"/>
      <c r="F13" s="358"/>
      <c r="G13" s="188">
        <v>18122</v>
      </c>
      <c r="H13" s="188">
        <v>14902</v>
      </c>
      <c r="I13" s="189">
        <v>-17.8</v>
      </c>
      <c r="J13" s="188">
        <v>2079</v>
      </c>
      <c r="K13" s="188">
        <v>1708</v>
      </c>
      <c r="L13" s="189">
        <v>-17.8</v>
      </c>
      <c r="M13" s="190">
        <v>20201</v>
      </c>
      <c r="N13" s="190">
        <v>16610</v>
      </c>
      <c r="O13" s="189">
        <v>-17.8</v>
      </c>
    </row>
    <row r="14" spans="1:15" ht="33" customHeight="1" x14ac:dyDescent="0.2">
      <c r="A14" s="360"/>
      <c r="B14" s="133"/>
      <c r="C14" s="130"/>
      <c r="D14" s="344" t="s">
        <v>112</v>
      </c>
      <c r="E14" s="359"/>
      <c r="F14" s="358"/>
      <c r="G14" s="188">
        <v>18122</v>
      </c>
      <c r="H14" s="188">
        <v>14902</v>
      </c>
      <c r="I14" s="189">
        <v>-17.8</v>
      </c>
      <c r="J14" s="188">
        <v>1112</v>
      </c>
      <c r="K14" s="188">
        <v>1065</v>
      </c>
      <c r="L14" s="189">
        <v>-4.2</v>
      </c>
      <c r="M14" s="190">
        <v>19234</v>
      </c>
      <c r="N14" s="190">
        <v>15967</v>
      </c>
      <c r="O14" s="189">
        <v>-17</v>
      </c>
    </row>
    <row r="15" spans="1:15" ht="33" customHeight="1" x14ac:dyDescent="0.2">
      <c r="A15" s="191"/>
      <c r="B15" s="352" t="s">
        <v>21</v>
      </c>
      <c r="C15" s="351"/>
      <c r="D15" s="351"/>
      <c r="E15" s="351"/>
      <c r="F15" s="192"/>
      <c r="G15" s="193">
        <v>102903</v>
      </c>
      <c r="H15" s="193">
        <v>85538</v>
      </c>
      <c r="I15" s="194">
        <v>-16.899999999999999</v>
      </c>
      <c r="J15" s="193">
        <v>8706</v>
      </c>
      <c r="K15" s="193">
        <v>2806</v>
      </c>
      <c r="L15" s="194">
        <v>-67.8</v>
      </c>
      <c r="M15" s="193">
        <v>111609</v>
      </c>
      <c r="N15" s="193">
        <v>88344</v>
      </c>
      <c r="O15" s="194">
        <v>-20.8</v>
      </c>
    </row>
    <row r="16" spans="1:15" ht="33" customHeight="1" x14ac:dyDescent="0.2">
      <c r="A16" s="183"/>
      <c r="B16" s="353" t="s">
        <v>14</v>
      </c>
      <c r="C16" s="356"/>
      <c r="D16" s="356"/>
      <c r="E16" s="356"/>
      <c r="F16" s="195"/>
      <c r="G16" s="188">
        <v>139802</v>
      </c>
      <c r="H16" s="188">
        <v>117569</v>
      </c>
      <c r="I16" s="186">
        <v>-15.9</v>
      </c>
      <c r="J16" s="188">
        <v>422</v>
      </c>
      <c r="K16" s="188">
        <v>445</v>
      </c>
      <c r="L16" s="186">
        <v>5.5</v>
      </c>
      <c r="M16" s="190">
        <v>140224</v>
      </c>
      <c r="N16" s="190">
        <v>118014</v>
      </c>
      <c r="O16" s="186">
        <v>-15.8</v>
      </c>
    </row>
    <row r="17" spans="1:15" ht="33" customHeight="1" x14ac:dyDescent="0.2">
      <c r="A17" s="357" t="s">
        <v>113</v>
      </c>
      <c r="B17" s="133"/>
      <c r="C17" s="344" t="s">
        <v>114</v>
      </c>
      <c r="D17" s="344"/>
      <c r="E17" s="346"/>
      <c r="F17" s="358"/>
      <c r="G17" s="188">
        <v>0</v>
      </c>
      <c r="H17" s="188">
        <v>0</v>
      </c>
      <c r="I17" s="189" t="s">
        <v>100</v>
      </c>
      <c r="J17" s="188">
        <v>0</v>
      </c>
      <c r="K17" s="188">
        <v>0</v>
      </c>
      <c r="L17" s="189" t="s">
        <v>100</v>
      </c>
      <c r="M17" s="190">
        <v>0</v>
      </c>
      <c r="N17" s="190">
        <v>0</v>
      </c>
      <c r="O17" s="189" t="s">
        <v>100</v>
      </c>
    </row>
    <row r="18" spans="1:15" ht="33" customHeight="1" x14ac:dyDescent="0.2">
      <c r="A18" s="357"/>
      <c r="B18" s="133"/>
      <c r="C18" s="344" t="s">
        <v>115</v>
      </c>
      <c r="D18" s="344"/>
      <c r="E18" s="346"/>
      <c r="F18" s="358"/>
      <c r="G18" s="188">
        <v>0</v>
      </c>
      <c r="H18" s="188">
        <v>0</v>
      </c>
      <c r="I18" s="196" t="s">
        <v>100</v>
      </c>
      <c r="J18" s="188">
        <v>422</v>
      </c>
      <c r="K18" s="188">
        <v>445</v>
      </c>
      <c r="L18" s="189">
        <v>5.5</v>
      </c>
      <c r="M18" s="190">
        <v>422</v>
      </c>
      <c r="N18" s="190">
        <v>445</v>
      </c>
      <c r="O18" s="189">
        <v>5.5</v>
      </c>
    </row>
    <row r="19" spans="1:15" ht="33" customHeight="1" x14ac:dyDescent="0.2">
      <c r="A19" s="357"/>
      <c r="B19" s="343" t="s">
        <v>116</v>
      </c>
      <c r="C19" s="346"/>
      <c r="D19" s="346"/>
      <c r="E19" s="346"/>
      <c r="F19" s="184"/>
      <c r="G19" s="188">
        <v>240271</v>
      </c>
      <c r="H19" s="188">
        <v>206205</v>
      </c>
      <c r="I19" s="189">
        <v>-14.2</v>
      </c>
      <c r="J19" s="188">
        <v>10221</v>
      </c>
      <c r="K19" s="188">
        <v>889</v>
      </c>
      <c r="L19" s="189">
        <v>-91.3</v>
      </c>
      <c r="M19" s="190">
        <v>250492</v>
      </c>
      <c r="N19" s="190">
        <v>207094</v>
      </c>
      <c r="O19" s="189">
        <v>-17.3</v>
      </c>
    </row>
    <row r="20" spans="1:15" ht="33" customHeight="1" x14ac:dyDescent="0.2">
      <c r="A20" s="357"/>
      <c r="B20" s="133"/>
      <c r="C20" s="344" t="s">
        <v>117</v>
      </c>
      <c r="D20" s="344"/>
      <c r="E20" s="346"/>
      <c r="F20" s="358"/>
      <c r="G20" s="188">
        <v>47092</v>
      </c>
      <c r="H20" s="188">
        <v>17843</v>
      </c>
      <c r="I20" s="189">
        <v>-62.1</v>
      </c>
      <c r="J20" s="188">
        <v>9378</v>
      </c>
      <c r="K20" s="188">
        <v>0</v>
      </c>
      <c r="L20" s="196" t="s">
        <v>133</v>
      </c>
      <c r="M20" s="190">
        <v>56470</v>
      </c>
      <c r="N20" s="190">
        <v>17843</v>
      </c>
      <c r="O20" s="189">
        <v>-68.400000000000006</v>
      </c>
    </row>
    <row r="21" spans="1:15" ht="33" customHeight="1" x14ac:dyDescent="0.2">
      <c r="A21" s="357"/>
      <c r="B21" s="133"/>
      <c r="C21" s="134"/>
      <c r="D21" s="344" t="s">
        <v>43</v>
      </c>
      <c r="E21" s="359"/>
      <c r="F21" s="358"/>
      <c r="G21" s="188">
        <v>1077</v>
      </c>
      <c r="H21" s="188">
        <v>0</v>
      </c>
      <c r="I21" s="196" t="s">
        <v>133</v>
      </c>
      <c r="J21" s="188">
        <v>0</v>
      </c>
      <c r="K21" s="188">
        <v>0</v>
      </c>
      <c r="L21" s="189" t="s">
        <v>100</v>
      </c>
      <c r="M21" s="190">
        <v>1077</v>
      </c>
      <c r="N21" s="190">
        <v>0</v>
      </c>
      <c r="O21" s="196" t="s">
        <v>133</v>
      </c>
    </row>
    <row r="22" spans="1:15" ht="33" customHeight="1" x14ac:dyDescent="0.2">
      <c r="A22" s="357"/>
      <c r="B22" s="133"/>
      <c r="C22" s="344" t="s">
        <v>13</v>
      </c>
      <c r="D22" s="344"/>
      <c r="E22" s="346"/>
      <c r="F22" s="358"/>
      <c r="G22" s="188">
        <v>67615</v>
      </c>
      <c r="H22" s="188">
        <v>70835</v>
      </c>
      <c r="I22" s="189">
        <v>4.8</v>
      </c>
      <c r="J22" s="188">
        <v>843</v>
      </c>
      <c r="K22" s="188">
        <v>889</v>
      </c>
      <c r="L22" s="189">
        <v>5.5</v>
      </c>
      <c r="M22" s="190">
        <v>68458</v>
      </c>
      <c r="N22" s="190">
        <v>71724</v>
      </c>
      <c r="O22" s="189">
        <v>4.8</v>
      </c>
    </row>
    <row r="23" spans="1:15" ht="33" customHeight="1" x14ac:dyDescent="0.2">
      <c r="A23" s="197"/>
      <c r="B23" s="352" t="s">
        <v>21</v>
      </c>
      <c r="C23" s="351"/>
      <c r="D23" s="351"/>
      <c r="E23" s="351"/>
      <c r="F23" s="192"/>
      <c r="G23" s="193">
        <v>-100469</v>
      </c>
      <c r="H23" s="193">
        <v>-88636</v>
      </c>
      <c r="I23" s="194">
        <v>-11.8</v>
      </c>
      <c r="J23" s="193">
        <v>-9799</v>
      </c>
      <c r="K23" s="193">
        <v>-444</v>
      </c>
      <c r="L23" s="194">
        <v>-95.5</v>
      </c>
      <c r="M23" s="193">
        <v>-110268</v>
      </c>
      <c r="N23" s="193">
        <v>-89080</v>
      </c>
      <c r="O23" s="194">
        <v>-19.2</v>
      </c>
    </row>
    <row r="24" spans="1:15" ht="33" customHeight="1" x14ac:dyDescent="0.2">
      <c r="A24" s="353" t="s">
        <v>118</v>
      </c>
      <c r="B24" s="354"/>
      <c r="C24" s="354"/>
      <c r="D24" s="354"/>
      <c r="E24" s="354"/>
      <c r="F24" s="355"/>
      <c r="G24" s="190">
        <v>2434</v>
      </c>
      <c r="H24" s="190">
        <v>-3098</v>
      </c>
      <c r="I24" s="186">
        <v>-227.3</v>
      </c>
      <c r="J24" s="190">
        <v>-1093</v>
      </c>
      <c r="K24" s="190">
        <v>2362</v>
      </c>
      <c r="L24" s="186">
        <v>-316.10000000000002</v>
      </c>
      <c r="M24" s="190">
        <v>1341</v>
      </c>
      <c r="N24" s="190">
        <v>-736</v>
      </c>
      <c r="O24" s="186">
        <v>-154.9</v>
      </c>
    </row>
    <row r="25" spans="1:15" ht="33" customHeight="1" x14ac:dyDescent="0.2">
      <c r="A25" s="343" t="s">
        <v>10</v>
      </c>
      <c r="B25" s="344"/>
      <c r="C25" s="344"/>
      <c r="D25" s="344"/>
      <c r="E25" s="344"/>
      <c r="F25" s="345"/>
      <c r="G25" s="188">
        <v>0</v>
      </c>
      <c r="H25" s="188">
        <v>0</v>
      </c>
      <c r="I25" s="189" t="s">
        <v>100</v>
      </c>
      <c r="J25" s="198">
        <v>0</v>
      </c>
      <c r="K25" s="198">
        <v>0</v>
      </c>
      <c r="L25" s="189" t="s">
        <v>100</v>
      </c>
      <c r="M25" s="190">
        <v>0</v>
      </c>
      <c r="N25" s="190">
        <v>0</v>
      </c>
      <c r="O25" s="189" t="s">
        <v>100</v>
      </c>
    </row>
    <row r="26" spans="1:15" ht="33" customHeight="1" x14ac:dyDescent="0.2">
      <c r="A26" s="343" t="s">
        <v>1</v>
      </c>
      <c r="B26" s="344"/>
      <c r="C26" s="344"/>
      <c r="D26" s="344"/>
      <c r="E26" s="344"/>
      <c r="F26" s="345"/>
      <c r="G26" s="188">
        <v>7319</v>
      </c>
      <c r="H26" s="188">
        <v>9753</v>
      </c>
      <c r="I26" s="189">
        <v>33.299999999999997</v>
      </c>
      <c r="J26" s="188">
        <v>4123</v>
      </c>
      <c r="K26" s="188">
        <v>3030</v>
      </c>
      <c r="L26" s="189">
        <v>-26.5</v>
      </c>
      <c r="M26" s="190">
        <v>11442</v>
      </c>
      <c r="N26" s="190">
        <v>12783</v>
      </c>
      <c r="O26" s="189">
        <v>11.7</v>
      </c>
    </row>
    <row r="27" spans="1:15" ht="33" customHeight="1" x14ac:dyDescent="0.2">
      <c r="A27" s="343" t="s">
        <v>16</v>
      </c>
      <c r="B27" s="344"/>
      <c r="C27" s="344"/>
      <c r="D27" s="344"/>
      <c r="E27" s="344"/>
      <c r="F27" s="345"/>
      <c r="G27" s="188">
        <v>0</v>
      </c>
      <c r="H27" s="188">
        <v>0</v>
      </c>
      <c r="I27" s="189" t="s">
        <v>100</v>
      </c>
      <c r="J27" s="188">
        <v>0</v>
      </c>
      <c r="K27" s="188">
        <v>0</v>
      </c>
      <c r="L27" s="189" t="s">
        <v>100</v>
      </c>
      <c r="M27" s="190">
        <v>0</v>
      </c>
      <c r="N27" s="190">
        <v>0</v>
      </c>
      <c r="O27" s="189" t="s">
        <v>100</v>
      </c>
    </row>
    <row r="28" spans="1:15" ht="33" customHeight="1" x14ac:dyDescent="0.2">
      <c r="A28" s="343" t="s">
        <v>119</v>
      </c>
      <c r="B28" s="344"/>
      <c r="C28" s="344"/>
      <c r="D28" s="344"/>
      <c r="E28" s="344"/>
      <c r="F28" s="345"/>
      <c r="G28" s="190">
        <v>9753</v>
      </c>
      <c r="H28" s="190">
        <v>6655</v>
      </c>
      <c r="I28" s="189">
        <v>-31.8</v>
      </c>
      <c r="J28" s="190">
        <v>3030</v>
      </c>
      <c r="K28" s="190">
        <v>5392</v>
      </c>
      <c r="L28" s="189">
        <v>78</v>
      </c>
      <c r="M28" s="190">
        <v>12783</v>
      </c>
      <c r="N28" s="190">
        <v>12047</v>
      </c>
      <c r="O28" s="189">
        <v>-5.8</v>
      </c>
    </row>
    <row r="29" spans="1:15" ht="33" customHeight="1" x14ac:dyDescent="0.2">
      <c r="A29" s="343" t="s">
        <v>120</v>
      </c>
      <c r="B29" s="344"/>
      <c r="C29" s="344"/>
      <c r="D29" s="344"/>
      <c r="E29" s="344"/>
      <c r="F29" s="345"/>
      <c r="G29" s="188">
        <v>0</v>
      </c>
      <c r="H29" s="188">
        <v>0</v>
      </c>
      <c r="I29" s="189" t="s">
        <v>100</v>
      </c>
      <c r="J29" s="188">
        <v>0</v>
      </c>
      <c r="K29" s="188">
        <v>0</v>
      </c>
      <c r="L29" s="189" t="s">
        <v>100</v>
      </c>
      <c r="M29" s="190">
        <v>0</v>
      </c>
      <c r="N29" s="190">
        <v>0</v>
      </c>
      <c r="O29" s="189" t="s">
        <v>100</v>
      </c>
    </row>
    <row r="30" spans="1:15" ht="33" customHeight="1" x14ac:dyDescent="0.2">
      <c r="A30" s="343" t="s">
        <v>121</v>
      </c>
      <c r="B30" s="344"/>
      <c r="C30" s="346"/>
      <c r="D30" s="346"/>
      <c r="E30" s="346"/>
      <c r="F30" s="199" t="s">
        <v>122</v>
      </c>
      <c r="G30" s="188">
        <v>9753</v>
      </c>
      <c r="H30" s="188">
        <v>6655</v>
      </c>
      <c r="I30" s="189">
        <v>-31.8</v>
      </c>
      <c r="J30" s="188">
        <v>3030</v>
      </c>
      <c r="K30" s="188">
        <v>5392</v>
      </c>
      <c r="L30" s="189">
        <v>78</v>
      </c>
      <c r="M30" s="190">
        <v>12783</v>
      </c>
      <c r="N30" s="190">
        <v>12047</v>
      </c>
      <c r="O30" s="189">
        <v>-5.8</v>
      </c>
    </row>
    <row r="31" spans="1:15" ht="33" customHeight="1" x14ac:dyDescent="0.2">
      <c r="A31" s="343"/>
      <c r="B31" s="344"/>
      <c r="C31" s="346"/>
      <c r="D31" s="346"/>
      <c r="E31" s="346"/>
      <c r="F31" s="199" t="s">
        <v>123</v>
      </c>
      <c r="G31" s="188">
        <v>0</v>
      </c>
      <c r="H31" s="188">
        <v>0</v>
      </c>
      <c r="I31" s="189" t="s">
        <v>100</v>
      </c>
      <c r="J31" s="188">
        <v>0</v>
      </c>
      <c r="K31" s="188">
        <v>0</v>
      </c>
      <c r="L31" s="189" t="s">
        <v>100</v>
      </c>
      <c r="M31" s="190">
        <v>0</v>
      </c>
      <c r="N31" s="190">
        <v>0</v>
      </c>
      <c r="O31" s="189" t="s">
        <v>100</v>
      </c>
    </row>
    <row r="32" spans="1:15" ht="33" customHeight="1" x14ac:dyDescent="0.2">
      <c r="A32" s="347" t="s">
        <v>124</v>
      </c>
      <c r="B32" s="348"/>
      <c r="C32" s="346"/>
      <c r="D32" s="346"/>
      <c r="E32" s="346"/>
      <c r="F32" s="200" t="s">
        <v>103</v>
      </c>
      <c r="G32" s="201">
        <v>0</v>
      </c>
      <c r="H32" s="201">
        <v>0</v>
      </c>
      <c r="I32" s="189" t="s">
        <v>100</v>
      </c>
      <c r="J32" s="201">
        <v>0</v>
      </c>
      <c r="K32" s="201">
        <v>0</v>
      </c>
      <c r="L32" s="189" t="s">
        <v>100</v>
      </c>
      <c r="M32" s="201">
        <v>0</v>
      </c>
      <c r="N32" s="201">
        <v>0</v>
      </c>
      <c r="O32" s="189" t="s">
        <v>100</v>
      </c>
    </row>
    <row r="33" spans="1:15" ht="33" customHeight="1" x14ac:dyDescent="0.2">
      <c r="A33" s="349" t="s">
        <v>125</v>
      </c>
      <c r="B33" s="350"/>
      <c r="C33" s="351"/>
      <c r="D33" s="351"/>
      <c r="E33" s="351"/>
      <c r="F33" s="202" t="s">
        <v>103</v>
      </c>
      <c r="G33" s="203">
        <v>109.5</v>
      </c>
      <c r="H33" s="203">
        <v>103.9</v>
      </c>
      <c r="I33" s="194">
        <v>-5.0999999999999996</v>
      </c>
      <c r="J33" s="203">
        <v>115.4</v>
      </c>
      <c r="K33" s="203">
        <v>104.9</v>
      </c>
      <c r="L33" s="194">
        <v>-9.1</v>
      </c>
      <c r="M33" s="203">
        <v>110.2</v>
      </c>
      <c r="N33" s="203">
        <v>104</v>
      </c>
      <c r="O33" s="194">
        <v>-5.6</v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3"/>
  <pageMargins left="0.78740157480314965" right="0.78740157480314965" top="0.98425196850393704" bottom="0.98425196850393704" header="0" footer="0"/>
  <pageSetup paperSize="9" scale="69" firstPageNumber="0" orientation="portrait" blackAndWhite="1" r:id="rId1"/>
  <headerFooter alignWithMargins="0"/>
  <colBreaks count="1" manualBreakCount="1">
    <brk id="12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20</vt:lpstr>
      <vt:lpstr>21</vt:lpstr>
      <vt:lpstr>22</vt:lpstr>
      <vt:lpstr>23</vt:lpstr>
      <vt:lpstr>24</vt:lpstr>
      <vt:lpstr>25</vt:lpstr>
      <vt:lpstr>施設</vt:lpstr>
      <vt:lpstr>決算20</vt:lpstr>
      <vt:lpstr>決算21</vt:lpstr>
      <vt:lpstr>決算22</vt:lpstr>
      <vt:lpstr>決算23</vt:lpstr>
      <vt:lpstr>決算24</vt:lpstr>
      <vt:lpstr>決算25</vt:lpstr>
      <vt:lpstr>歳入歳出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決算20!Print_Area</vt:lpstr>
      <vt:lpstr>決算21!Print_Area</vt:lpstr>
      <vt:lpstr>決算22!Print_Area</vt:lpstr>
      <vt:lpstr>決算23!Print_Area</vt:lpstr>
      <vt:lpstr>決算24!Print_Area</vt:lpstr>
      <vt:lpstr>決算25!Print_Area</vt:lpstr>
      <vt:lpstr>歳入歳出!Print_Area</vt:lpstr>
      <vt:lpstr>施設!Print_Area</vt:lpstr>
      <vt:lpstr>決算24!Print_Titles</vt:lpstr>
      <vt:lpstr>決算25!Print_Titles</vt:lpstr>
      <vt:lpstr>歳入歳出!Print_Titles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びわ町</dc:creator>
  <cp:lastModifiedBy>沢田　昌希</cp:lastModifiedBy>
  <cp:lastPrinted>2022-07-04T11:32:28Z</cp:lastPrinted>
  <dcterms:created xsi:type="dcterms:W3CDTF">2001-11-01T07:56:37Z</dcterms:created>
  <dcterms:modified xsi:type="dcterms:W3CDTF">2025-03-27T13:14:40Z</dcterms:modified>
</cp:coreProperties>
</file>