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2\EC00$\★各係フォルダ\02 企画・指導係\☆障害福祉サービス事業所の指定等\13_HP_指定の手引き_申請書様式など\02 申請書類等について\"/>
    </mc:Choice>
  </mc:AlternateContent>
  <xr:revisionPtr revIDLastSave="0" documentId="13_ncr:1_{5F97D851-4170-4EC5-A1AE-8AC3BE2BA1F4}" xr6:coauthVersionLast="47" xr6:coauthVersionMax="47" xr10:uidLastSave="{00000000-0000-0000-0000-000000000000}"/>
  <bookViews>
    <workbookView xWindow="-120" yWindow="-120" windowWidth="29040" windowHeight="15840" firstSheet="1" activeTab="1" xr2:uid="{00000000-000D-0000-FFFF-FFFF00000000}"/>
  </bookViews>
  <sheets>
    <sheet name="届出書old" sheetId="56" state="hidden" r:id="rId1"/>
    <sheet name="別紙2-2勤務体制" sheetId="85" r:id="rId2"/>
    <sheet name="例 管理者が他の事業所の管理者を兼務" sheetId="87" r:id="rId3"/>
    <sheet name="例 管理者が事業所内でのみ兼務" sheetId="86" r:id="rId4"/>
    <sheet name="例 管理者が事業所内かつ他事業所の管理者を兼務" sheetId="84" r:id="rId5"/>
    <sheet name="削除厳禁" sheetId="77" state="hidden" r:id="rId6"/>
    <sheet name="別紙１（一覧表）" sheetId="47" state="hidden" r:id="rId7"/>
    <sheet name="旧別紙２－２勤務体制" sheetId="58" state="hidden" r:id="rId8"/>
    <sheet name="削除厳禁（old）" sheetId="59" state="hidden" r:id="rId9"/>
  </sheets>
  <externalReferences>
    <externalReference r:id="rId10"/>
    <externalReference r:id="rId11"/>
    <externalReference r:id="rId12"/>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houjin" localSheetId="1">#REF!</definedName>
    <definedName name="houjin" localSheetId="4">#REF!</definedName>
    <definedName name="houjin" localSheetId="3">#REF!</definedName>
    <definedName name="houjin" localSheetId="2">#REF!</definedName>
    <definedName name="houjin">#REF!</definedName>
    <definedName name="jigyoumeishou">#REF!</definedName>
    <definedName name="jiritu">#REF!</definedName>
    <definedName name="ｋ">#N/A</definedName>
    <definedName name="kanagawaken">#REF!</definedName>
    <definedName name="kawasaki">#REF!</definedName>
    <definedName name="KK_03" localSheetId="1">#REF!</definedName>
    <definedName name="KK_03" localSheetId="4">#REF!</definedName>
    <definedName name="KK_03" localSheetId="3">#REF!</definedName>
    <definedName name="KK_03" localSheetId="2">#REF!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7">'旧別紙２－２勤務体制'!$A$1:$AK$54</definedName>
    <definedName name="_xlnm.Print_Area" localSheetId="0">届出書old!$A$1:$AJ$140</definedName>
    <definedName name="_xlnm.Print_Area" localSheetId="6">'別紙１（一覧表）'!$A$1:$BE$49</definedName>
    <definedName name="_xlnm.Print_Area" localSheetId="1">'別紙2-2勤務体制'!$A$1:$AK$61</definedName>
    <definedName name="_xlnm.Print_Area" localSheetId="4">'例 管理者が事業所内かつ他事業所の管理者を兼務'!$A$1:$AK$61</definedName>
    <definedName name="_xlnm.Print_Area" localSheetId="3">'例 管理者が事業所内でのみ兼務'!$A$1:$AK$61</definedName>
    <definedName name="_xlnm.Print_Area" localSheetId="2">'例 管理者が他の事業所の管理者を兼務'!$A$1:$AK$61</definedName>
    <definedName name="_xlnm.Print_Titles" localSheetId="6">'別紙１（一覧表）'!$5:$6</definedName>
    <definedName name="Roman_01" localSheetId="1">#REF!</definedName>
    <definedName name="Roman_01" localSheetId="4">#REF!</definedName>
    <definedName name="Roman_01" localSheetId="3">#REF!</definedName>
    <definedName name="Roman_01" localSheetId="2">#REF!</definedName>
    <definedName name="Roman_01">#REF!</definedName>
    <definedName name="Roman_02" localSheetId="1">#REF!</definedName>
    <definedName name="Roman_02" localSheetId="4">#REF!</definedName>
    <definedName name="Roman_02" localSheetId="3">#REF!</definedName>
    <definedName name="Roman_02" localSheetId="2">#REF!</definedName>
    <definedName name="Roman_02">#REF!</definedName>
    <definedName name="Roman_03" localSheetId="1">#REF!</definedName>
    <definedName name="Roman_03" localSheetId="4">#REF!</definedName>
    <definedName name="Roman_03" localSheetId="3">#REF!</definedName>
    <definedName name="Roman_03" localSheetId="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 localSheetId="1">#REF!</definedName>
    <definedName name="看護時間" localSheetId="4">#REF!</definedName>
    <definedName name="看護時間" localSheetId="3">#REF!</definedName>
    <definedName name="看護時間" localSheetId="2">#REF!</definedName>
    <definedName name="看護時間">#REF!</definedName>
    <definedName name="種類">[3]サービス種類一覧!$A$4:$A$20</definedName>
    <definedName name="食事" localSheetId="1">#REF!</definedName>
    <definedName name="食事" localSheetId="4">#REF!</definedName>
    <definedName name="食事" localSheetId="3">#REF!</definedName>
    <definedName name="食事" localSheetId="2">#REF!</definedName>
    <definedName name="食事">#REF!</definedName>
    <definedName name="体制等状況一覧" localSheetId="1">#REF!</definedName>
    <definedName name="体制等状況一覧" localSheetId="4">#REF!</definedName>
    <definedName name="体制等状況一覧" localSheetId="3">#REF!</definedName>
    <definedName name="体制等状況一覧" localSheetId="2">#REF!</definedName>
    <definedName name="体制等状況一覧">#REF!</definedName>
    <definedName name="町っ油" localSheetId="1">#REF!</definedName>
    <definedName name="町っ油" localSheetId="4">#REF!</definedName>
    <definedName name="町っ油" localSheetId="3">#REF!</definedName>
    <definedName name="町っ油" localSheetId="2">#REF!</definedName>
    <definedName name="町っ油">#REF!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9" i="84" l="1"/>
  <c r="H69" i="84"/>
  <c r="J69" i="84" s="1"/>
  <c r="R68" i="84"/>
  <c r="R67" i="84" s="1"/>
  <c r="H68" i="84"/>
  <c r="J68" i="84" s="1"/>
  <c r="J67" i="84"/>
  <c r="H67" i="84"/>
  <c r="R66" i="84"/>
  <c r="H66" i="84"/>
  <c r="J66" i="84" s="1"/>
  <c r="R69" i="86"/>
  <c r="H69" i="86"/>
  <c r="J69" i="86" s="1"/>
  <c r="R68" i="86"/>
  <c r="R67" i="86" s="1"/>
  <c r="H68" i="86"/>
  <c r="J68" i="86" s="1"/>
  <c r="J67" i="86"/>
  <c r="H67" i="86"/>
  <c r="R66" i="86"/>
  <c r="H66" i="86"/>
  <c r="J66" i="86" s="1"/>
  <c r="R69" i="87"/>
  <c r="H69" i="87"/>
  <c r="J69" i="87" s="1"/>
  <c r="R68" i="87"/>
  <c r="R67" i="87" s="1"/>
  <c r="W48" i="87" s="1"/>
  <c r="H68" i="87"/>
  <c r="J68" i="87" s="1"/>
  <c r="J67" i="87"/>
  <c r="H67" i="87"/>
  <c r="R66" i="87"/>
  <c r="H66" i="87"/>
  <c r="J66" i="87" s="1"/>
  <c r="U48" i="84"/>
  <c r="S53" i="84"/>
  <c r="Q53" i="84"/>
  <c r="U52" i="84"/>
  <c r="S52" i="84"/>
  <c r="Q52" i="84"/>
  <c r="U51" i="84"/>
  <c r="S51" i="84"/>
  <c r="Q51" i="84"/>
  <c r="U50" i="84"/>
  <c r="S50" i="84"/>
  <c r="W50" i="84" s="1"/>
  <c r="Q50" i="84"/>
  <c r="O50" i="84"/>
  <c r="M50" i="84"/>
  <c r="W49" i="84"/>
  <c r="U49" i="84"/>
  <c r="S49" i="84"/>
  <c r="Q49" i="84"/>
  <c r="S48" i="84"/>
  <c r="Q48" i="84"/>
  <c r="W47" i="84"/>
  <c r="U47" i="84"/>
  <c r="S47" i="84"/>
  <c r="Q47" i="84"/>
  <c r="S53" i="86"/>
  <c r="Q53" i="86"/>
  <c r="U52" i="86"/>
  <c r="S52" i="86"/>
  <c r="Q52" i="86"/>
  <c r="U51" i="86"/>
  <c r="S51" i="86"/>
  <c r="Q51" i="86"/>
  <c r="U50" i="86"/>
  <c r="S50" i="86"/>
  <c r="Q50" i="86"/>
  <c r="O50" i="86"/>
  <c r="M50" i="86" s="1"/>
  <c r="W50" i="86" s="1"/>
  <c r="U49" i="86"/>
  <c r="W49" i="86" s="1"/>
  <c r="S49" i="86"/>
  <c r="Q49" i="86"/>
  <c r="U48" i="86"/>
  <c r="S48" i="86"/>
  <c r="Q48" i="86"/>
  <c r="U47" i="86"/>
  <c r="S47" i="86"/>
  <c r="Q47" i="86"/>
  <c r="W47" i="86" s="1"/>
  <c r="S53" i="87"/>
  <c r="Q53" i="87"/>
  <c r="U52" i="87"/>
  <c r="S52" i="87"/>
  <c r="Q52" i="87"/>
  <c r="U51" i="87"/>
  <c r="S51" i="87"/>
  <c r="Q51" i="87"/>
  <c r="U50" i="87"/>
  <c r="S50" i="87"/>
  <c r="Q50" i="87"/>
  <c r="O50" i="87"/>
  <c r="M50" i="87" s="1"/>
  <c r="U49" i="87"/>
  <c r="W49" i="87" s="1"/>
  <c r="S49" i="87"/>
  <c r="Q49" i="87"/>
  <c r="U48" i="87"/>
  <c r="S48" i="87"/>
  <c r="Q48" i="87"/>
  <c r="U47" i="87"/>
  <c r="S47" i="87"/>
  <c r="Q47" i="87"/>
  <c r="W47" i="87" s="1"/>
  <c r="AL36" i="84"/>
  <c r="AM36" i="84" s="1"/>
  <c r="AI36" i="84"/>
  <c r="AJ36" i="84" s="1"/>
  <c r="AK36" i="84" s="1"/>
  <c r="AP36" i="84" s="1"/>
  <c r="AL35" i="84"/>
  <c r="AM35" i="84" s="1"/>
  <c r="AI35" i="84"/>
  <c r="AJ35" i="84" s="1"/>
  <c r="AK35" i="84" s="1"/>
  <c r="AP35" i="84" s="1"/>
  <c r="AL34" i="84"/>
  <c r="AM34" i="84" s="1"/>
  <c r="AI34" i="84"/>
  <c r="AJ34" i="84" s="1"/>
  <c r="AK34" i="84" s="1"/>
  <c r="AP34" i="84" s="1"/>
  <c r="AL33" i="84"/>
  <c r="AM33" i="84" s="1"/>
  <c r="AI33" i="84"/>
  <c r="AJ33" i="84" s="1"/>
  <c r="AK33" i="84" s="1"/>
  <c r="AP33" i="84" s="1"/>
  <c r="AL32" i="84"/>
  <c r="AM32" i="84" s="1"/>
  <c r="AI32" i="84"/>
  <c r="AJ32" i="84" s="1"/>
  <c r="AK32" i="84" s="1"/>
  <c r="AP32" i="84" s="1"/>
  <c r="AL31" i="84"/>
  <c r="AM31" i="84" s="1"/>
  <c r="AI31" i="84"/>
  <c r="AJ31" i="84" s="1"/>
  <c r="AK31" i="84" s="1"/>
  <c r="AP31" i="84" s="1"/>
  <c r="AL30" i="84"/>
  <c r="AM30" i="84" s="1"/>
  <c r="AI30" i="84"/>
  <c r="AJ30" i="84" s="1"/>
  <c r="AK30" i="84" s="1"/>
  <c r="AP30" i="84" s="1"/>
  <c r="AL29" i="84"/>
  <c r="AM29" i="84" s="1"/>
  <c r="AI29" i="84"/>
  <c r="AJ29" i="84" s="1"/>
  <c r="AK29" i="84" s="1"/>
  <c r="AP29" i="84" s="1"/>
  <c r="AL28" i="84"/>
  <c r="AM28" i="84" s="1"/>
  <c r="AI28" i="84"/>
  <c r="AJ28" i="84" s="1"/>
  <c r="AK28" i="84" s="1"/>
  <c r="AP28" i="84" s="1"/>
  <c r="AL27" i="84"/>
  <c r="AM27" i="84" s="1"/>
  <c r="AI27" i="84"/>
  <c r="AJ27" i="84" s="1"/>
  <c r="AK27" i="84" s="1"/>
  <c r="AP27" i="84" s="1"/>
  <c r="AL26" i="84"/>
  <c r="AM26" i="84" s="1"/>
  <c r="AI26" i="84"/>
  <c r="AJ26" i="84" s="1"/>
  <c r="AK26" i="84" s="1"/>
  <c r="AP26" i="84" s="1"/>
  <c r="AL25" i="84"/>
  <c r="AM25" i="84" s="1"/>
  <c r="AI25" i="84"/>
  <c r="AJ25" i="84" s="1"/>
  <c r="AK25" i="84" s="1"/>
  <c r="AP25" i="84" s="1"/>
  <c r="AL24" i="84"/>
  <c r="AM24" i="84" s="1"/>
  <c r="AI24" i="84"/>
  <c r="AJ24" i="84" s="1"/>
  <c r="AK24" i="84" s="1"/>
  <c r="AP24" i="84" s="1"/>
  <c r="AL23" i="84"/>
  <c r="AM23" i="84" s="1"/>
  <c r="AI23" i="84"/>
  <c r="AJ23" i="84" s="1"/>
  <c r="AK23" i="84" s="1"/>
  <c r="AP23" i="84" s="1"/>
  <c r="AL22" i="84"/>
  <c r="AM22" i="84" s="1"/>
  <c r="AI22" i="84"/>
  <c r="AJ22" i="84" s="1"/>
  <c r="AK22" i="84" s="1"/>
  <c r="AP22" i="84" s="1"/>
  <c r="AL21" i="84"/>
  <c r="AM21" i="84" s="1"/>
  <c r="AI21" i="84"/>
  <c r="AJ21" i="84" s="1"/>
  <c r="AK21" i="84" s="1"/>
  <c r="AL20" i="84"/>
  <c r="AM20" i="84" s="1"/>
  <c r="AI20" i="84"/>
  <c r="AJ20" i="84" s="1"/>
  <c r="AK20" i="84" s="1"/>
  <c r="AL19" i="84"/>
  <c r="AM19" i="84" s="1"/>
  <c r="AI19" i="84"/>
  <c r="AJ19" i="84" s="1"/>
  <c r="AK19" i="84" s="1"/>
  <c r="AP19" i="84" s="1"/>
  <c r="AL18" i="84"/>
  <c r="AM18" i="84" s="1"/>
  <c r="AI18" i="84"/>
  <c r="AJ18" i="84" s="1"/>
  <c r="AK18" i="84" s="1"/>
  <c r="AP18" i="84" s="1"/>
  <c r="AL17" i="84"/>
  <c r="AM17" i="84" s="1"/>
  <c r="AI17" i="84"/>
  <c r="AJ17" i="84" s="1"/>
  <c r="AK17" i="84" s="1"/>
  <c r="AP17" i="84" s="1"/>
  <c r="AL16" i="84"/>
  <c r="AM16" i="84" s="1"/>
  <c r="AI16" i="84"/>
  <c r="AJ16" i="84" s="1"/>
  <c r="AK16" i="84" s="1"/>
  <c r="AP16" i="84" s="1"/>
  <c r="AL15" i="84"/>
  <c r="AM15" i="84" s="1"/>
  <c r="AI15" i="84"/>
  <c r="AJ15" i="84" s="1"/>
  <c r="AK15" i="84" s="1"/>
  <c r="AP15" i="84" s="1"/>
  <c r="AL14" i="84"/>
  <c r="AM14" i="84" s="1"/>
  <c r="AI14" i="84"/>
  <c r="AJ14" i="84" s="1"/>
  <c r="AK14" i="84" s="1"/>
  <c r="AP14" i="84" s="1"/>
  <c r="AL13" i="84"/>
  <c r="AM13" i="84" s="1"/>
  <c r="AI13" i="84"/>
  <c r="AJ13" i="84" s="1"/>
  <c r="AK13" i="84" s="1"/>
  <c r="AP13" i="84" s="1"/>
  <c r="AL12" i="84"/>
  <c r="AM12" i="84" s="1"/>
  <c r="AI12" i="84"/>
  <c r="AJ12" i="84" s="1"/>
  <c r="AK12" i="84" s="1"/>
  <c r="AP12" i="84" s="1"/>
  <c r="AL11" i="84"/>
  <c r="AM11" i="84" s="1"/>
  <c r="AI11" i="84"/>
  <c r="AJ11" i="84" s="1"/>
  <c r="AK11" i="84" s="1"/>
  <c r="AP11" i="84" s="1"/>
  <c r="AL10" i="84"/>
  <c r="AM10" i="84" s="1"/>
  <c r="AI10" i="84"/>
  <c r="AJ10" i="84" s="1"/>
  <c r="AK10" i="84" s="1"/>
  <c r="AP10" i="84" s="1"/>
  <c r="AL9" i="84"/>
  <c r="AM9" i="84" s="1"/>
  <c r="AI9" i="84"/>
  <c r="AJ9" i="84" s="1"/>
  <c r="AK9" i="84" s="1"/>
  <c r="AP9" i="84" s="1"/>
  <c r="AL8" i="84"/>
  <c r="AM8" i="84" s="1"/>
  <c r="AI8" i="84"/>
  <c r="AJ8" i="84" s="1"/>
  <c r="AK8" i="84" s="1"/>
  <c r="AP8" i="84" s="1"/>
  <c r="AL7" i="84"/>
  <c r="AM7" i="84" s="1"/>
  <c r="AI7" i="84"/>
  <c r="AJ7" i="84" s="1"/>
  <c r="AL36" i="86"/>
  <c r="AM36" i="86" s="1"/>
  <c r="AI36" i="86"/>
  <c r="AJ36" i="86" s="1"/>
  <c r="AK36" i="86" s="1"/>
  <c r="AP36" i="86" s="1"/>
  <c r="AL35" i="86"/>
  <c r="AM35" i="86" s="1"/>
  <c r="AI35" i="86"/>
  <c r="AJ35" i="86" s="1"/>
  <c r="AK35" i="86" s="1"/>
  <c r="AP35" i="86" s="1"/>
  <c r="AL34" i="86"/>
  <c r="AM34" i="86" s="1"/>
  <c r="AI34" i="86"/>
  <c r="AJ34" i="86" s="1"/>
  <c r="AK34" i="86" s="1"/>
  <c r="AP34" i="86" s="1"/>
  <c r="AL33" i="86"/>
  <c r="AM33" i="86" s="1"/>
  <c r="AI33" i="86"/>
  <c r="AJ33" i="86" s="1"/>
  <c r="AK33" i="86" s="1"/>
  <c r="AP33" i="86" s="1"/>
  <c r="AL32" i="86"/>
  <c r="AM32" i="86" s="1"/>
  <c r="AI32" i="86"/>
  <c r="AJ32" i="86" s="1"/>
  <c r="AK32" i="86" s="1"/>
  <c r="AP32" i="86" s="1"/>
  <c r="AL31" i="86"/>
  <c r="AM31" i="86" s="1"/>
  <c r="AI31" i="86"/>
  <c r="AJ31" i="86" s="1"/>
  <c r="AK31" i="86" s="1"/>
  <c r="AP31" i="86" s="1"/>
  <c r="AL30" i="86"/>
  <c r="AM30" i="86" s="1"/>
  <c r="AI30" i="86"/>
  <c r="AJ30" i="86" s="1"/>
  <c r="AK30" i="86" s="1"/>
  <c r="AP30" i="86" s="1"/>
  <c r="AL29" i="86"/>
  <c r="AM29" i="86" s="1"/>
  <c r="AI29" i="86"/>
  <c r="AJ29" i="86" s="1"/>
  <c r="AK29" i="86" s="1"/>
  <c r="AP29" i="86" s="1"/>
  <c r="AL28" i="86"/>
  <c r="AM28" i="86" s="1"/>
  <c r="AI28" i="86"/>
  <c r="AJ28" i="86" s="1"/>
  <c r="AK28" i="86" s="1"/>
  <c r="AP28" i="86" s="1"/>
  <c r="AL27" i="86"/>
  <c r="AM27" i="86" s="1"/>
  <c r="AI27" i="86"/>
  <c r="AJ27" i="86" s="1"/>
  <c r="AK27" i="86" s="1"/>
  <c r="AP27" i="86" s="1"/>
  <c r="AL26" i="86"/>
  <c r="AM26" i="86" s="1"/>
  <c r="AI26" i="86"/>
  <c r="AJ26" i="86" s="1"/>
  <c r="AK26" i="86" s="1"/>
  <c r="AP26" i="86" s="1"/>
  <c r="AL25" i="86"/>
  <c r="AM25" i="86" s="1"/>
  <c r="AI25" i="86"/>
  <c r="AJ25" i="86" s="1"/>
  <c r="AK25" i="86" s="1"/>
  <c r="AP25" i="86" s="1"/>
  <c r="AL24" i="86"/>
  <c r="AM24" i="86" s="1"/>
  <c r="AI24" i="86"/>
  <c r="AJ24" i="86" s="1"/>
  <c r="AK24" i="86" s="1"/>
  <c r="AP24" i="86" s="1"/>
  <c r="AL23" i="86"/>
  <c r="AM23" i="86" s="1"/>
  <c r="AI23" i="86"/>
  <c r="AJ23" i="86" s="1"/>
  <c r="AK23" i="86" s="1"/>
  <c r="AP23" i="86" s="1"/>
  <c r="AL22" i="86"/>
  <c r="AM22" i="86" s="1"/>
  <c r="AI22" i="86"/>
  <c r="AJ22" i="86" s="1"/>
  <c r="AK22" i="86" s="1"/>
  <c r="AP22" i="86" s="1"/>
  <c r="AL21" i="86"/>
  <c r="AM21" i="86" s="1"/>
  <c r="AI21" i="86"/>
  <c r="AJ21" i="86" s="1"/>
  <c r="AK21" i="86" s="1"/>
  <c r="AL20" i="86"/>
  <c r="AM20" i="86" s="1"/>
  <c r="AI20" i="86"/>
  <c r="AJ20" i="86" s="1"/>
  <c r="AK20" i="86" s="1"/>
  <c r="AL19" i="86"/>
  <c r="AM19" i="86" s="1"/>
  <c r="AI19" i="86"/>
  <c r="AJ19" i="86" s="1"/>
  <c r="AK19" i="86" s="1"/>
  <c r="AP19" i="86" s="1"/>
  <c r="AL18" i="86"/>
  <c r="AM18" i="86" s="1"/>
  <c r="AI18" i="86"/>
  <c r="AJ18" i="86" s="1"/>
  <c r="AK18" i="86" s="1"/>
  <c r="AP18" i="86" s="1"/>
  <c r="AL17" i="86"/>
  <c r="AM17" i="86" s="1"/>
  <c r="AI17" i="86"/>
  <c r="AJ17" i="86" s="1"/>
  <c r="AK17" i="86" s="1"/>
  <c r="AP17" i="86" s="1"/>
  <c r="AL16" i="86"/>
  <c r="AM16" i="86" s="1"/>
  <c r="AI16" i="86"/>
  <c r="AJ16" i="86" s="1"/>
  <c r="AK16" i="86" s="1"/>
  <c r="AP16" i="86" s="1"/>
  <c r="AL15" i="86"/>
  <c r="AM15" i="86" s="1"/>
  <c r="AI15" i="86"/>
  <c r="AJ15" i="86" s="1"/>
  <c r="AK15" i="86" s="1"/>
  <c r="AP15" i="86" s="1"/>
  <c r="AL14" i="86"/>
  <c r="AM14" i="86" s="1"/>
  <c r="AI14" i="86"/>
  <c r="AJ14" i="86" s="1"/>
  <c r="AK14" i="86" s="1"/>
  <c r="AP14" i="86" s="1"/>
  <c r="AL13" i="86"/>
  <c r="AM13" i="86" s="1"/>
  <c r="AI13" i="86"/>
  <c r="AJ13" i="86" s="1"/>
  <c r="AK13" i="86" s="1"/>
  <c r="AP13" i="86" s="1"/>
  <c r="AL12" i="86"/>
  <c r="AM12" i="86" s="1"/>
  <c r="AI12" i="86"/>
  <c r="AJ12" i="86" s="1"/>
  <c r="AK12" i="86" s="1"/>
  <c r="AP12" i="86" s="1"/>
  <c r="AL11" i="86"/>
  <c r="AM11" i="86" s="1"/>
  <c r="AI11" i="86"/>
  <c r="AJ11" i="86" s="1"/>
  <c r="AK11" i="86" s="1"/>
  <c r="AP11" i="86" s="1"/>
  <c r="AL10" i="86"/>
  <c r="AM10" i="86" s="1"/>
  <c r="AI10" i="86"/>
  <c r="AJ10" i="86" s="1"/>
  <c r="AK10" i="86" s="1"/>
  <c r="AP10" i="86" s="1"/>
  <c r="AL9" i="86"/>
  <c r="AM9" i="86" s="1"/>
  <c r="AI9" i="86"/>
  <c r="AJ9" i="86" s="1"/>
  <c r="AK9" i="86" s="1"/>
  <c r="AP9" i="86" s="1"/>
  <c r="AL8" i="86"/>
  <c r="AM8" i="86" s="1"/>
  <c r="AI8" i="86"/>
  <c r="AJ8" i="86" s="1"/>
  <c r="AK8" i="86" s="1"/>
  <c r="AP8" i="86" s="1"/>
  <c r="AL7" i="86"/>
  <c r="AM7" i="86" s="1"/>
  <c r="AI7" i="86"/>
  <c r="AJ7" i="86" s="1"/>
  <c r="AL36" i="87"/>
  <c r="AM36" i="87" s="1"/>
  <c r="AI36" i="87"/>
  <c r="AJ36" i="87" s="1"/>
  <c r="AK36" i="87" s="1"/>
  <c r="AP36" i="87" s="1"/>
  <c r="AL35" i="87"/>
  <c r="AM35" i="87" s="1"/>
  <c r="AI35" i="87"/>
  <c r="AJ35" i="87" s="1"/>
  <c r="AK35" i="87" s="1"/>
  <c r="AP35" i="87" s="1"/>
  <c r="AL34" i="87"/>
  <c r="AM34" i="87" s="1"/>
  <c r="AI34" i="87"/>
  <c r="AJ34" i="87" s="1"/>
  <c r="AK34" i="87" s="1"/>
  <c r="AP34" i="87" s="1"/>
  <c r="AL33" i="87"/>
  <c r="AM33" i="87" s="1"/>
  <c r="AI33" i="87"/>
  <c r="AJ33" i="87" s="1"/>
  <c r="AK33" i="87" s="1"/>
  <c r="AP33" i="87" s="1"/>
  <c r="AL32" i="87"/>
  <c r="AM32" i="87" s="1"/>
  <c r="AI32" i="87"/>
  <c r="AJ32" i="87" s="1"/>
  <c r="AK32" i="87" s="1"/>
  <c r="AP32" i="87" s="1"/>
  <c r="AL31" i="87"/>
  <c r="AM31" i="87" s="1"/>
  <c r="AI31" i="87"/>
  <c r="AJ31" i="87" s="1"/>
  <c r="AK31" i="87" s="1"/>
  <c r="AP31" i="87" s="1"/>
  <c r="AL30" i="87"/>
  <c r="AM30" i="87" s="1"/>
  <c r="AI30" i="87"/>
  <c r="AJ30" i="87" s="1"/>
  <c r="AK30" i="87" s="1"/>
  <c r="AP30" i="87" s="1"/>
  <c r="AL29" i="87"/>
  <c r="AM29" i="87" s="1"/>
  <c r="AI29" i="87"/>
  <c r="AJ29" i="87" s="1"/>
  <c r="AK29" i="87" s="1"/>
  <c r="AP29" i="87" s="1"/>
  <c r="AL28" i="87"/>
  <c r="AM28" i="87" s="1"/>
  <c r="AI28" i="87"/>
  <c r="AJ28" i="87" s="1"/>
  <c r="AK28" i="87" s="1"/>
  <c r="AP28" i="87" s="1"/>
  <c r="AL27" i="87"/>
  <c r="AM27" i="87" s="1"/>
  <c r="AI27" i="87"/>
  <c r="AJ27" i="87" s="1"/>
  <c r="AK27" i="87" s="1"/>
  <c r="AP27" i="87" s="1"/>
  <c r="AL26" i="87"/>
  <c r="AM26" i="87" s="1"/>
  <c r="AI26" i="87"/>
  <c r="AJ26" i="87" s="1"/>
  <c r="AK26" i="87" s="1"/>
  <c r="AP26" i="87" s="1"/>
  <c r="AL25" i="87"/>
  <c r="AM25" i="87" s="1"/>
  <c r="AI25" i="87"/>
  <c r="AJ25" i="87" s="1"/>
  <c r="AK25" i="87" s="1"/>
  <c r="AP25" i="87" s="1"/>
  <c r="AL24" i="87"/>
  <c r="AM24" i="87" s="1"/>
  <c r="AI24" i="87"/>
  <c r="AJ24" i="87" s="1"/>
  <c r="AK24" i="87" s="1"/>
  <c r="AP24" i="87" s="1"/>
  <c r="AL23" i="87"/>
  <c r="AM23" i="87" s="1"/>
  <c r="AI23" i="87"/>
  <c r="AJ23" i="87" s="1"/>
  <c r="AK23" i="87" s="1"/>
  <c r="AP23" i="87" s="1"/>
  <c r="AL22" i="87"/>
  <c r="AM22" i="87" s="1"/>
  <c r="AI22" i="87"/>
  <c r="AJ22" i="87" s="1"/>
  <c r="AK22" i="87" s="1"/>
  <c r="AP22" i="87" s="1"/>
  <c r="AL21" i="87"/>
  <c r="AM21" i="87" s="1"/>
  <c r="AI21" i="87"/>
  <c r="AJ21" i="87" s="1"/>
  <c r="AK21" i="87" s="1"/>
  <c r="AL20" i="87"/>
  <c r="AM20" i="87" s="1"/>
  <c r="AI20" i="87"/>
  <c r="AJ20" i="87" s="1"/>
  <c r="AK20" i="87" s="1"/>
  <c r="AL19" i="87"/>
  <c r="AM19" i="87" s="1"/>
  <c r="AI19" i="87"/>
  <c r="AJ19" i="87" s="1"/>
  <c r="AK19" i="87" s="1"/>
  <c r="AP19" i="87" s="1"/>
  <c r="AL18" i="87"/>
  <c r="AM18" i="87" s="1"/>
  <c r="AI18" i="87"/>
  <c r="AJ18" i="87" s="1"/>
  <c r="AK18" i="87" s="1"/>
  <c r="AP18" i="87" s="1"/>
  <c r="AL17" i="87"/>
  <c r="AM17" i="87" s="1"/>
  <c r="AI17" i="87"/>
  <c r="AJ17" i="87" s="1"/>
  <c r="AK17" i="87" s="1"/>
  <c r="AP17" i="87" s="1"/>
  <c r="AL16" i="87"/>
  <c r="AM16" i="87" s="1"/>
  <c r="AI16" i="87"/>
  <c r="AJ16" i="87" s="1"/>
  <c r="AK16" i="87" s="1"/>
  <c r="AP16" i="87" s="1"/>
  <c r="AL15" i="87"/>
  <c r="AM15" i="87" s="1"/>
  <c r="AI15" i="87"/>
  <c r="AJ15" i="87" s="1"/>
  <c r="AK15" i="87" s="1"/>
  <c r="AP15" i="87" s="1"/>
  <c r="AL14" i="87"/>
  <c r="AM14" i="87" s="1"/>
  <c r="AI14" i="87"/>
  <c r="AJ14" i="87" s="1"/>
  <c r="AK14" i="87" s="1"/>
  <c r="AP14" i="87" s="1"/>
  <c r="AL13" i="87"/>
  <c r="AM13" i="87" s="1"/>
  <c r="AI13" i="87"/>
  <c r="AJ13" i="87" s="1"/>
  <c r="AK13" i="87" s="1"/>
  <c r="AP13" i="87" s="1"/>
  <c r="AL12" i="87"/>
  <c r="AM12" i="87" s="1"/>
  <c r="AI12" i="87"/>
  <c r="AJ12" i="87" s="1"/>
  <c r="AK12" i="87" s="1"/>
  <c r="AP12" i="87" s="1"/>
  <c r="AL11" i="87"/>
  <c r="AM11" i="87" s="1"/>
  <c r="AI11" i="87"/>
  <c r="AJ11" i="87" s="1"/>
  <c r="AK11" i="87" s="1"/>
  <c r="AP11" i="87" s="1"/>
  <c r="AL10" i="87"/>
  <c r="AM10" i="87" s="1"/>
  <c r="AI10" i="87"/>
  <c r="AJ10" i="87" s="1"/>
  <c r="AK10" i="87" s="1"/>
  <c r="AP10" i="87" s="1"/>
  <c r="AL9" i="87"/>
  <c r="AM9" i="87" s="1"/>
  <c r="AI9" i="87"/>
  <c r="AJ9" i="87" s="1"/>
  <c r="AK9" i="87" s="1"/>
  <c r="AP9" i="87" s="1"/>
  <c r="AL8" i="87"/>
  <c r="AM8" i="87" s="1"/>
  <c r="AI8" i="87"/>
  <c r="AJ8" i="87" s="1"/>
  <c r="AK8" i="87" s="1"/>
  <c r="AP8" i="87" s="1"/>
  <c r="AL7" i="87"/>
  <c r="AM7" i="87" s="1"/>
  <c r="AI7" i="87"/>
  <c r="AJ7" i="87" s="1"/>
  <c r="W48" i="85"/>
  <c r="O51" i="84" l="1"/>
  <c r="M51" i="84" s="1"/>
  <c r="W51" i="84" s="1"/>
  <c r="W48" i="84"/>
  <c r="O51" i="86"/>
  <c r="M51" i="86" s="1"/>
  <c r="W51" i="86" s="1"/>
  <c r="W48" i="86"/>
  <c r="O51" i="87"/>
  <c r="M51" i="87" s="1"/>
  <c r="W51" i="87" s="1"/>
  <c r="W50" i="87"/>
  <c r="AK7" i="84"/>
  <c r="AJ37" i="84"/>
  <c r="AN7" i="84"/>
  <c r="AO7" i="84" s="1"/>
  <c r="AN8" i="84"/>
  <c r="AO8" i="84" s="1"/>
  <c r="AN9" i="84"/>
  <c r="AO9" i="84" s="1"/>
  <c r="AN10" i="84"/>
  <c r="AO10" i="84" s="1"/>
  <c r="AN11" i="84"/>
  <c r="AO11" i="84" s="1"/>
  <c r="AN12" i="84"/>
  <c r="AO12" i="84" s="1"/>
  <c r="AN13" i="84"/>
  <c r="AO13" i="84" s="1"/>
  <c r="AN14" i="84"/>
  <c r="AO14" i="84" s="1"/>
  <c r="AN15" i="84"/>
  <c r="AO15" i="84" s="1"/>
  <c r="AN16" i="84"/>
  <c r="AO16" i="84" s="1"/>
  <c r="AN17" i="84"/>
  <c r="AO17" i="84" s="1"/>
  <c r="AN18" i="84"/>
  <c r="AO18" i="84" s="1"/>
  <c r="AN19" i="84"/>
  <c r="AO19" i="84" s="1"/>
  <c r="AN20" i="84"/>
  <c r="AO20" i="84" s="1"/>
  <c r="AP20" i="84" s="1"/>
  <c r="AN21" i="84"/>
  <c r="AO21" i="84" s="1"/>
  <c r="AP21" i="84" s="1"/>
  <c r="AN22" i="84"/>
  <c r="AO22" i="84" s="1"/>
  <c r="AN23" i="84"/>
  <c r="AO23" i="84" s="1"/>
  <c r="AN24" i="84"/>
  <c r="AO24" i="84" s="1"/>
  <c r="AN25" i="84"/>
  <c r="AO25" i="84" s="1"/>
  <c r="AN26" i="84"/>
  <c r="AO26" i="84" s="1"/>
  <c r="AN27" i="84"/>
  <c r="AO27" i="84" s="1"/>
  <c r="AN28" i="84"/>
  <c r="AO28" i="84" s="1"/>
  <c r="AN29" i="84"/>
  <c r="AO29" i="84" s="1"/>
  <c r="AN30" i="84"/>
  <c r="AO30" i="84" s="1"/>
  <c r="AN31" i="84"/>
  <c r="AO31" i="84" s="1"/>
  <c r="AN32" i="84"/>
  <c r="AO32" i="84" s="1"/>
  <c r="AN33" i="84"/>
  <c r="AO33" i="84" s="1"/>
  <c r="AN34" i="84"/>
  <c r="AO34" i="84" s="1"/>
  <c r="AN35" i="84"/>
  <c r="AO35" i="84" s="1"/>
  <c r="AN36" i="84"/>
  <c r="AO36" i="84" s="1"/>
  <c r="AI37" i="84"/>
  <c r="AK7" i="86"/>
  <c r="AJ37" i="86"/>
  <c r="AN7" i="86"/>
  <c r="AO7" i="86" s="1"/>
  <c r="AN8" i="86"/>
  <c r="AO8" i="86" s="1"/>
  <c r="AN9" i="86"/>
  <c r="AO9" i="86" s="1"/>
  <c r="AN10" i="86"/>
  <c r="AO10" i="86" s="1"/>
  <c r="AN11" i="86"/>
  <c r="AO11" i="86" s="1"/>
  <c r="AN12" i="86"/>
  <c r="AO12" i="86" s="1"/>
  <c r="AN13" i="86"/>
  <c r="AO13" i="86" s="1"/>
  <c r="AN14" i="86"/>
  <c r="AO14" i="86" s="1"/>
  <c r="AN15" i="86"/>
  <c r="AO15" i="86" s="1"/>
  <c r="AN16" i="86"/>
  <c r="AO16" i="86" s="1"/>
  <c r="AN17" i="86"/>
  <c r="AO17" i="86" s="1"/>
  <c r="AN18" i="86"/>
  <c r="AO18" i="86" s="1"/>
  <c r="AN19" i="86"/>
  <c r="AO19" i="86" s="1"/>
  <c r="AN20" i="86"/>
  <c r="AO20" i="86" s="1"/>
  <c r="AP20" i="86" s="1"/>
  <c r="AN21" i="86"/>
  <c r="AO21" i="86" s="1"/>
  <c r="AP21" i="86" s="1"/>
  <c r="AN22" i="86"/>
  <c r="AO22" i="86" s="1"/>
  <c r="AN23" i="86"/>
  <c r="AO23" i="86" s="1"/>
  <c r="AN24" i="86"/>
  <c r="AO24" i="86" s="1"/>
  <c r="AN25" i="86"/>
  <c r="AO25" i="86" s="1"/>
  <c r="AN26" i="86"/>
  <c r="AO26" i="86" s="1"/>
  <c r="AN27" i="86"/>
  <c r="AO27" i="86" s="1"/>
  <c r="AN28" i="86"/>
  <c r="AO28" i="86" s="1"/>
  <c r="AN29" i="86"/>
  <c r="AO29" i="86" s="1"/>
  <c r="AN30" i="86"/>
  <c r="AO30" i="86" s="1"/>
  <c r="AN31" i="86"/>
  <c r="AO31" i="86" s="1"/>
  <c r="AN32" i="86"/>
  <c r="AO32" i="86" s="1"/>
  <c r="AN33" i="86"/>
  <c r="AO33" i="86" s="1"/>
  <c r="AN34" i="86"/>
  <c r="AO34" i="86" s="1"/>
  <c r="AN35" i="86"/>
  <c r="AO35" i="86" s="1"/>
  <c r="AN36" i="86"/>
  <c r="AO36" i="86" s="1"/>
  <c r="AI37" i="86"/>
  <c r="AK7" i="87"/>
  <c r="AJ37" i="87"/>
  <c r="AN7" i="87"/>
  <c r="AO7" i="87" s="1"/>
  <c r="AN9" i="87"/>
  <c r="AO9" i="87" s="1"/>
  <c r="AN11" i="87"/>
  <c r="AO11" i="87" s="1"/>
  <c r="AN13" i="87"/>
  <c r="AO13" i="87" s="1"/>
  <c r="AN15" i="87"/>
  <c r="AO15" i="87" s="1"/>
  <c r="AN16" i="87"/>
  <c r="AO16" i="87" s="1"/>
  <c r="AN18" i="87"/>
  <c r="AO18" i="87" s="1"/>
  <c r="AN19" i="87"/>
  <c r="AO19" i="87" s="1"/>
  <c r="AN20" i="87"/>
  <c r="AO20" i="87" s="1"/>
  <c r="AP20" i="87" s="1"/>
  <c r="AN21" i="87"/>
  <c r="AO21" i="87" s="1"/>
  <c r="AP21" i="87" s="1"/>
  <c r="AN22" i="87"/>
  <c r="AO22" i="87" s="1"/>
  <c r="AN23" i="87"/>
  <c r="AO23" i="87" s="1"/>
  <c r="AN24" i="87"/>
  <c r="AO24" i="87" s="1"/>
  <c r="AN25" i="87"/>
  <c r="AO25" i="87" s="1"/>
  <c r="AN26" i="87"/>
  <c r="AO26" i="87" s="1"/>
  <c r="AN27" i="87"/>
  <c r="AO27" i="87" s="1"/>
  <c r="AN28" i="87"/>
  <c r="AO28" i="87" s="1"/>
  <c r="AN29" i="87"/>
  <c r="AO29" i="87" s="1"/>
  <c r="AN30" i="87"/>
  <c r="AO30" i="87" s="1"/>
  <c r="AN31" i="87"/>
  <c r="AO31" i="87" s="1"/>
  <c r="AN32" i="87"/>
  <c r="AO32" i="87" s="1"/>
  <c r="AN33" i="87"/>
  <c r="AO33" i="87" s="1"/>
  <c r="AN34" i="87"/>
  <c r="AO34" i="87" s="1"/>
  <c r="AN35" i="87"/>
  <c r="AO35" i="87" s="1"/>
  <c r="AN36" i="87"/>
  <c r="AO36" i="87" s="1"/>
  <c r="AN8" i="87"/>
  <c r="AO8" i="87" s="1"/>
  <c r="AN10" i="87"/>
  <c r="AO10" i="87" s="1"/>
  <c r="AN12" i="87"/>
  <c r="AO12" i="87" s="1"/>
  <c r="AN14" i="87"/>
  <c r="AO14" i="87" s="1"/>
  <c r="AN17" i="87"/>
  <c r="AO17" i="87" s="1"/>
  <c r="AI37" i="87"/>
  <c r="AE52" i="85"/>
  <c r="AE51" i="85"/>
  <c r="AC51" i="85"/>
  <c r="AE50" i="85"/>
  <c r="AE49" i="85"/>
  <c r="AD49" i="85"/>
  <c r="AC49" i="85"/>
  <c r="AE48" i="85"/>
  <c r="AE47" i="85"/>
  <c r="AD47" i="85"/>
  <c r="AC47" i="85"/>
  <c r="U52" i="85"/>
  <c r="U51" i="85"/>
  <c r="O51" i="85"/>
  <c r="U50" i="85"/>
  <c r="O50" i="85"/>
  <c r="U49" i="85"/>
  <c r="U48" i="85"/>
  <c r="U47" i="85"/>
  <c r="H69" i="85"/>
  <c r="H68" i="85"/>
  <c r="H67" i="85"/>
  <c r="H66" i="85"/>
  <c r="AK37" i="84" l="1"/>
  <c r="AP7" i="84"/>
  <c r="AK37" i="86"/>
  <c r="AP7" i="86"/>
  <c r="AK37" i="87"/>
  <c r="AP7" i="87"/>
  <c r="M50" i="85"/>
  <c r="AI36" i="85"/>
  <c r="AJ36" i="85" s="1"/>
  <c r="AK36" i="85" s="1"/>
  <c r="AP36" i="85" s="1"/>
  <c r="AI35" i="85"/>
  <c r="AJ35" i="85" s="1"/>
  <c r="AK35" i="85" s="1"/>
  <c r="AP35" i="85" s="1"/>
  <c r="AJ34" i="85"/>
  <c r="AK34" i="85" s="1"/>
  <c r="AP34" i="85" s="1"/>
  <c r="AI34" i="85"/>
  <c r="AJ33" i="85"/>
  <c r="AK33" i="85" s="1"/>
  <c r="AP33" i="85" s="1"/>
  <c r="AI33" i="85"/>
  <c r="AJ32" i="85"/>
  <c r="AK32" i="85" s="1"/>
  <c r="AP32" i="85" s="1"/>
  <c r="AI32" i="85"/>
  <c r="AI31" i="85"/>
  <c r="AJ31" i="85" s="1"/>
  <c r="AK31" i="85" s="1"/>
  <c r="AP31" i="85" s="1"/>
  <c r="AI30" i="85"/>
  <c r="AJ30" i="85" s="1"/>
  <c r="AK30" i="85" s="1"/>
  <c r="AP30" i="85" s="1"/>
  <c r="AI29" i="85"/>
  <c r="AJ29" i="85" s="1"/>
  <c r="AK29" i="85" s="1"/>
  <c r="AP29" i="85" s="1"/>
  <c r="AI28" i="85"/>
  <c r="AJ28" i="85" s="1"/>
  <c r="AK28" i="85" s="1"/>
  <c r="AP28" i="85" s="1"/>
  <c r="AI27" i="85"/>
  <c r="AJ27" i="85" s="1"/>
  <c r="AK27" i="85" s="1"/>
  <c r="AP27" i="85" s="1"/>
  <c r="AJ26" i="85"/>
  <c r="AK26" i="85" s="1"/>
  <c r="AP26" i="85" s="1"/>
  <c r="AI26" i="85"/>
  <c r="AJ25" i="85"/>
  <c r="AK25" i="85" s="1"/>
  <c r="AP25" i="85" s="1"/>
  <c r="AI25" i="85"/>
  <c r="AI24" i="85"/>
  <c r="AJ24" i="85" s="1"/>
  <c r="AK24" i="85" s="1"/>
  <c r="AP24" i="85" s="1"/>
  <c r="AI23" i="85"/>
  <c r="AJ23" i="85" s="1"/>
  <c r="AK23" i="85" s="1"/>
  <c r="AP23" i="85" s="1"/>
  <c r="AI22" i="85"/>
  <c r="AJ22" i="85" s="1"/>
  <c r="AK22" i="85" s="1"/>
  <c r="AP22" i="85" s="1"/>
  <c r="AI21" i="85"/>
  <c r="AJ21" i="85" s="1"/>
  <c r="AK21" i="85" s="1"/>
  <c r="AP21" i="85" s="1"/>
  <c r="AI20" i="85"/>
  <c r="AJ20" i="85" s="1"/>
  <c r="AK20" i="85" s="1"/>
  <c r="AP20" i="85" s="1"/>
  <c r="AI19" i="85"/>
  <c r="AJ19" i="85" s="1"/>
  <c r="AK19" i="85" s="1"/>
  <c r="AP19" i="85" s="1"/>
  <c r="AJ18" i="85"/>
  <c r="AK18" i="85" s="1"/>
  <c r="AP18" i="85" s="1"/>
  <c r="AI18" i="85"/>
  <c r="AJ17" i="85"/>
  <c r="AK17" i="85" s="1"/>
  <c r="AP17" i="85" s="1"/>
  <c r="AI17" i="85"/>
  <c r="AJ16" i="85"/>
  <c r="AK16" i="85" s="1"/>
  <c r="AP16" i="85" s="1"/>
  <c r="AI16" i="85"/>
  <c r="AI15" i="85"/>
  <c r="AJ15" i="85" s="1"/>
  <c r="AK15" i="85" s="1"/>
  <c r="AP15" i="85" s="1"/>
  <c r="AI14" i="85"/>
  <c r="AJ14" i="85" s="1"/>
  <c r="AK14" i="85" s="1"/>
  <c r="AP14" i="85" s="1"/>
  <c r="AI13" i="85"/>
  <c r="AJ13" i="85" s="1"/>
  <c r="AK13" i="85" s="1"/>
  <c r="AP13" i="85" s="1"/>
  <c r="AI12" i="85"/>
  <c r="AJ12" i="85" s="1"/>
  <c r="AK12" i="85" s="1"/>
  <c r="AP12" i="85" s="1"/>
  <c r="AI11" i="85"/>
  <c r="AJ11" i="85" s="1"/>
  <c r="AK11" i="85" s="1"/>
  <c r="AP11" i="85" s="1"/>
  <c r="AJ10" i="85"/>
  <c r="AK10" i="85" s="1"/>
  <c r="AP10" i="85" s="1"/>
  <c r="AI10" i="85"/>
  <c r="AJ9" i="85"/>
  <c r="AK9" i="85" s="1"/>
  <c r="AP9" i="85" s="1"/>
  <c r="AI9" i="85"/>
  <c r="AJ8" i="85"/>
  <c r="AK8" i="85" s="1"/>
  <c r="AP8" i="85" s="1"/>
  <c r="AI8" i="85"/>
  <c r="AI7" i="85"/>
  <c r="AJ7" i="85" s="1"/>
  <c r="AK7" i="85" s="1"/>
  <c r="AP7" i="85" s="1"/>
  <c r="H53" i="85" l="1"/>
  <c r="O37" i="85" l="1"/>
  <c r="H53" i="87"/>
  <c r="AE50" i="87" s="1"/>
  <c r="AC51" i="87"/>
  <c r="AD49" i="87"/>
  <c r="AC49" i="87"/>
  <c r="AH37" i="87"/>
  <c r="AG37" i="87"/>
  <c r="AF37" i="87"/>
  <c r="AE37" i="87"/>
  <c r="AD37" i="87"/>
  <c r="AC37" i="87"/>
  <c r="AB37" i="87"/>
  <c r="AA37" i="87"/>
  <c r="Z37" i="87"/>
  <c r="Y37" i="87"/>
  <c r="X37" i="87"/>
  <c r="W37" i="87"/>
  <c r="V37" i="87"/>
  <c r="U37" i="87"/>
  <c r="T37" i="87"/>
  <c r="S37" i="87"/>
  <c r="R37" i="87"/>
  <c r="Q37" i="87"/>
  <c r="P37" i="87"/>
  <c r="O37" i="87"/>
  <c r="N37" i="87"/>
  <c r="M37" i="87"/>
  <c r="L37" i="87"/>
  <c r="K37" i="87"/>
  <c r="J37" i="87"/>
  <c r="I37" i="87"/>
  <c r="H37" i="87"/>
  <c r="G37" i="87"/>
  <c r="AH6" i="87"/>
  <c r="AG6" i="87"/>
  <c r="AF6" i="87"/>
  <c r="AE6" i="87"/>
  <c r="AD6" i="87"/>
  <c r="AC6" i="87"/>
  <c r="AB6" i="87"/>
  <c r="AA6" i="87"/>
  <c r="Z6" i="87"/>
  <c r="Y6" i="87"/>
  <c r="X6" i="87"/>
  <c r="W6" i="87"/>
  <c r="V6" i="87"/>
  <c r="U6" i="87"/>
  <c r="T6" i="87"/>
  <c r="S6" i="87"/>
  <c r="R6" i="87"/>
  <c r="Q6" i="87"/>
  <c r="P6" i="87"/>
  <c r="O6" i="87"/>
  <c r="N6" i="87"/>
  <c r="M6" i="87"/>
  <c r="L6" i="87"/>
  <c r="K6" i="87"/>
  <c r="J6" i="87"/>
  <c r="I6" i="87"/>
  <c r="H6" i="87"/>
  <c r="G6" i="87"/>
  <c r="H53" i="86"/>
  <c r="AC51" i="86"/>
  <c r="AD49" i="86"/>
  <c r="AC49" i="86"/>
  <c r="AH37" i="86"/>
  <c r="AG37" i="86"/>
  <c r="AF37" i="86"/>
  <c r="AE37" i="86"/>
  <c r="AD37" i="86"/>
  <c r="AC37" i="86"/>
  <c r="AB37" i="86"/>
  <c r="AA37" i="86"/>
  <c r="Z37" i="86"/>
  <c r="Y37" i="86"/>
  <c r="X37" i="86"/>
  <c r="W37" i="86"/>
  <c r="V37" i="86"/>
  <c r="U37" i="86"/>
  <c r="T37" i="86"/>
  <c r="S37" i="86"/>
  <c r="R37" i="86"/>
  <c r="Q37" i="86"/>
  <c r="P37" i="86"/>
  <c r="O37" i="86"/>
  <c r="N37" i="86"/>
  <c r="M37" i="86"/>
  <c r="L37" i="86"/>
  <c r="K37" i="86"/>
  <c r="J37" i="86"/>
  <c r="I37" i="86"/>
  <c r="H37" i="86"/>
  <c r="G37" i="86"/>
  <c r="AH6" i="86"/>
  <c r="AG6" i="86"/>
  <c r="AF6" i="86"/>
  <c r="AE6" i="86"/>
  <c r="AD6" i="86"/>
  <c r="AC6" i="86"/>
  <c r="AB6" i="86"/>
  <c r="AA6" i="86"/>
  <c r="Z6" i="86"/>
  <c r="Y6" i="86"/>
  <c r="X6" i="86"/>
  <c r="W6" i="86"/>
  <c r="V6" i="86"/>
  <c r="U6" i="86"/>
  <c r="T6" i="86"/>
  <c r="S6" i="86"/>
  <c r="R6" i="86"/>
  <c r="Q6" i="86"/>
  <c r="P6" i="86"/>
  <c r="O6" i="86"/>
  <c r="N6" i="86"/>
  <c r="M6" i="86"/>
  <c r="L6" i="86"/>
  <c r="K6" i="86"/>
  <c r="J6" i="86"/>
  <c r="I6" i="86"/>
  <c r="H6" i="86"/>
  <c r="G6" i="86"/>
  <c r="R69" i="85"/>
  <c r="J69" i="85"/>
  <c r="R68" i="85"/>
  <c r="R67" i="85" s="1"/>
  <c r="J68" i="85"/>
  <c r="J66" i="85"/>
  <c r="Q53" i="85"/>
  <c r="Q52" i="85"/>
  <c r="Q51" i="85"/>
  <c r="Q50" i="85"/>
  <c r="Q49" i="85"/>
  <c r="S48" i="85"/>
  <c r="Q48" i="85"/>
  <c r="Q47" i="85"/>
  <c r="AH37" i="85"/>
  <c r="AG37" i="85"/>
  <c r="AF37" i="85"/>
  <c r="AE37" i="85"/>
  <c r="AD37" i="85"/>
  <c r="AC37" i="85"/>
  <c r="AB37" i="85"/>
  <c r="AA37" i="85"/>
  <c r="Z37" i="85"/>
  <c r="Y37" i="85"/>
  <c r="X37" i="85"/>
  <c r="W37" i="85"/>
  <c r="V37" i="85"/>
  <c r="U37" i="85"/>
  <c r="T37" i="85"/>
  <c r="S37" i="85"/>
  <c r="R37" i="85"/>
  <c r="Q37" i="85"/>
  <c r="P37" i="85"/>
  <c r="N37" i="85"/>
  <c r="M37" i="85"/>
  <c r="L37" i="85"/>
  <c r="K37" i="85"/>
  <c r="J37" i="85"/>
  <c r="I37" i="85"/>
  <c r="H37" i="85"/>
  <c r="G37" i="85"/>
  <c r="AL36" i="85"/>
  <c r="AM36" i="85" s="1"/>
  <c r="AN36" i="85"/>
  <c r="AO36" i="85" s="1"/>
  <c r="AL35" i="85"/>
  <c r="AM35" i="85" s="1"/>
  <c r="AL34" i="85"/>
  <c r="AM34" i="85" s="1"/>
  <c r="AN34" i="85"/>
  <c r="AO34" i="85" s="1"/>
  <c r="AL33" i="85"/>
  <c r="AM33" i="85" s="1"/>
  <c r="AL32" i="85"/>
  <c r="AM32" i="85" s="1"/>
  <c r="AL31" i="85"/>
  <c r="AM31" i="85" s="1"/>
  <c r="AL30" i="85"/>
  <c r="AM30" i="85" s="1"/>
  <c r="AL29" i="85"/>
  <c r="AM29" i="85" s="1"/>
  <c r="AN29" i="85"/>
  <c r="AO29" i="85" s="1"/>
  <c r="AL28" i="85"/>
  <c r="AM28" i="85" s="1"/>
  <c r="AN28" i="85"/>
  <c r="AO28" i="85" s="1"/>
  <c r="AL27" i="85"/>
  <c r="AM27" i="85" s="1"/>
  <c r="AN27" i="85"/>
  <c r="AO27" i="85" s="1"/>
  <c r="AL26" i="85"/>
  <c r="AM26" i="85" s="1"/>
  <c r="AN26" i="85"/>
  <c r="AO26" i="85" s="1"/>
  <c r="AL25" i="85"/>
  <c r="AM25" i="85" s="1"/>
  <c r="AL24" i="85"/>
  <c r="AM24" i="85" s="1"/>
  <c r="AL23" i="85"/>
  <c r="AM23" i="85" s="1"/>
  <c r="AL22" i="85"/>
  <c r="AM22" i="85" s="1"/>
  <c r="AL21" i="85"/>
  <c r="AM21" i="85" s="1"/>
  <c r="AN21" i="85"/>
  <c r="AO21" i="85" s="1"/>
  <c r="AL20" i="85"/>
  <c r="AM20" i="85" s="1"/>
  <c r="AN20" i="85"/>
  <c r="AO20" i="85" s="1"/>
  <c r="AL19" i="85"/>
  <c r="AM19" i="85" s="1"/>
  <c r="AL18" i="85"/>
  <c r="AM18" i="85" s="1"/>
  <c r="AN18" i="85"/>
  <c r="AO18" i="85" s="1"/>
  <c r="AL17" i="85"/>
  <c r="AM17" i="85" s="1"/>
  <c r="AL16" i="85"/>
  <c r="AM16" i="85" s="1"/>
  <c r="AL15" i="85"/>
  <c r="AM15" i="85" s="1"/>
  <c r="S51" i="85"/>
  <c r="AL14" i="85"/>
  <c r="AM14" i="85" s="1"/>
  <c r="AL13" i="85"/>
  <c r="AM13" i="85" s="1"/>
  <c r="AN13" i="85"/>
  <c r="AO13" i="85" s="1"/>
  <c r="AL12" i="85"/>
  <c r="AM12" i="85" s="1"/>
  <c r="AL11" i="85"/>
  <c r="AM11" i="85" s="1"/>
  <c r="AL10" i="85"/>
  <c r="AM10" i="85" s="1"/>
  <c r="AN10" i="85"/>
  <c r="AO10" i="85" s="1"/>
  <c r="AL9" i="85"/>
  <c r="AM9" i="85" s="1"/>
  <c r="S50" i="85"/>
  <c r="AL8" i="85"/>
  <c r="AM8" i="85" s="1"/>
  <c r="AL7" i="85"/>
  <c r="AM7" i="85" s="1"/>
  <c r="AN7" i="85"/>
  <c r="AO7" i="85" s="1"/>
  <c r="AH6" i="85"/>
  <c r="AG6" i="85"/>
  <c r="AF6" i="85"/>
  <c r="AE6" i="85"/>
  <c r="AD6" i="85"/>
  <c r="AC6" i="85"/>
  <c r="AB6" i="85"/>
  <c r="AA6" i="85"/>
  <c r="Z6" i="85"/>
  <c r="Y6" i="85"/>
  <c r="X6" i="85"/>
  <c r="W6" i="85"/>
  <c r="V6" i="85"/>
  <c r="U6" i="85"/>
  <c r="T6" i="85"/>
  <c r="S6" i="85"/>
  <c r="R6" i="85"/>
  <c r="Q6" i="85"/>
  <c r="P6" i="85"/>
  <c r="O6" i="85"/>
  <c r="N6" i="85"/>
  <c r="M6" i="85"/>
  <c r="L6" i="85"/>
  <c r="K6" i="85"/>
  <c r="J6" i="85"/>
  <c r="I6" i="85"/>
  <c r="H6" i="85"/>
  <c r="G6" i="85"/>
  <c r="AH6" i="84"/>
  <c r="AG6" i="84"/>
  <c r="AF6" i="84"/>
  <c r="AE6" i="84"/>
  <c r="AD6" i="84"/>
  <c r="AC6" i="84"/>
  <c r="AB6" i="84"/>
  <c r="AA6" i="84"/>
  <c r="Z6" i="84"/>
  <c r="Y6" i="84"/>
  <c r="X6" i="84"/>
  <c r="W6" i="84"/>
  <c r="V6" i="84"/>
  <c r="U6" i="84"/>
  <c r="T6" i="84"/>
  <c r="S6" i="84"/>
  <c r="R6" i="84"/>
  <c r="Q6" i="84"/>
  <c r="P6" i="84"/>
  <c r="O6" i="84"/>
  <c r="N6" i="84"/>
  <c r="M6" i="84"/>
  <c r="L6" i="84"/>
  <c r="K6" i="84"/>
  <c r="J6" i="84"/>
  <c r="I6" i="84"/>
  <c r="H6" i="84"/>
  <c r="G6" i="84"/>
  <c r="AE47" i="87" l="1"/>
  <c r="AE48" i="87"/>
  <c r="AE50" i="86"/>
  <c r="AE48" i="86"/>
  <c r="AE52" i="86"/>
  <c r="AH52" i="86" s="1"/>
  <c r="AE51" i="87"/>
  <c r="AH51" i="87" s="1"/>
  <c r="AH52" i="87"/>
  <c r="AE49" i="87"/>
  <c r="AE52" i="87"/>
  <c r="AH50" i="86"/>
  <c r="AH49" i="87"/>
  <c r="AC47" i="86"/>
  <c r="AD47" i="86"/>
  <c r="AE49" i="86"/>
  <c r="AH49" i="86" s="1"/>
  <c r="AE51" i="86"/>
  <c r="AH51" i="86" s="1"/>
  <c r="AE47" i="86"/>
  <c r="AD47" i="87"/>
  <c r="AH50" i="87"/>
  <c r="M51" i="85"/>
  <c r="J67" i="85"/>
  <c r="AH49" i="85" s="1"/>
  <c r="AN11" i="85"/>
  <c r="AO11" i="85" s="1"/>
  <c r="AN19" i="85"/>
  <c r="AO19" i="85" s="1"/>
  <c r="AN12" i="85"/>
  <c r="AO12" i="85" s="1"/>
  <c r="AN15" i="85"/>
  <c r="AO15" i="85" s="1"/>
  <c r="AN23" i="85"/>
  <c r="AO23" i="85" s="1"/>
  <c r="AN31" i="85"/>
  <c r="AO31" i="85" s="1"/>
  <c r="AN8" i="85"/>
  <c r="AO8" i="85" s="1"/>
  <c r="AN16" i="85"/>
  <c r="AO16" i="85" s="1"/>
  <c r="AN24" i="85"/>
  <c r="AO24" i="85" s="1"/>
  <c r="AN32" i="85"/>
  <c r="AO32" i="85" s="1"/>
  <c r="AH52" i="85"/>
  <c r="W49" i="85"/>
  <c r="AN35" i="85"/>
  <c r="AO35" i="85" s="1"/>
  <c r="AN14" i="85"/>
  <c r="AO14" i="85" s="1"/>
  <c r="AN22" i="85"/>
  <c r="AO22" i="85" s="1"/>
  <c r="AN30" i="85"/>
  <c r="AO30" i="85" s="1"/>
  <c r="AN9" i="85"/>
  <c r="AO9" i="85" s="1"/>
  <c r="AN17" i="85"/>
  <c r="AO17" i="85" s="1"/>
  <c r="AN25" i="85"/>
  <c r="AO25" i="85" s="1"/>
  <c r="AN33" i="85"/>
  <c r="AO33" i="85" s="1"/>
  <c r="S47" i="85"/>
  <c r="S49" i="85"/>
  <c r="AH51" i="85"/>
  <c r="S53" i="85"/>
  <c r="S52" i="85"/>
  <c r="AI37" i="85"/>
  <c r="AD47" i="84"/>
  <c r="H53" i="84"/>
  <c r="AC51" i="84"/>
  <c r="AH37" i="84"/>
  <c r="AG37" i="84"/>
  <c r="AF37" i="84"/>
  <c r="AE37" i="84"/>
  <c r="AD37" i="84"/>
  <c r="AC37" i="84"/>
  <c r="AB37" i="84"/>
  <c r="AA37" i="84"/>
  <c r="Z37" i="84"/>
  <c r="Y37" i="84"/>
  <c r="X37" i="84"/>
  <c r="W37" i="84"/>
  <c r="V37" i="84"/>
  <c r="U37" i="84"/>
  <c r="T37" i="84"/>
  <c r="S37" i="84"/>
  <c r="R37" i="84"/>
  <c r="Q37" i="84"/>
  <c r="P37" i="84"/>
  <c r="O37" i="84"/>
  <c r="N37" i="84"/>
  <c r="M37" i="84"/>
  <c r="L37" i="84"/>
  <c r="K37" i="84"/>
  <c r="J37" i="84"/>
  <c r="I37" i="84"/>
  <c r="H37" i="84"/>
  <c r="G37" i="84"/>
  <c r="AH48" i="86" l="1"/>
  <c r="AC47" i="87"/>
  <c r="AH47" i="87" s="1"/>
  <c r="AH47" i="86"/>
  <c r="AE51" i="84"/>
  <c r="AH51" i="84" s="1"/>
  <c r="AE48" i="84"/>
  <c r="AE47" i="84"/>
  <c r="AH48" i="85"/>
  <c r="AH50" i="85"/>
  <c r="AJ37" i="85"/>
  <c r="W50" i="85"/>
  <c r="W51" i="85"/>
  <c r="W47" i="85"/>
  <c r="R66" i="85"/>
  <c r="AK37" i="85"/>
  <c r="AG52" i="85"/>
  <c r="AG51" i="85"/>
  <c r="AE52" i="84"/>
  <c r="AH52" i="84" s="1"/>
  <c r="AE49" i="84"/>
  <c r="AE50" i="84"/>
  <c r="AD49" i="84"/>
  <c r="AH48" i="87" l="1"/>
  <c r="AC47" i="84"/>
  <c r="AH47" i="84" s="1"/>
  <c r="AG48" i="85"/>
  <c r="AH47" i="85"/>
  <c r="AG47" i="85"/>
  <c r="AG49" i="85"/>
  <c r="AG50" i="85"/>
  <c r="AG52" i="87"/>
  <c r="AG50" i="87"/>
  <c r="AG49" i="87"/>
  <c r="AG47" i="87"/>
  <c r="AG48" i="87"/>
  <c r="AG51" i="87"/>
  <c r="AG52" i="86"/>
  <c r="AG50" i="86"/>
  <c r="AG49" i="86"/>
  <c r="AG47" i="86"/>
  <c r="AG48" i="86"/>
  <c r="AG51" i="86"/>
  <c r="AC49" i="84"/>
  <c r="AG50" i="84" s="1"/>
  <c r="AG47" i="84" l="1"/>
  <c r="AH48" i="84"/>
  <c r="AG49" i="84"/>
  <c r="AG51" i="84"/>
  <c r="AG52" i="84"/>
  <c r="AG48" i="84"/>
  <c r="AH50" i="84"/>
  <c r="AH49" i="84"/>
  <c r="A11" i="56"/>
  <c r="F51" i="58" l="1"/>
  <c r="F49" i="58"/>
  <c r="F48" i="58"/>
  <c r="F47" i="58"/>
  <c r="F46" i="58"/>
  <c r="AH37" i="58"/>
  <c r="AG37" i="58"/>
  <c r="AF37" i="58"/>
  <c r="AE37" i="58"/>
  <c r="AD37" i="58"/>
  <c r="AC37" i="58"/>
  <c r="AB37" i="58"/>
  <c r="AA37" i="58"/>
  <c r="Z37" i="58"/>
  <c r="Y37" i="58"/>
  <c r="X37" i="58"/>
  <c r="W37" i="58"/>
  <c r="V37" i="58"/>
  <c r="U37" i="58"/>
  <c r="T37" i="58"/>
  <c r="S37" i="58"/>
  <c r="R37" i="58"/>
  <c r="Q37" i="58"/>
  <c r="P37" i="58"/>
  <c r="O37" i="58"/>
  <c r="N37" i="58"/>
  <c r="M37" i="58"/>
  <c r="L37" i="58"/>
  <c r="K37" i="58"/>
  <c r="J37" i="58"/>
  <c r="I37" i="58"/>
  <c r="H37" i="58"/>
  <c r="G37" i="58"/>
  <c r="AI36" i="58"/>
  <c r="AJ36" i="58" s="1"/>
  <c r="AK36" i="58" s="1"/>
  <c r="AI35" i="58"/>
  <c r="AJ35" i="58" s="1"/>
  <c r="AK35" i="58" s="1"/>
  <c r="AI34" i="58"/>
  <c r="AJ34" i="58" s="1"/>
  <c r="AK34" i="58" s="1"/>
  <c r="AI33" i="58"/>
  <c r="AJ33" i="58" s="1"/>
  <c r="AK33" i="58" s="1"/>
  <c r="AI32" i="58"/>
  <c r="AJ32" i="58" s="1"/>
  <c r="AK32" i="58" s="1"/>
  <c r="AI31" i="58"/>
  <c r="AJ31" i="58" s="1"/>
  <c r="AK31" i="58" s="1"/>
  <c r="AJ30" i="58"/>
  <c r="AK30" i="58" s="1"/>
  <c r="AI30" i="58"/>
  <c r="AI29" i="58"/>
  <c r="AJ29" i="58" s="1"/>
  <c r="AK29" i="58" s="1"/>
  <c r="AI28" i="58"/>
  <c r="AJ28" i="58" s="1"/>
  <c r="AK28" i="58" s="1"/>
  <c r="AI27" i="58"/>
  <c r="AJ27" i="58" s="1"/>
  <c r="AK27" i="58" s="1"/>
  <c r="AI26" i="58"/>
  <c r="AJ26" i="58" s="1"/>
  <c r="AK26" i="58" s="1"/>
  <c r="AI25" i="58"/>
  <c r="AJ25" i="58" s="1"/>
  <c r="AK25" i="58" s="1"/>
  <c r="AI24" i="58"/>
  <c r="AJ24" i="58" s="1"/>
  <c r="AK24" i="58" s="1"/>
  <c r="AI23" i="58"/>
  <c r="AJ23" i="58" s="1"/>
  <c r="AK23" i="58" s="1"/>
  <c r="AI22" i="58"/>
  <c r="AJ22" i="58" s="1"/>
  <c r="AK22" i="58" s="1"/>
  <c r="AI21" i="58"/>
  <c r="AJ21" i="58" s="1"/>
  <c r="AK21" i="58" s="1"/>
  <c r="AI20" i="58"/>
  <c r="AJ20" i="58" s="1"/>
  <c r="AK20" i="58" s="1"/>
  <c r="AI19" i="58"/>
  <c r="AJ19" i="58" s="1"/>
  <c r="AK19" i="58" s="1"/>
  <c r="AI18" i="58"/>
  <c r="AJ18" i="58" s="1"/>
  <c r="AK18" i="58" s="1"/>
  <c r="AI17" i="58"/>
  <c r="AJ17" i="58" s="1"/>
  <c r="AK17" i="58" s="1"/>
  <c r="AI16" i="58"/>
  <c r="AJ16" i="58" s="1"/>
  <c r="AK16" i="58" s="1"/>
  <c r="AI15" i="58"/>
  <c r="AJ15" i="58" s="1"/>
  <c r="AK15" i="58" s="1"/>
  <c r="AI14" i="58"/>
  <c r="AJ14" i="58" s="1"/>
  <c r="AK14" i="58" s="1"/>
  <c r="AI13" i="58"/>
  <c r="AJ13" i="58" s="1"/>
  <c r="AK13" i="58" s="1"/>
  <c r="AI12" i="58"/>
  <c r="AJ12" i="58" s="1"/>
  <c r="AK12" i="58" s="1"/>
  <c r="AI11" i="58"/>
  <c r="AJ11" i="58" s="1"/>
  <c r="AI10" i="58"/>
  <c r="AJ10" i="58" s="1"/>
  <c r="AI9" i="58"/>
  <c r="AJ9" i="58" s="1"/>
  <c r="AI8" i="58"/>
  <c r="AI7" i="58"/>
  <c r="AJ7" i="58" s="1"/>
  <c r="AI37" i="58" l="1"/>
  <c r="AK9" i="58"/>
  <c r="J48" i="58" s="1"/>
  <c r="H48" i="58"/>
  <c r="H49" i="58"/>
  <c r="AK10" i="58"/>
  <c r="J49" i="58" s="1"/>
  <c r="H46" i="58"/>
  <c r="AK7" i="58"/>
  <c r="AK11" i="58"/>
  <c r="J51" i="58" s="1"/>
  <c r="H51" i="58"/>
  <c r="AJ8" i="58"/>
  <c r="AJ37" i="58" s="1"/>
  <c r="J46" i="58" l="1"/>
  <c r="H47" i="58"/>
  <c r="AK8" i="58"/>
  <c r="J47" i="58" s="1"/>
  <c r="AK37" i="5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w</author>
  </authors>
  <commentList>
    <comment ref="M7" authorId="0" shapeId="0" xr:uid="{00000000-0006-0000-0100-000001000000}">
      <text>
        <r>
          <rPr>
            <b/>
            <sz val="10"/>
            <color indexed="10"/>
            <rFont val="ＭＳ ゴシック"/>
            <family val="3"/>
            <charset val="128"/>
          </rPr>
          <t>・法人所在地、法人名称、代表者の職・氏名を記載
・</t>
        </r>
        <r>
          <rPr>
            <b/>
            <u/>
            <sz val="10"/>
            <color indexed="10"/>
            <rFont val="ＭＳ ゴシック"/>
            <family val="3"/>
            <charset val="128"/>
          </rPr>
          <t xml:space="preserve">押印不要
</t>
        </r>
        <r>
          <rPr>
            <sz val="10"/>
            <color indexed="10"/>
            <rFont val="ＭＳ ゴシック"/>
            <family val="3"/>
            <charset val="128"/>
          </rPr>
          <t>・改行する場合は「Alt」を押しながら「Enter」を押してください。</t>
        </r>
      </text>
    </comment>
    <comment ref="A11" authorId="1" shapeId="0" xr:uid="{94938C10-A864-4531-9BBE-FA9E124B400A}">
      <text>
        <r>
          <rPr>
            <b/>
            <sz val="9"/>
            <color indexed="81"/>
            <rFont val="MS P ゴシック"/>
            <family val="3"/>
            <charset val="128"/>
          </rPr>
          <t>以下の項目が満たせていない場合「受理できません」と表示されます。
・届出者
・問い合わせ先
・事業所番号
・主たる事業所（施設）の名称
・事業所（施設）の所在地
・変更内容</t>
        </r>
      </text>
    </comment>
    <comment ref="M13" authorId="0" shapeId="0" xr:uid="{00000000-0006-0000-0100-000002000000}">
      <text>
        <r>
          <rPr>
            <b/>
            <sz val="10"/>
            <color indexed="10"/>
            <rFont val="ＭＳ ゴシック"/>
            <family val="3"/>
            <charset val="128"/>
          </rPr>
          <t>問合せの</t>
        </r>
        <r>
          <rPr>
            <b/>
            <u/>
            <sz val="10"/>
            <color indexed="10"/>
            <rFont val="ＭＳ ゴシック"/>
            <family val="3"/>
            <charset val="128"/>
          </rPr>
          <t>担当者名と電話番号を記載</t>
        </r>
      </text>
    </comment>
    <comment ref="A17" authorId="0" shapeId="0" xr:uid="{00000000-0006-0000-0100-000003000000}">
      <text>
        <r>
          <rPr>
            <u/>
            <sz val="12"/>
            <color indexed="10"/>
            <rFont val="ＭＳ ゴシック"/>
            <family val="3"/>
            <charset val="128"/>
          </rPr>
          <t>事業所番号ごとに届出書を作成</t>
        </r>
      </text>
    </comment>
    <comment ref="J25" authorId="0" shapeId="0" xr:uid="{00000000-0006-0000-0100-000004000000}">
      <text>
        <r>
          <rPr>
            <b/>
            <sz val="10"/>
            <color indexed="10"/>
            <rFont val="ＭＳ ゴシック"/>
            <family val="3"/>
            <charset val="128"/>
          </rPr>
          <t>・</t>
        </r>
        <r>
          <rPr>
            <b/>
            <u/>
            <sz val="10"/>
            <color indexed="10"/>
            <rFont val="ＭＳ ゴシック"/>
            <family val="3"/>
            <charset val="128"/>
          </rPr>
          <t>今回届け出る事業について「○」を記入</t>
        </r>
        <r>
          <rPr>
            <b/>
            <sz val="10"/>
            <color indexed="10"/>
            <rFont val="ＭＳ ゴシック"/>
            <family val="3"/>
            <charset val="128"/>
          </rPr>
          <t xml:space="preserve">
・異動等の区分はプルダウンメニューから選択</t>
        </r>
      </text>
    </comment>
    <comment ref="M25" authorId="1" shapeId="0" xr:uid="{751E5E31-B0B7-48B7-B315-2C64DAF3147B}">
      <text>
        <r>
          <rPr>
            <b/>
            <sz val="12"/>
            <color indexed="10"/>
            <rFont val="MS P ゴシック"/>
            <family val="3"/>
            <charset val="128"/>
          </rPr>
          <t>区分を必ず選択してください。
新規：新規指定、新たに加算を取得する場合
継続：指定更新時に加算の変更がない場合
変更：取得している加算の区分を変更する場合
終了：取得している加算を取り下げる場合</t>
        </r>
      </text>
    </comment>
    <comment ref="P25" authorId="1" shapeId="0" xr:uid="{C3CB06E6-59C8-424B-8476-2442C9F4ED20}">
      <text>
        <r>
          <rPr>
            <b/>
            <sz val="12"/>
            <color indexed="81"/>
            <rFont val="MS P ゴシック"/>
            <family val="3"/>
            <charset val="128"/>
          </rPr>
          <t>加算を新規・変更・継続する場合
⇒開始月の１日を記載してください。
・毎月15日までの申請→翌月１日
・毎月16日以降の申請→翌々月１日
※新規指定は指定開始日となります。
加算を終了する場合
⇒加算が取得できなくなった日を記載してください。ただし、減算については減算が終了する翌月の１日を記載してください。</t>
        </r>
      </text>
    </comment>
    <comment ref="AA25" authorId="0" shapeId="0" xr:uid="{00000000-0006-0000-0100-000005000000}">
      <text>
        <r>
          <rPr>
            <b/>
            <sz val="12"/>
            <color indexed="10"/>
            <rFont val="ＭＳ ゴシック"/>
            <family val="3"/>
            <charset val="128"/>
          </rPr>
          <t>どのように加算算定が変わるか詳細を記入
（別シートの記入例を参考に）</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H66" authorId="0" shapeId="0" xr:uid="{7E90DD2D-B441-4FF8-AE15-50170EB5C5A4}">
      <text>
        <r>
          <rPr>
            <b/>
            <sz val="9"/>
            <color indexed="81"/>
            <rFont val="MS P ゴシック"/>
            <family val="3"/>
            <charset val="128"/>
          </rPr>
          <t>切り上げについては、国の別紙36の関数を参照しています。</t>
        </r>
      </text>
    </comment>
    <comment ref="K74" authorId="0" shapeId="0" xr:uid="{9108C534-32E9-4E0A-B176-A66B3E7A78B3}">
      <text>
        <r>
          <rPr>
            <sz val="11"/>
            <color indexed="81"/>
            <rFont val="MS P ゴシック"/>
            <family val="3"/>
            <charset val="128"/>
          </rPr>
          <t>①毎日夜間支援従事者（当直は除く）を配置する場合
例：７時間×７日＝49時間　⇒　49と入力
②週５日夜間支援従事者を配置し、週２日日直を配置する場合
例：７時間×５日＝35時間　⇒　35と入力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H66" authorId="0" shapeId="0" xr:uid="{AE76FD5B-9130-4480-80E4-52EA304A4E81}">
      <text>
        <r>
          <rPr>
            <b/>
            <sz val="9"/>
            <color indexed="81"/>
            <rFont val="MS P ゴシック"/>
            <family val="3"/>
            <charset val="128"/>
          </rPr>
          <t>切り上げについては、国の別紙36の関数を参照しています。</t>
        </r>
      </text>
    </comment>
    <comment ref="K74" authorId="0" shapeId="0" xr:uid="{25DB8484-C8BB-4261-80FD-F6B9F7819AC7}">
      <text>
        <r>
          <rPr>
            <sz val="11"/>
            <color indexed="81"/>
            <rFont val="MS P ゴシック"/>
            <family val="3"/>
            <charset val="128"/>
          </rPr>
          <t>①毎日夜間支援従事者（当直は除く）を配置する場合
例：７時間×７日＝49時間　⇒　49と入力
②週５日夜間支援従事者を配置し、週２日日直を配置する場合
例：７時間×５日＝35時間　⇒　35と入力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H66" authorId="0" shapeId="0" xr:uid="{DF1162D5-B34C-40D8-B970-6A611C6380AB}">
      <text>
        <r>
          <rPr>
            <b/>
            <sz val="9"/>
            <color indexed="81"/>
            <rFont val="MS P ゴシック"/>
            <family val="3"/>
            <charset val="128"/>
          </rPr>
          <t>切り上げについては、国の別紙36の関数を参照しています。</t>
        </r>
      </text>
    </comment>
    <comment ref="K74" authorId="0" shapeId="0" xr:uid="{851C04C9-658D-4184-B5BD-2C920FF45492}">
      <text>
        <r>
          <rPr>
            <sz val="11"/>
            <color indexed="81"/>
            <rFont val="MS P ゴシック"/>
            <family val="3"/>
            <charset val="128"/>
          </rPr>
          <t>①毎日夜間支援従事者（当直は除く）を配置する場合
例：７時間×７日＝49時間　⇒　49と入力
②週５日夜間支援従事者を配置し、週２日日直を配置する場合
例：７時間×５日＝35時間　⇒　35と入力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H66" authorId="0" shapeId="0" xr:uid="{4F85AA03-8115-48A3-8F6D-7180D800B36E}">
      <text>
        <r>
          <rPr>
            <b/>
            <sz val="9"/>
            <color indexed="81"/>
            <rFont val="MS P ゴシック"/>
            <family val="3"/>
            <charset val="128"/>
          </rPr>
          <t>切り上げについては、国の別紙36の関数を参照しています。</t>
        </r>
      </text>
    </comment>
    <comment ref="K74" authorId="0" shapeId="0" xr:uid="{4D852239-AAB1-45B7-9790-542C7EED6F3D}">
      <text>
        <r>
          <rPr>
            <sz val="11"/>
            <color indexed="81"/>
            <rFont val="MS P ゴシック"/>
            <family val="3"/>
            <charset val="128"/>
          </rPr>
          <t>①毎日夜間支援従事者（当直は除く）を配置する場合
例：７時間×７日＝49時間　⇒　49と入力
②週５日夜間支援従事者を配置し、週２日日直を配置する場合
例：７時間×５日＝35時間　⇒　35と入力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A6" authorId="0" shapeId="0" xr:uid="{00000000-0006-0000-0300-000001000000}">
      <text>
        <r>
          <rPr>
            <b/>
            <sz val="9"/>
            <color indexed="81"/>
            <rFont val="ＭＳ Ｐゴシック"/>
            <family val="3"/>
            <charset val="128"/>
          </rPr>
          <t>w:</t>
        </r>
        <r>
          <rPr>
            <sz val="9"/>
            <color indexed="81"/>
            <rFont val="ＭＳ Ｐゴシック"/>
            <family val="3"/>
            <charset val="128"/>
          </rPr>
          <t xml:space="preserve">
</t>
        </r>
        <r>
          <rPr>
            <sz val="20"/>
            <color indexed="81"/>
            <rFont val="ＭＳ Ｐゴシック"/>
            <family val="3"/>
            <charset val="128"/>
          </rPr>
          <t>変更がある場合は、</t>
        </r>
        <r>
          <rPr>
            <b/>
            <sz val="20"/>
            <color indexed="81"/>
            <rFont val="ＭＳ Ｐゴシック"/>
            <family val="3"/>
            <charset val="128"/>
          </rPr>
          <t>変更があるもののみ、</t>
        </r>
        <r>
          <rPr>
            <sz val="20"/>
            <color indexed="81"/>
            <rFont val="ＭＳ Ｐゴシック"/>
            <family val="3"/>
            <charset val="128"/>
          </rPr>
          <t>必ず年月日を記入</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I1" authorId="0" shapeId="0" xr:uid="{00000000-0006-0000-0400-000001000000}">
      <text>
        <r>
          <rPr>
            <b/>
            <sz val="9"/>
            <color indexed="81"/>
            <rFont val="ＭＳ Ｐゴシック"/>
            <family val="3"/>
            <charset val="128"/>
          </rPr>
          <t>w:</t>
        </r>
        <r>
          <rPr>
            <sz val="9"/>
            <color indexed="81"/>
            <rFont val="ＭＳ Ｐゴシック"/>
            <family val="3"/>
            <charset val="128"/>
          </rPr>
          <t xml:space="preserve">
</t>
        </r>
        <r>
          <rPr>
            <sz val="18"/>
            <color indexed="81"/>
            <rFont val="ＭＳ Ｐゴシック"/>
            <family val="3"/>
            <charset val="128"/>
          </rPr>
          <t>記入</t>
        </r>
      </text>
    </comment>
  </commentList>
</comments>
</file>

<file path=xl/sharedStrings.xml><?xml version="1.0" encoding="utf-8"?>
<sst xmlns="http://schemas.openxmlformats.org/spreadsheetml/2006/main" count="1044" uniqueCount="329">
  <si>
    <t>福祉・介護職員処遇改善加算対象</t>
    <rPh sb="3" eb="5">
      <t>カイゴ</t>
    </rPh>
    <rPh sb="5" eb="7">
      <t>ショクイン</t>
    </rPh>
    <rPh sb="7" eb="9">
      <t>ショグウ</t>
    </rPh>
    <rPh sb="9" eb="11">
      <t>カイゼン</t>
    </rPh>
    <rPh sb="11" eb="13">
      <t>カサン</t>
    </rPh>
    <rPh sb="13" eb="15">
      <t>タイショウ</t>
    </rPh>
    <phoneticPr fontId="3"/>
  </si>
  <si>
    <t>職員欠如</t>
    <rPh sb="0" eb="2">
      <t>ショクイン</t>
    </rPh>
    <rPh sb="2" eb="4">
      <t>ケツジョ</t>
    </rPh>
    <phoneticPr fontId="3"/>
  </si>
  <si>
    <t>共同生活援助</t>
    <rPh sb="0" eb="2">
      <t>キョウドウ</t>
    </rPh>
    <rPh sb="2" eb="4">
      <t>セイカツ</t>
    </rPh>
    <rPh sb="4" eb="6">
      <t>エンジョ</t>
    </rPh>
    <phoneticPr fontId="3"/>
  </si>
  <si>
    <t>各サービス共通</t>
    <rPh sb="0" eb="1">
      <t>カク</t>
    </rPh>
    <rPh sb="5" eb="7">
      <t>キョウツウ</t>
    </rPh>
    <phoneticPr fontId="3"/>
  </si>
  <si>
    <t>適用開始日</t>
    <rPh sb="0" eb="2">
      <t>テキヨウ</t>
    </rPh>
    <rPh sb="2" eb="5">
      <t>カイシビ</t>
    </rPh>
    <phoneticPr fontId="3"/>
  </si>
  <si>
    <t>その他該当する体制等</t>
    <rPh sb="2" eb="3">
      <t>タ</t>
    </rPh>
    <rPh sb="3" eb="5">
      <t>ガイトウ</t>
    </rPh>
    <rPh sb="7" eb="9">
      <t>タイセイ</t>
    </rPh>
    <rPh sb="9" eb="10">
      <t>トウ</t>
    </rPh>
    <phoneticPr fontId="3"/>
  </si>
  <si>
    <t>定員規模</t>
    <rPh sb="0" eb="2">
      <t>テイイン</t>
    </rPh>
    <rPh sb="2" eb="4">
      <t>キボ</t>
    </rPh>
    <phoneticPr fontId="3"/>
  </si>
  <si>
    <t>定員数</t>
    <rPh sb="0" eb="2">
      <t>テイイン</t>
    </rPh>
    <rPh sb="2" eb="3">
      <t>スウ</t>
    </rPh>
    <phoneticPr fontId="3"/>
  </si>
  <si>
    <t>提供サービス</t>
    <rPh sb="0" eb="2">
      <t>テイキョウ</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</si>
  <si>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</si>
  <si>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</si>
  <si>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</si>
  <si>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代表者の職・氏名</t>
    <rPh sb="0" eb="3">
      <t>ダイヒョウシャ</t>
    </rPh>
    <rPh sb="4" eb="5">
      <t>ショク</t>
    </rPh>
    <rPh sb="6" eb="8">
      <t>シメイ</t>
    </rPh>
    <phoneticPr fontId="3"/>
  </si>
  <si>
    <t>異動等の区分</t>
    <rPh sb="0" eb="2">
      <t>イドウ</t>
    </rPh>
    <rPh sb="2" eb="3">
      <t>トウ</t>
    </rPh>
    <rPh sb="4" eb="6">
      <t>クブン</t>
    </rPh>
    <phoneticPr fontId="3"/>
  </si>
  <si>
    <t>異動年月日</t>
    <rPh sb="0" eb="2">
      <t>イドウ</t>
    </rPh>
    <rPh sb="2" eb="5">
      <t>ネンガッピ</t>
    </rPh>
    <phoneticPr fontId="3"/>
  </si>
  <si>
    <t>居宅介護</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</si>
  <si>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</si>
  <si>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</si>
  <si>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</si>
  <si>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</si>
  <si>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</si>
  <si>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</si>
  <si>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重度障害者等包括支援</t>
    <rPh sb="0" eb="2">
      <t>ジュウド</t>
    </rPh>
    <rPh sb="2" eb="5">
      <t>ショウガイシャ</t>
    </rPh>
    <rPh sb="5" eb="6">
      <t>トウ</t>
    </rPh>
    <rPh sb="6" eb="8">
      <t>ホウカツ</t>
    </rPh>
    <rPh sb="8" eb="10">
      <t>シエン</t>
    </rPh>
    <phoneticPr fontId="3"/>
  </si>
  <si>
    <t>施設入所支援</t>
    <rPh sb="0" eb="2">
      <t>シセツ</t>
    </rPh>
    <rPh sb="2" eb="4">
      <t>ニュウショ</t>
    </rPh>
    <rPh sb="4" eb="6">
      <t>シエン</t>
    </rPh>
    <phoneticPr fontId="3"/>
  </si>
  <si>
    <t>訓練等給付</t>
    <rPh sb="0" eb="3">
      <t>クンレントウ</t>
    </rPh>
    <rPh sb="3" eb="5">
      <t>キュウフ</t>
    </rPh>
    <phoneticPr fontId="3"/>
  </si>
  <si>
    <t>就労移行支援</t>
    <rPh sb="0" eb="2">
      <t>シュウロウ</t>
    </rPh>
    <rPh sb="2" eb="4">
      <t>イコウ</t>
    </rPh>
    <rPh sb="4" eb="6">
      <t>シエン</t>
    </rPh>
    <phoneticPr fontId="3"/>
  </si>
  <si>
    <t xml:space="preserve">注　   </t>
    <rPh sb="0" eb="1">
      <t>チュウ</t>
    </rPh>
    <phoneticPr fontId="3"/>
  </si>
  <si>
    <t>網掛けは、変更・追加された項目です。</t>
    <rPh sb="5" eb="7">
      <t>ヘンコウ</t>
    </rPh>
    <rPh sb="8" eb="10">
      <t>ツイカ</t>
    </rPh>
    <rPh sb="13" eb="15">
      <t>コウモク</t>
    </rPh>
    <phoneticPr fontId="3"/>
  </si>
  <si>
    <t>日</t>
    <rPh sb="0" eb="1">
      <t>ニチ</t>
    </rPh>
    <phoneticPr fontId="3"/>
  </si>
  <si>
    <t>地域生活移行個別支援</t>
    <rPh sb="0" eb="2">
      <t>チイキ</t>
    </rPh>
    <rPh sb="2" eb="4">
      <t>セイカツ</t>
    </rPh>
    <rPh sb="4" eb="6">
      <t>イコウ</t>
    </rPh>
    <rPh sb="6" eb="8">
      <t>コベツ</t>
    </rPh>
    <rPh sb="8" eb="10">
      <t>シエン</t>
    </rPh>
    <phoneticPr fontId="3"/>
  </si>
  <si>
    <t>通勤者生活支援</t>
    <rPh sb="0" eb="3">
      <t>ツウキンシャ</t>
    </rPh>
    <rPh sb="3" eb="5">
      <t>セイカツ</t>
    </rPh>
    <rPh sb="5" eb="7">
      <t>シエン</t>
    </rPh>
    <phoneticPr fontId="3"/>
  </si>
  <si>
    <t>夜間支援等体制</t>
    <rPh sb="0" eb="2">
      <t>ヤカン</t>
    </rPh>
    <rPh sb="2" eb="4">
      <t>シエン</t>
    </rPh>
    <rPh sb="4" eb="5">
      <t>トウ</t>
    </rPh>
    <rPh sb="5" eb="7">
      <t>タイセイ</t>
    </rPh>
    <phoneticPr fontId="3"/>
  </si>
  <si>
    <t>キャリアパス区分（※3）</t>
    <rPh sb="6" eb="8">
      <t>クブン</t>
    </rPh>
    <phoneticPr fontId="3"/>
  </si>
  <si>
    <t>視覚・聴覚等支援体制</t>
    <rPh sb="0" eb="2">
      <t>シカク</t>
    </rPh>
    <rPh sb="3" eb="5">
      <t>チョウカク</t>
    </rPh>
    <rPh sb="5" eb="6">
      <t>トウ</t>
    </rPh>
    <rPh sb="6" eb="8">
      <t>シエン</t>
    </rPh>
    <rPh sb="8" eb="10">
      <t>タイセイ</t>
    </rPh>
    <phoneticPr fontId="3"/>
  </si>
  <si>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3"/>
  </si>
  <si>
    <t>施設区分</t>
    <rPh sb="0" eb="2">
      <t>シセツ</t>
    </rPh>
    <rPh sb="2" eb="4">
      <t>クブン</t>
    </rPh>
    <phoneticPr fontId="3"/>
  </si>
  <si>
    <t>地域区分</t>
    <rPh sb="0" eb="2">
      <t>チイキ</t>
    </rPh>
    <rPh sb="2" eb="4">
      <t>クブン</t>
    </rPh>
    <phoneticPr fontId="3"/>
  </si>
  <si>
    <t>人員配置区分
（※2）</t>
    <rPh sb="0" eb="2">
      <t>ジンイン</t>
    </rPh>
    <rPh sb="2" eb="4">
      <t>ハイチ</t>
    </rPh>
    <rPh sb="4" eb="6">
      <t>クブン</t>
    </rPh>
    <phoneticPr fontId="3"/>
  </si>
  <si>
    <t>多機能型等
　　定員区分（※1）</t>
    <rPh sb="0" eb="3">
      <t>タキノウ</t>
    </rPh>
    <rPh sb="3" eb="4">
      <t>ガタ</t>
    </rPh>
    <rPh sb="4" eb="5">
      <t>トウ</t>
    </rPh>
    <rPh sb="8" eb="10">
      <t>テイイン</t>
    </rPh>
    <rPh sb="10" eb="12">
      <t>クブン</t>
    </rPh>
    <phoneticPr fontId="3"/>
  </si>
  <si>
    <t>年</t>
    <rPh sb="0" eb="1">
      <t>ネン</t>
    </rPh>
    <phoneticPr fontId="3"/>
  </si>
  <si>
    <t>月</t>
    <rPh sb="0" eb="1">
      <t>ツキ</t>
    </rPh>
    <phoneticPr fontId="3"/>
  </si>
  <si>
    <t>事業所番号</t>
    <rPh sb="0" eb="3">
      <t>ジギョウショ</t>
    </rPh>
    <rPh sb="3" eb="5">
      <t>バンゴウ</t>
    </rPh>
    <phoneticPr fontId="3"/>
  </si>
  <si>
    <t>従業者の勤務の体制及び勤務形態一覧表　（共同生活援助用）</t>
    <rPh sb="0" eb="3">
      <t>ジュウギョウシャ</t>
    </rPh>
    <rPh sb="4" eb="6">
      <t>キンム</t>
    </rPh>
    <rPh sb="7" eb="9">
      <t>タイセイ</t>
    </rPh>
    <rPh sb="9" eb="10">
      <t>オヨ</t>
    </rPh>
    <rPh sb="11" eb="13">
      <t>キンム</t>
    </rPh>
    <rPh sb="13" eb="15">
      <t>ケイタイ</t>
    </rPh>
    <rPh sb="15" eb="17">
      <t>イチラン</t>
    </rPh>
    <rPh sb="17" eb="18">
      <t>オモテ</t>
    </rPh>
    <rPh sb="20" eb="22">
      <t>キョウドウ</t>
    </rPh>
    <rPh sb="22" eb="24">
      <t>セイカツ</t>
    </rPh>
    <rPh sb="24" eb="26">
      <t>エンジョ</t>
    </rPh>
    <rPh sb="26" eb="27">
      <t>ヨウ</t>
    </rPh>
    <phoneticPr fontId="6"/>
  </si>
  <si>
    <t>事業所名</t>
    <rPh sb="0" eb="3">
      <t>ジギョウショ</t>
    </rPh>
    <rPh sb="3" eb="4">
      <t>メイ</t>
    </rPh>
    <phoneticPr fontId="6"/>
  </si>
  <si>
    <t>サービスの種別</t>
    <rPh sb="5" eb="7">
      <t>シュベツ</t>
    </rPh>
    <phoneticPr fontId="6"/>
  </si>
  <si>
    <t>常勤者の勤務時間（週）</t>
    <rPh sb="0" eb="3">
      <t>ジョウキンシャ</t>
    </rPh>
    <rPh sb="4" eb="6">
      <t>キンム</t>
    </rPh>
    <rPh sb="6" eb="8">
      <t>ジカン</t>
    </rPh>
    <rPh sb="9" eb="10">
      <t>シュウ</t>
    </rPh>
    <phoneticPr fontId="6"/>
  </si>
  <si>
    <t>時間</t>
    <rPh sb="0" eb="2">
      <t>ジカン</t>
    </rPh>
    <phoneticPr fontId="6"/>
  </si>
  <si>
    <t>職種</t>
    <rPh sb="0" eb="2">
      <t>ショクシュ</t>
    </rPh>
    <phoneticPr fontId="6"/>
  </si>
  <si>
    <t>従業者氏名</t>
    <rPh sb="0" eb="3">
      <t>ジュウギョウシャ</t>
    </rPh>
    <rPh sb="3" eb="5">
      <t>シメイ</t>
    </rPh>
    <phoneticPr fontId="6"/>
  </si>
  <si>
    <t>常勤</t>
    <rPh sb="0" eb="2">
      <t>ジョウキン</t>
    </rPh>
    <phoneticPr fontId="6"/>
  </si>
  <si>
    <t>専従</t>
    <rPh sb="0" eb="2">
      <t>センジュウ</t>
    </rPh>
    <phoneticPr fontId="6"/>
  </si>
  <si>
    <t>社会福祉士等</t>
    <rPh sb="0" eb="2">
      <t>シャカイ</t>
    </rPh>
    <rPh sb="2" eb="5">
      <t>フクシシ</t>
    </rPh>
    <rPh sb="5" eb="6">
      <t>トウ</t>
    </rPh>
    <phoneticPr fontId="6"/>
  </si>
  <si>
    <t>勤続３年以上</t>
    <rPh sb="0" eb="2">
      <t>キンゾク</t>
    </rPh>
    <rPh sb="3" eb="4">
      <t>ネン</t>
    </rPh>
    <rPh sb="4" eb="6">
      <t>イジョウ</t>
    </rPh>
    <phoneticPr fontId="6"/>
  </si>
  <si>
    <t>勤務体制</t>
    <rPh sb="0" eb="2">
      <t>キンム</t>
    </rPh>
    <rPh sb="2" eb="4">
      <t>タイセイ</t>
    </rPh>
    <phoneticPr fontId="6"/>
  </si>
  <si>
    <t>4週合計</t>
    <rPh sb="1" eb="2">
      <t>シュウ</t>
    </rPh>
    <rPh sb="2" eb="4">
      <t>ゴウケイ</t>
    </rPh>
    <phoneticPr fontId="6"/>
  </si>
  <si>
    <t>週平均
勤務時間</t>
    <rPh sb="0" eb="3">
      <t>シュウヘイキン</t>
    </rPh>
    <rPh sb="4" eb="6">
      <t>キンム</t>
    </rPh>
    <rPh sb="6" eb="8">
      <t>ジカン</t>
    </rPh>
    <phoneticPr fontId="6"/>
  </si>
  <si>
    <t>常勤換算後の人数</t>
    <rPh sb="0" eb="2">
      <t>ジョウキン</t>
    </rPh>
    <rPh sb="2" eb="4">
      <t>カンサン</t>
    </rPh>
    <rPh sb="4" eb="5">
      <t>ゴ</t>
    </rPh>
    <rPh sb="6" eb="8">
      <t>ニンズウ</t>
    </rPh>
    <phoneticPr fontId="6"/>
  </si>
  <si>
    <t>第1週</t>
    <rPh sb="0" eb="1">
      <t>ダイ</t>
    </rPh>
    <rPh sb="2" eb="3">
      <t>シュウ</t>
    </rPh>
    <phoneticPr fontId="6"/>
  </si>
  <si>
    <t>第2週</t>
    <rPh sb="0" eb="1">
      <t>ダイ</t>
    </rPh>
    <rPh sb="2" eb="3">
      <t>シュウ</t>
    </rPh>
    <phoneticPr fontId="6"/>
  </si>
  <si>
    <t>第3週</t>
    <rPh sb="0" eb="1">
      <t>ダイ</t>
    </rPh>
    <rPh sb="2" eb="3">
      <t>シュウ</t>
    </rPh>
    <phoneticPr fontId="6"/>
  </si>
  <si>
    <t>第4週</t>
    <rPh sb="0" eb="1">
      <t>ダイ</t>
    </rPh>
    <rPh sb="2" eb="3">
      <t>シュウ</t>
    </rPh>
    <phoneticPr fontId="6"/>
  </si>
  <si>
    <t>水</t>
    <rPh sb="0" eb="1">
      <t>スイ</t>
    </rPh>
    <phoneticPr fontId="6"/>
  </si>
  <si>
    <t>木</t>
    <rPh sb="0" eb="1">
      <t>モク</t>
    </rPh>
    <phoneticPr fontId="6"/>
  </si>
  <si>
    <t>日</t>
    <rPh sb="0" eb="1">
      <t>ニチ</t>
    </rPh>
    <phoneticPr fontId="6"/>
  </si>
  <si>
    <t>火</t>
    <rPh sb="0" eb="1">
      <t>カ</t>
    </rPh>
    <phoneticPr fontId="6"/>
  </si>
  <si>
    <t>計</t>
    <rPh sb="0" eb="1">
      <t>ケイ</t>
    </rPh>
    <phoneticPr fontId="6"/>
  </si>
  <si>
    <t>注1)  当該事業所における他の職務を兼務する場合は、行を別にして、各職務に係る従事時間を記入してください。</t>
    <rPh sb="0" eb="1">
      <t>チュウ</t>
    </rPh>
    <rPh sb="5" eb="7">
      <t>トウガイ</t>
    </rPh>
    <rPh sb="7" eb="10">
      <t>ジギョウショ</t>
    </rPh>
    <rPh sb="14" eb="15">
      <t>タ</t>
    </rPh>
    <rPh sb="16" eb="18">
      <t>ショクム</t>
    </rPh>
    <rPh sb="19" eb="21">
      <t>ケンム</t>
    </rPh>
    <rPh sb="23" eb="25">
      <t>バアイ</t>
    </rPh>
    <rPh sb="27" eb="28">
      <t>ギョウ</t>
    </rPh>
    <rPh sb="29" eb="30">
      <t>ベツ</t>
    </rPh>
    <rPh sb="34" eb="37">
      <t>カクショクム</t>
    </rPh>
    <rPh sb="38" eb="39">
      <t>カカ</t>
    </rPh>
    <rPh sb="40" eb="42">
      <t>ジュウジ</t>
    </rPh>
    <rPh sb="42" eb="44">
      <t>ジカン</t>
    </rPh>
    <rPh sb="45" eb="47">
      <t>キニュウ</t>
    </rPh>
    <phoneticPr fontId="6"/>
  </si>
  <si>
    <t>注2) 夜間支援等体制加算（Ⅰ）（Ⅱ）を算定する場合は、加算に係る職員（夜間支援従事者）の加配を区分して記載して下さい。</t>
    <rPh sb="0" eb="1">
      <t>チュウ</t>
    </rPh>
    <rPh sb="4" eb="6">
      <t>ヤカン</t>
    </rPh>
    <rPh sb="6" eb="8">
      <t>シエン</t>
    </rPh>
    <rPh sb="8" eb="9">
      <t>トウ</t>
    </rPh>
    <rPh sb="9" eb="11">
      <t>タイセイ</t>
    </rPh>
    <rPh sb="11" eb="13">
      <t>カサン</t>
    </rPh>
    <rPh sb="20" eb="22">
      <t>サンテイ</t>
    </rPh>
    <rPh sb="24" eb="26">
      <t>バアイ</t>
    </rPh>
    <rPh sb="28" eb="30">
      <t>カサン</t>
    </rPh>
    <rPh sb="31" eb="32">
      <t>カカ</t>
    </rPh>
    <rPh sb="33" eb="35">
      <t>ショクイン</t>
    </rPh>
    <rPh sb="36" eb="38">
      <t>ヤカン</t>
    </rPh>
    <rPh sb="38" eb="40">
      <t>シエン</t>
    </rPh>
    <rPh sb="40" eb="43">
      <t>ジュウジシャ</t>
    </rPh>
    <rPh sb="45" eb="47">
      <t>カハイ</t>
    </rPh>
    <rPh sb="48" eb="50">
      <t>クブン</t>
    </rPh>
    <rPh sb="52" eb="54">
      <t>キサイ</t>
    </rPh>
    <rPh sb="56" eb="57">
      <t>クダ</t>
    </rPh>
    <phoneticPr fontId="6"/>
  </si>
  <si>
    <t>注3) 「常勤」欄および「社会福祉士等」欄、「勤続３年以上」欄は、福祉専門職員配置加算を算定する場合、該当する職員について「○」を付けてください。</t>
    <rPh sb="0" eb="1">
      <t>チュウ</t>
    </rPh>
    <rPh sb="5" eb="7">
      <t>ジョウキン</t>
    </rPh>
    <rPh sb="8" eb="9">
      <t>ラン</t>
    </rPh>
    <rPh sb="13" eb="15">
      <t>シャカイ</t>
    </rPh>
    <rPh sb="15" eb="18">
      <t>フクシシ</t>
    </rPh>
    <rPh sb="18" eb="19">
      <t>トウ</t>
    </rPh>
    <rPh sb="20" eb="21">
      <t>ラン</t>
    </rPh>
    <rPh sb="23" eb="25">
      <t>キンゾク</t>
    </rPh>
    <rPh sb="26" eb="27">
      <t>ネン</t>
    </rPh>
    <rPh sb="27" eb="29">
      <t>イジョウ</t>
    </rPh>
    <rPh sb="30" eb="31">
      <t>ラン</t>
    </rPh>
    <rPh sb="33" eb="35">
      <t>フクシ</t>
    </rPh>
    <rPh sb="35" eb="37">
      <t>センモン</t>
    </rPh>
    <rPh sb="37" eb="39">
      <t>ショクイン</t>
    </rPh>
    <rPh sb="39" eb="41">
      <t>ハイチ</t>
    </rPh>
    <rPh sb="41" eb="43">
      <t>カサン</t>
    </rPh>
    <rPh sb="44" eb="46">
      <t>サンテイ</t>
    </rPh>
    <rPh sb="48" eb="50">
      <t>バアイ</t>
    </rPh>
    <rPh sb="51" eb="53">
      <t>ガイトウ</t>
    </rPh>
    <rPh sb="55" eb="57">
      <t>ショクイン</t>
    </rPh>
    <rPh sb="65" eb="66">
      <t>ツ</t>
    </rPh>
    <phoneticPr fontId="6"/>
  </si>
  <si>
    <t>注4) 共同生活住居単位で勤務体制を明確に区分している場合で、住居ごとに当一覧表を作成するときは、「事業所名」欄に事業所名と住居名を併せて記入してください。</t>
    <rPh sb="0" eb="1">
      <t>チュウ</t>
    </rPh>
    <rPh sb="4" eb="6">
      <t>キョウドウ</t>
    </rPh>
    <rPh sb="6" eb="8">
      <t>セイカツ</t>
    </rPh>
    <rPh sb="8" eb="10">
      <t>ジュウキョ</t>
    </rPh>
    <rPh sb="10" eb="12">
      <t>タンイ</t>
    </rPh>
    <rPh sb="13" eb="15">
      <t>キンム</t>
    </rPh>
    <rPh sb="15" eb="17">
      <t>タイセイ</t>
    </rPh>
    <rPh sb="18" eb="20">
      <t>メイカク</t>
    </rPh>
    <rPh sb="21" eb="23">
      <t>クブン</t>
    </rPh>
    <rPh sb="27" eb="29">
      <t>バアイ</t>
    </rPh>
    <rPh sb="31" eb="33">
      <t>ジュウキョ</t>
    </rPh>
    <rPh sb="36" eb="37">
      <t>トウ</t>
    </rPh>
    <rPh sb="37" eb="39">
      <t>イチラン</t>
    </rPh>
    <rPh sb="39" eb="40">
      <t>ヒョウ</t>
    </rPh>
    <rPh sb="41" eb="43">
      <t>サクセイ</t>
    </rPh>
    <rPh sb="50" eb="54">
      <t>ジギョウショメイ</t>
    </rPh>
    <rPh sb="55" eb="56">
      <t>ラン</t>
    </rPh>
    <rPh sb="57" eb="61">
      <t>ジギョウショメイ</t>
    </rPh>
    <rPh sb="62" eb="64">
      <t>ジュウキョ</t>
    </rPh>
    <rPh sb="64" eb="65">
      <t>メイ</t>
    </rPh>
    <rPh sb="66" eb="67">
      <t>アワ</t>
    </rPh>
    <rPh sb="69" eb="71">
      <t>キニュウ</t>
    </rPh>
    <phoneticPr fontId="6"/>
  </si>
  <si>
    <t>注5) 曜日欄については、当該月の曜日を入力して使用してください。</t>
    <rPh sb="0" eb="1">
      <t>チュウ</t>
    </rPh>
    <rPh sb="4" eb="6">
      <t>ヨウビ</t>
    </rPh>
    <rPh sb="6" eb="7">
      <t>ラン</t>
    </rPh>
    <rPh sb="13" eb="15">
      <t>トウガイ</t>
    </rPh>
    <rPh sb="15" eb="16">
      <t>ツキ</t>
    </rPh>
    <rPh sb="17" eb="19">
      <t>ヨウビ</t>
    </rPh>
    <rPh sb="20" eb="22">
      <t>ニュウリョク</t>
    </rPh>
    <rPh sb="24" eb="26">
      <t>シヨウ</t>
    </rPh>
    <phoneticPr fontId="6"/>
  </si>
  <si>
    <t>注6) 「常勤者の勤務時間（週）」欄は、一週間に当該事業所・施設における常勤職員が勤務すべき時間数を記載してください。</t>
    <rPh sb="0" eb="1">
      <t>チュウ</t>
    </rPh>
    <rPh sb="5" eb="8">
      <t>ジョウキンシャ</t>
    </rPh>
    <rPh sb="9" eb="11">
      <t>キンム</t>
    </rPh>
    <rPh sb="11" eb="13">
      <t>ジカン</t>
    </rPh>
    <rPh sb="14" eb="15">
      <t>シュウ</t>
    </rPh>
    <rPh sb="17" eb="18">
      <t>ラン</t>
    </rPh>
    <rPh sb="20" eb="23">
      <t>イッシュウカン</t>
    </rPh>
    <rPh sb="24" eb="26">
      <t>トウガイ</t>
    </rPh>
    <rPh sb="26" eb="29">
      <t>ジギョウショ</t>
    </rPh>
    <rPh sb="30" eb="32">
      <t>シセツ</t>
    </rPh>
    <rPh sb="36" eb="38">
      <t>ジョウキン</t>
    </rPh>
    <rPh sb="38" eb="40">
      <t>ショクイン</t>
    </rPh>
    <rPh sb="41" eb="43">
      <t>キンム</t>
    </rPh>
    <rPh sb="46" eb="48">
      <t>ジカン</t>
    </rPh>
    <rPh sb="48" eb="49">
      <t>スウ</t>
    </rPh>
    <rPh sb="50" eb="52">
      <t>キサイ</t>
    </rPh>
    <phoneticPr fontId="6"/>
  </si>
  <si>
    <t>配置数</t>
    <rPh sb="0" eb="3">
      <t>ハイチスウ</t>
    </rPh>
    <phoneticPr fontId="6"/>
  </si>
  <si>
    <t>配置時間（週）</t>
    <rPh sb="0" eb="2">
      <t>ハイチ</t>
    </rPh>
    <rPh sb="2" eb="4">
      <t>ジカン</t>
    </rPh>
    <rPh sb="5" eb="6">
      <t>シュウ</t>
    </rPh>
    <phoneticPr fontId="6"/>
  </si>
  <si>
    <t>常勤換算数</t>
    <rPh sb="0" eb="2">
      <t>ジョウキン</t>
    </rPh>
    <rPh sb="2" eb="4">
      <t>カンサン</t>
    </rPh>
    <rPh sb="4" eb="5">
      <t>スウ</t>
    </rPh>
    <phoneticPr fontId="6"/>
  </si>
  <si>
    <t>管理者</t>
    <rPh sb="0" eb="3">
      <t>カンリシャ</t>
    </rPh>
    <phoneticPr fontId="6"/>
  </si>
  <si>
    <t>サービス管理責任者</t>
    <rPh sb="4" eb="6">
      <t>カンリ</t>
    </rPh>
    <rPh sb="6" eb="9">
      <t>セキニンシャ</t>
    </rPh>
    <phoneticPr fontId="6"/>
  </si>
  <si>
    <t>世話人</t>
    <rPh sb="0" eb="3">
      <t>セワニン</t>
    </rPh>
    <phoneticPr fontId="6"/>
  </si>
  <si>
    <t>生活支援員</t>
    <rPh sb="0" eb="2">
      <t>セイカツ</t>
    </rPh>
    <rPh sb="2" eb="5">
      <t>シエンイン</t>
    </rPh>
    <phoneticPr fontId="6"/>
  </si>
  <si>
    <t>管理者</t>
  </si>
  <si>
    <t>サービス管理責任者欠如</t>
    <rPh sb="4" eb="6">
      <t>カンリ</t>
    </rPh>
    <rPh sb="6" eb="8">
      <t>セキニン</t>
    </rPh>
    <rPh sb="8" eb="9">
      <t>シャ</t>
    </rPh>
    <rPh sb="9" eb="11">
      <t>ケツジョ</t>
    </rPh>
    <phoneticPr fontId="3"/>
  </si>
  <si>
    <t>看護職員配置体制</t>
    <rPh sb="0" eb="2">
      <t>カンゴ</t>
    </rPh>
    <rPh sb="2" eb="4">
      <t>ショクイン</t>
    </rPh>
    <rPh sb="4" eb="6">
      <t>ハイチ</t>
    </rPh>
    <rPh sb="6" eb="8">
      <t>タイセイ</t>
    </rPh>
    <phoneticPr fontId="3"/>
  </si>
  <si>
    <t>夜勤職員加配体制</t>
    <rPh sb="0" eb="2">
      <t>ヤキン</t>
    </rPh>
    <rPh sb="2" eb="4">
      <t>ショクイン</t>
    </rPh>
    <rPh sb="4" eb="6">
      <t>カハイ</t>
    </rPh>
    <rPh sb="6" eb="8">
      <t>タイセイ</t>
    </rPh>
    <phoneticPr fontId="3"/>
  </si>
  <si>
    <t>精神障害者地域移行体制</t>
    <rPh sb="0" eb="2">
      <t>セイシン</t>
    </rPh>
    <rPh sb="2" eb="5">
      <t>ショウガイシャ</t>
    </rPh>
    <rPh sb="5" eb="7">
      <t>チイキ</t>
    </rPh>
    <rPh sb="7" eb="9">
      <t>イコウ</t>
    </rPh>
    <phoneticPr fontId="3"/>
  </si>
  <si>
    <t>強度行動障害者地域移行体制</t>
    <rPh sb="0" eb="2">
      <t>キョウド</t>
    </rPh>
    <rPh sb="2" eb="4">
      <t>コウドウ</t>
    </rPh>
    <rPh sb="4" eb="7">
      <t>ショウガイシャ</t>
    </rPh>
    <rPh sb="7" eb="9">
      <t>チイキ</t>
    </rPh>
    <rPh sb="9" eb="11">
      <t>イコウ</t>
    </rPh>
    <phoneticPr fontId="3"/>
  </si>
  <si>
    <t>指定管理者制度適用区分</t>
    <rPh sb="0" eb="2">
      <t>シテイ</t>
    </rPh>
    <rPh sb="2" eb="5">
      <t>カンリシャ</t>
    </rPh>
    <rPh sb="5" eb="7">
      <t>セイド</t>
    </rPh>
    <rPh sb="7" eb="9">
      <t>テキヨウ</t>
    </rPh>
    <rPh sb="9" eb="11">
      <t>クブン</t>
    </rPh>
    <phoneticPr fontId="3"/>
  </si>
  <si>
    <t>　１．非該当　　２．該当</t>
    <rPh sb="3" eb="6">
      <t>ヒガイトウ</t>
    </rPh>
    <rPh sb="10" eb="12">
      <t>ガイトウ</t>
    </rPh>
    <phoneticPr fontId="3"/>
  </si>
  <si>
    <t>地域生活支援拠点等</t>
    <rPh sb="6" eb="8">
      <t>キョテン</t>
    </rPh>
    <rPh sb="8" eb="9">
      <t>トウ</t>
    </rPh>
    <phoneticPr fontId="3"/>
  </si>
  <si>
    <t>　　１．一級地　２．二級地　３．三級地　４．四級地　５．五級地  　
　　６．六級地　７．七級地　２０．その他</t>
    <rPh sb="45" eb="46">
      <t>ナナ</t>
    </rPh>
    <rPh sb="46" eb="47">
      <t>キュウ</t>
    </rPh>
    <rPh sb="47" eb="48">
      <t>チ</t>
    </rPh>
    <phoneticPr fontId="3"/>
  </si>
  <si>
    <t>１．Ⅲ型(6:1)
２．Ⅳ型(10:1)
３．Ⅰ型(4:1)
４．Ⅱ型(5:1)
１１．日中支援Ⅰ型(3:1)
１２．日中支援Ⅱ型(4:1)
１３．日中支援Ⅲ型(5:1)</t>
    <rPh sb="44" eb="46">
      <t>ニッチュウ</t>
    </rPh>
    <rPh sb="46" eb="48">
      <t>シエン</t>
    </rPh>
    <rPh sb="49" eb="50">
      <t>ガタ</t>
    </rPh>
    <phoneticPr fontId="3"/>
  </si>
  <si>
    <t>１．介護サービス包括型　２．外部サービス利用型　３．日中サービス支援型</t>
    <rPh sb="26" eb="28">
      <t>ニッチュウ</t>
    </rPh>
    <rPh sb="32" eb="34">
      <t>シエン</t>
    </rPh>
    <rPh sb="34" eb="35">
      <t>ガタ</t>
    </rPh>
    <phoneticPr fontId="3"/>
  </si>
  <si>
    <t>　　１．なし　　２．Ⅰ　　３．Ⅱ　　４．Ⅲ　　５．Ⅰ・Ⅱ　　６．Ⅰ・Ⅲ　　
　　７．Ⅱ・Ⅲ　　８．Ⅰ・Ⅱ・Ⅲ</t>
    <phoneticPr fontId="3"/>
  </si>
  <si>
    <t>　１．なし　　２．あり</t>
  </si>
  <si>
    <t>福祉・介護職員等特定処遇改善加算対象</t>
    <rPh sb="16" eb="18">
      <t>タイショウ</t>
    </rPh>
    <phoneticPr fontId="3"/>
  </si>
  <si>
    <t>福祉・介護職員等特定処遇改善加算区分（※4）</t>
    <rPh sb="16" eb="18">
      <t>クブン</t>
    </rPh>
    <phoneticPr fontId="3"/>
  </si>
  <si>
    <t>　１．Ⅰ　　２．Ⅱ</t>
    <phoneticPr fontId="3"/>
  </si>
  <si>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ただし、以下の加算については、サービス種類毎または単位毎の利用定員に応じた報酬を算定する。
　生活介護・・・人員配置体制加算、常勤看護職員等配置加算、就労移行支援体制加算
　施設入所支援・・・夜勤職員配置体制加算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
　就労継続支援A型、就労継続支援B型・・・各サービス種類の利用定員。
なお、「定員区分」と「多機能型等定員区分（加算）」が同一の場合、「多機能型等定員区分（加算）」は設定しない。</t>
    <rPh sb="185" eb="187">
      <t>シュウロウ</t>
    </rPh>
    <rPh sb="187" eb="189">
      <t>イコウ</t>
    </rPh>
    <rPh sb="189" eb="191">
      <t>シエン</t>
    </rPh>
    <rPh sb="191" eb="193">
      <t>タイセイ</t>
    </rPh>
    <rPh sb="193" eb="195">
      <t>カサン</t>
    </rPh>
    <rPh sb="269" eb="271">
      <t>シュウロウ</t>
    </rPh>
    <rPh sb="271" eb="273">
      <t>イコウ</t>
    </rPh>
    <rPh sb="273" eb="275">
      <t>シエン</t>
    </rPh>
    <rPh sb="275" eb="277">
      <t>タイセイ</t>
    </rPh>
    <rPh sb="277" eb="279">
      <t>カサン</t>
    </rPh>
    <rPh sb="280" eb="282">
      <t>チンギン</t>
    </rPh>
    <rPh sb="282" eb="284">
      <t>コウジョウ</t>
    </rPh>
    <rPh sb="284" eb="286">
      <t>タッセイ</t>
    </rPh>
    <rPh sb="286" eb="289">
      <t>シドウイン</t>
    </rPh>
    <rPh sb="289" eb="291">
      <t>ハイチ</t>
    </rPh>
    <rPh sb="291" eb="293">
      <t>カサン</t>
    </rPh>
    <rPh sb="330" eb="332">
      <t>シュウロウ</t>
    </rPh>
    <rPh sb="332" eb="334">
      <t>イコウ</t>
    </rPh>
    <rPh sb="334" eb="336">
      <t>シエン</t>
    </rPh>
    <rPh sb="336" eb="338">
      <t>タイセイ</t>
    </rPh>
    <rPh sb="338" eb="340">
      <t>カサン</t>
    </rPh>
    <phoneticPr fontId="3"/>
  </si>
  <si>
    <t>「人員配置区分」欄には、報酬算定上の区分を設定する。</t>
    <rPh sb="21" eb="23">
      <t>セッテイ</t>
    </rPh>
    <phoneticPr fontId="3"/>
  </si>
  <si>
    <t>「福祉・介護職員等特定処遇改善加算区分」欄は、福祉・介護職員等特定処遇改善加算対象が「２．あり」の場合に設定する。</t>
    <rPh sb="30" eb="31">
      <t>トウ</t>
    </rPh>
    <rPh sb="31" eb="33">
      <t>トクテイ</t>
    </rPh>
    <phoneticPr fontId="3"/>
  </si>
  <si>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3"/>
  </si>
  <si>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3"/>
  </si>
  <si>
    <t>「共生型サービス対象区分」欄が「２．該当」の場合に設定する。</t>
    <rPh sb="13" eb="14">
      <t>ラン</t>
    </rPh>
    <rPh sb="18" eb="20">
      <t>ガイトウ</t>
    </rPh>
    <rPh sb="22" eb="24">
      <t>バアイ</t>
    </rPh>
    <rPh sb="25" eb="27">
      <t>セッテイ</t>
    </rPh>
    <phoneticPr fontId="3"/>
  </si>
  <si>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3"/>
  </si>
  <si>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3"/>
  </si>
  <si>
    <t>金</t>
    <rPh sb="0" eb="1">
      <t>キン</t>
    </rPh>
    <phoneticPr fontId="2"/>
  </si>
  <si>
    <t>土</t>
    <rPh sb="0" eb="1">
      <t>ド</t>
    </rPh>
    <phoneticPr fontId="2"/>
  </si>
  <si>
    <t>月</t>
    <rPh sb="0" eb="1">
      <t>ゲツ</t>
    </rPh>
    <phoneticPr fontId="2"/>
  </si>
  <si>
    <t>令和</t>
    <rPh sb="0" eb="2">
      <t>レイワ</t>
    </rPh>
    <phoneticPr fontId="3"/>
  </si>
  <si>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3"/>
  </si>
  <si>
    <t>医療的ケア対応支援体制</t>
    <rPh sb="9" eb="11">
      <t>タイセイ</t>
    </rPh>
    <phoneticPr fontId="2"/>
  </si>
  <si>
    <t>※１</t>
    <phoneticPr fontId="3"/>
  </si>
  <si>
    <t>※２</t>
    <phoneticPr fontId="3"/>
  </si>
  <si>
    <t>※３</t>
    <phoneticPr fontId="3"/>
  </si>
  <si>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3"/>
  </si>
  <si>
    <t>※４</t>
    <phoneticPr fontId="3"/>
  </si>
  <si>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3"/>
  </si>
  <si>
    <t>　１．なし　　２．あり</t>
    <phoneticPr fontId="2"/>
  </si>
  <si>
    <t>　１．なし　　２．あり</t>
    <phoneticPr fontId="2"/>
  </si>
  <si>
    <t>　１．なし　　２．あり</t>
    <phoneticPr fontId="3"/>
  </si>
  <si>
    <t>１．なし　　２．Ⅳ　　３．Ⅴ　　４．Ⅵ　　５．Ⅳ・Ⅴ
６．Ⅳ・Ⅵ　　７．Ⅴ・Ⅵ　　８．Ⅳ・Ⅴ・Ⅵ</t>
    <phoneticPr fontId="2"/>
  </si>
  <si>
    <t>夜間支援等体制加算Ⅰ加配職員体制</t>
    <phoneticPr fontId="2"/>
  </si>
  <si>
    <t>　１．なし　　３．Ⅱ　　４．Ⅲ　　５．Ⅰ</t>
    <phoneticPr fontId="3"/>
  </si>
  <si>
    <t>福祉専門職員配置等</t>
    <phoneticPr fontId="3"/>
  </si>
  <si>
    <t>　１．なし　　２．あり</t>
    <phoneticPr fontId="3"/>
  </si>
  <si>
    <t>大規模住居（※9）</t>
    <rPh sb="0" eb="3">
      <t>ダイキボ</t>
    </rPh>
    <rPh sb="3" eb="5">
      <t>ジュウキョ</t>
    </rPh>
    <phoneticPr fontId="3"/>
  </si>
  <si>
    <t>医療連携体制加算（Ⅶ）</t>
    <rPh sb="0" eb="2">
      <t>イリョウ</t>
    </rPh>
    <rPh sb="2" eb="4">
      <t>レンケイ</t>
    </rPh>
    <rPh sb="4" eb="6">
      <t>タイセイ</t>
    </rPh>
    <rPh sb="6" eb="8">
      <t>カサン</t>
    </rPh>
    <phoneticPr fontId="3"/>
  </si>
  <si>
    <t>重度障害者支援職員配置（※10）</t>
    <phoneticPr fontId="3"/>
  </si>
  <si>
    <t>※５</t>
    <phoneticPr fontId="3"/>
  </si>
  <si>
    <t>※６</t>
    <phoneticPr fontId="3"/>
  </si>
  <si>
    <t>※７</t>
    <phoneticPr fontId="3"/>
  </si>
  <si>
    <t>※８</t>
    <phoneticPr fontId="3"/>
  </si>
  <si>
    <t xml:space="preserve">就労移行支援について、令和３年度報酬改定の基本報酬体系適用後の新規事業所及び指定を受けた日から2年を経過しない既存事業所の場合、「08:無し（経過措置対象）」を設定する。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phoneticPr fontId="3"/>
  </si>
  <si>
    <t>※９</t>
    <phoneticPr fontId="3"/>
  </si>
  <si>
    <t>※10</t>
    <phoneticPr fontId="3"/>
  </si>
  <si>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3"/>
  </si>
  <si>
    <t>　１．なし　　２．あり</t>
    <phoneticPr fontId="3"/>
  </si>
  <si>
    <t>（令和５年２月以降）</t>
    <rPh sb="1" eb="3">
      <t>レイワ</t>
    </rPh>
    <rPh sb="4" eb="5">
      <t>ネン</t>
    </rPh>
    <rPh sb="6" eb="7">
      <t>ガツ</t>
    </rPh>
    <rPh sb="7" eb="9">
      <t>イコウ</t>
    </rPh>
    <phoneticPr fontId="3"/>
  </si>
  <si>
    <t>滋 賀 県 知 事
三 日 月 大 造　様</t>
    <rPh sb="0" eb="1">
      <t>ジ</t>
    </rPh>
    <rPh sb="2" eb="3">
      <t>ガ</t>
    </rPh>
    <rPh sb="4" eb="5">
      <t>ケン</t>
    </rPh>
    <rPh sb="6" eb="7">
      <t>チ</t>
    </rPh>
    <rPh sb="8" eb="9">
      <t>コト</t>
    </rPh>
    <rPh sb="22" eb="23">
      <t>ミ</t>
    </rPh>
    <rPh sb="24" eb="25">
      <t>ヒ</t>
    </rPh>
    <rPh sb="26" eb="27">
      <t>ガツ</t>
    </rPh>
    <rPh sb="28" eb="29">
      <t>ダイ</t>
    </rPh>
    <rPh sb="30" eb="31">
      <t>ゾウ</t>
    </rPh>
    <rPh sb="32" eb="33">
      <t>サマ</t>
    </rPh>
    <phoneticPr fontId="3"/>
  </si>
  <si>
    <t>届出者</t>
    <rPh sb="0" eb="2">
      <t>トドケデ</t>
    </rPh>
    <rPh sb="2" eb="3">
      <t>シャ</t>
    </rPh>
    <phoneticPr fontId="3"/>
  </si>
  <si>
    <t>主たる事務所
の所在地</t>
    <rPh sb="0" eb="1">
      <t>シュ</t>
    </rPh>
    <rPh sb="3" eb="5">
      <t>ジム</t>
    </rPh>
    <rPh sb="5" eb="6">
      <t>ショ</t>
    </rPh>
    <rPh sb="8" eb="11">
      <t>ショザイチ</t>
    </rPh>
    <phoneticPr fontId="3"/>
  </si>
  <si>
    <t>：</t>
    <phoneticPr fontId="3"/>
  </si>
  <si>
    <t>名　　称</t>
    <rPh sb="0" eb="1">
      <t>ナ</t>
    </rPh>
    <rPh sb="3" eb="4">
      <t>ショウ</t>
    </rPh>
    <phoneticPr fontId="3"/>
  </si>
  <si>
    <t>：</t>
    <phoneticPr fontId="3"/>
  </si>
  <si>
    <t>：</t>
    <phoneticPr fontId="3"/>
  </si>
  <si>
    <t>問合せ先</t>
    <rPh sb="0" eb="2">
      <t>トイアワ</t>
    </rPh>
    <rPh sb="3" eb="4">
      <t>サキ</t>
    </rPh>
    <phoneticPr fontId="3"/>
  </si>
  <si>
    <t>担当者氏名</t>
    <rPh sb="0" eb="3">
      <t>タントウシャ</t>
    </rPh>
    <rPh sb="3" eb="5">
      <t>シメイ</t>
    </rPh>
    <phoneticPr fontId="3"/>
  </si>
  <si>
    <t>：</t>
    <phoneticPr fontId="3"/>
  </si>
  <si>
    <t>担当者連絡先</t>
    <rPh sb="0" eb="3">
      <t>タントウシャ</t>
    </rPh>
    <rPh sb="3" eb="5">
      <t>レンラク</t>
    </rPh>
    <rPh sb="5" eb="6">
      <t>サキ</t>
    </rPh>
    <phoneticPr fontId="3"/>
  </si>
  <si>
    <t>主たる事業所
（施設）の名称</t>
    <rPh sb="0" eb="1">
      <t>シュ</t>
    </rPh>
    <rPh sb="3" eb="6">
      <t>ジギョウショ</t>
    </rPh>
    <rPh sb="8" eb="10">
      <t>シセツ</t>
    </rPh>
    <rPh sb="12" eb="14">
      <t>メイショウ</t>
    </rPh>
    <phoneticPr fontId="3"/>
  </si>
  <si>
    <t>（ﾌﾘｶﾞﾅ）</t>
    <phoneticPr fontId="3"/>
  </si>
  <si>
    <t>事業所（施設）　　　の所在地</t>
    <rPh sb="0" eb="3">
      <t>ジギョウショ</t>
    </rPh>
    <rPh sb="4" eb="6">
      <t>シセツ</t>
    </rPh>
    <rPh sb="11" eb="14">
      <t>ショザイチ</t>
    </rPh>
    <phoneticPr fontId="3"/>
  </si>
  <si>
    <t>郵便番号（</t>
    <rPh sb="0" eb="4">
      <t>ユウビンバンゴウ</t>
    </rPh>
    <phoneticPr fontId="3"/>
  </si>
  <si>
    <t>）</t>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</si>
  <si>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</si>
  <si>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実施
事業</t>
    <rPh sb="0" eb="2">
      <t>ジッシ</t>
    </rPh>
    <rPh sb="3" eb="5">
      <t>ジギョウ</t>
    </rPh>
    <phoneticPr fontId="3"/>
  </si>
  <si>
    <t>変更内容</t>
    <rPh sb="0" eb="2">
      <t>ヘンコウ</t>
    </rPh>
    <rPh sb="2" eb="4">
      <t>ナイヨウ</t>
    </rPh>
    <phoneticPr fontId="3"/>
  </si>
  <si>
    <t>介　　　　護　　　　給　　　　付</t>
    <rPh sb="0" eb="1">
      <t>スケ</t>
    </rPh>
    <rPh sb="5" eb="6">
      <t>ユズル</t>
    </rPh>
    <rPh sb="10" eb="11">
      <t>キュウ</t>
    </rPh>
    <rPh sb="15" eb="16">
      <t>ヅケ</t>
    </rPh>
    <phoneticPr fontId="3"/>
  </si>
  <si>
    <t>令和</t>
    <rPh sb="0" eb="1">
      <t>レイ</t>
    </rPh>
    <rPh sb="1" eb="2">
      <t>ワ</t>
    </rPh>
    <phoneticPr fontId="3"/>
  </si>
  <si>
    <t>自立訓練（機能訓練）</t>
    <rPh sb="0" eb="2">
      <t>ジリツ</t>
    </rPh>
    <rPh sb="2" eb="4">
      <t>クンレン</t>
    </rPh>
    <rPh sb="5" eb="7">
      <t>キノウ</t>
    </rPh>
    <rPh sb="7" eb="9">
      <t>クンレン</t>
    </rPh>
    <phoneticPr fontId="3"/>
  </si>
  <si>
    <t>宿泊型自立訓練</t>
    <rPh sb="0" eb="3">
      <t>シュクハクガタ</t>
    </rPh>
    <rPh sb="3" eb="5">
      <t>ジリツ</t>
    </rPh>
    <rPh sb="5" eb="7">
      <t>クンレン</t>
    </rPh>
    <phoneticPr fontId="3"/>
  </si>
  <si>
    <t>自立訓練（生活訓練）</t>
    <rPh sb="0" eb="2">
      <t>ジリツ</t>
    </rPh>
    <rPh sb="2" eb="4">
      <t>クンレン</t>
    </rPh>
    <rPh sb="5" eb="7">
      <t>セイカツ</t>
    </rPh>
    <rPh sb="7" eb="9">
      <t>クンレン</t>
    </rPh>
    <phoneticPr fontId="3"/>
  </si>
  <si>
    <t>就労継続支援（Ａ型）</t>
    <rPh sb="0" eb="2">
      <t>シュウロウ</t>
    </rPh>
    <rPh sb="2" eb="4">
      <t>ケイゾク</t>
    </rPh>
    <rPh sb="4" eb="6">
      <t>シエン</t>
    </rPh>
    <rPh sb="8" eb="9">
      <t>カタ</t>
    </rPh>
    <phoneticPr fontId="3"/>
  </si>
  <si>
    <t>就労継続支援（Ｂ型）</t>
    <rPh sb="0" eb="2">
      <t>シュウロウ</t>
    </rPh>
    <rPh sb="2" eb="4">
      <t>ケイゾク</t>
    </rPh>
    <rPh sb="4" eb="6">
      <t>シエン</t>
    </rPh>
    <rPh sb="8" eb="9">
      <t>カタ</t>
    </rPh>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</si>
  <si>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</si>
  <si>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</si>
  <si>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※次のページに、障害児関係、一般相談関係があります。</t>
    <rPh sb="1" eb="2">
      <t>ツギ</t>
    </rPh>
    <phoneticPr fontId="3"/>
  </si>
  <si>
    <t>地域相談支援
(地域移行支援）</t>
    <rPh sb="0" eb="2">
      <t>チイキ</t>
    </rPh>
    <rPh sb="2" eb="4">
      <t>ソウダン</t>
    </rPh>
    <rPh sb="4" eb="6">
      <t>シエン</t>
    </rPh>
    <rPh sb="8" eb="10">
      <t>チイキ</t>
    </rPh>
    <rPh sb="10" eb="12">
      <t>イコウ</t>
    </rPh>
    <rPh sb="12" eb="14">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</si>
  <si>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</si>
  <si>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児童発達支援</t>
    <rPh sb="0" eb="2">
      <t>ジドウ</t>
    </rPh>
    <rPh sb="2" eb="4">
      <t>ハッタツ</t>
    </rPh>
    <rPh sb="4" eb="6">
      <t>シエン</t>
    </rPh>
    <phoneticPr fontId="3"/>
  </si>
  <si>
    <t>医療型児童発達支援</t>
    <rPh sb="0" eb="2">
      <t>イリョウ</t>
    </rPh>
    <rPh sb="2" eb="3">
      <t>ガタ</t>
    </rPh>
    <rPh sb="3" eb="5">
      <t>ジドウ</t>
    </rPh>
    <rPh sb="5" eb="7">
      <t>ハッタツ</t>
    </rPh>
    <rPh sb="7" eb="9">
      <t>シエン</t>
    </rPh>
    <phoneticPr fontId="3"/>
  </si>
  <si>
    <t>放課後等デイサービス</t>
    <rPh sb="0" eb="4">
      <t>ホウカゴトウ</t>
    </rPh>
    <phoneticPr fontId="3"/>
  </si>
  <si>
    <t>保育所等訪問支援</t>
    <rPh sb="0" eb="4">
      <t>ホイクジョトウ</t>
    </rPh>
    <rPh sb="4" eb="6">
      <t>ホウモン</t>
    </rPh>
    <rPh sb="6" eb="8">
      <t>シエン</t>
    </rPh>
    <phoneticPr fontId="3"/>
  </si>
  <si>
    <t>居宅訪問型児童発達支援</t>
    <rPh sb="0" eb="2">
      <t>キョタク</t>
    </rPh>
    <rPh sb="2" eb="4">
      <t>ホウモン</t>
    </rPh>
    <rPh sb="4" eb="5">
      <t>ガタ</t>
    </rPh>
    <rPh sb="5" eb="7">
      <t>ジドウ</t>
    </rPh>
    <rPh sb="7" eb="9">
      <t>ハッタツ</t>
    </rPh>
    <rPh sb="9" eb="11">
      <t>シエン</t>
    </rPh>
    <phoneticPr fontId="3"/>
  </si>
  <si>
    <t>福祉型障害児入所施設</t>
    <rPh sb="0" eb="3">
      <t>フクシガタ</t>
    </rPh>
    <rPh sb="3" eb="5">
      <t>ショウガイ</t>
    </rPh>
    <rPh sb="5" eb="6">
      <t>ジ</t>
    </rPh>
    <rPh sb="6" eb="8">
      <t>ニュウショ</t>
    </rPh>
    <rPh sb="8" eb="10">
      <t>シセツ</t>
    </rPh>
    <phoneticPr fontId="3"/>
  </si>
  <si>
    <t>医療型障害児入所施設</t>
    <rPh sb="0" eb="2">
      <t>イリョウ</t>
    </rPh>
    <rPh sb="2" eb="3">
      <t>ガタ</t>
    </rPh>
    <rPh sb="3" eb="5">
      <t>ショウガイ</t>
    </rPh>
    <rPh sb="5" eb="6">
      <t>ジ</t>
    </rPh>
    <rPh sb="6" eb="8">
      <t>ニュウショ</t>
    </rPh>
    <rPh sb="8" eb="10">
      <t>シセツ</t>
    </rPh>
    <phoneticPr fontId="3"/>
  </si>
  <si>
    <t>　　年　　月分</t>
    <rPh sb="2" eb="3">
      <t>トシ</t>
    </rPh>
    <rPh sb="5" eb="6">
      <t>ツキ</t>
    </rPh>
    <rPh sb="6" eb="7">
      <t>ブン</t>
    </rPh>
    <phoneticPr fontId="6"/>
  </si>
  <si>
    <t>サービス管理責任者</t>
    <rPh sb="4" eb="9">
      <t>カンリセキニンシャ</t>
    </rPh>
    <phoneticPr fontId="2"/>
  </si>
  <si>
    <t>世話人</t>
    <rPh sb="0" eb="2">
      <t>セワ</t>
    </rPh>
    <rPh sb="2" eb="3">
      <t>ニン</t>
    </rPh>
    <phoneticPr fontId="2"/>
  </si>
  <si>
    <t>生活支援員</t>
    <rPh sb="0" eb="2">
      <t>セイカツ</t>
    </rPh>
    <rPh sb="2" eb="4">
      <t>シエン</t>
    </rPh>
    <rPh sb="4" eb="5">
      <t>イン</t>
    </rPh>
    <phoneticPr fontId="2"/>
  </si>
  <si>
    <t>夜間支援従事者（夜勤）</t>
    <rPh sb="0" eb="2">
      <t>ヤカン</t>
    </rPh>
    <rPh sb="2" eb="4">
      <t>シエン</t>
    </rPh>
    <rPh sb="4" eb="7">
      <t>ジュウジシャ</t>
    </rPh>
    <rPh sb="8" eb="10">
      <t>ヤキン</t>
    </rPh>
    <phoneticPr fontId="2"/>
  </si>
  <si>
    <t>夜勤者換算数</t>
    <rPh sb="0" eb="2">
      <t>ヤキン</t>
    </rPh>
    <rPh sb="2" eb="3">
      <t>シャ</t>
    </rPh>
    <rPh sb="3" eb="5">
      <t>カンサン</t>
    </rPh>
    <rPh sb="5" eb="6">
      <t>スウ</t>
    </rPh>
    <phoneticPr fontId="6"/>
  </si>
  <si>
    <t>夜間支援従事者（夜勤）</t>
    <rPh sb="0" eb="2">
      <t>ヤカン</t>
    </rPh>
    <rPh sb="2" eb="4">
      <t>シエン</t>
    </rPh>
    <rPh sb="4" eb="7">
      <t>ジュウジシャ</t>
    </rPh>
    <rPh sb="8" eb="10">
      <t>ヤキン</t>
    </rPh>
    <phoneticPr fontId="6"/>
  </si>
  <si>
    <t>夜間及び深夜の時間帯</t>
    <rPh sb="0" eb="2">
      <t>ヤカン</t>
    </rPh>
    <rPh sb="2" eb="3">
      <t>オヨ</t>
    </rPh>
    <rPh sb="4" eb="6">
      <t>シンヤ</t>
    </rPh>
    <rPh sb="7" eb="10">
      <t>ジカンタイ</t>
    </rPh>
    <phoneticPr fontId="6"/>
  </si>
  <si>
    <t>開始</t>
    <rPh sb="0" eb="2">
      <t>カイシ</t>
    </rPh>
    <phoneticPr fontId="2"/>
  </si>
  <si>
    <r>
      <t>※共同生活援助</t>
    </r>
    <r>
      <rPr>
        <u/>
        <sz val="11"/>
        <rFont val="HGSｺﾞｼｯｸM"/>
        <family val="3"/>
        <charset val="128"/>
      </rPr>
      <t>事業所ごと</t>
    </r>
    <r>
      <rPr>
        <sz val="11"/>
        <rFont val="HGSｺﾞｼｯｸM"/>
        <family val="3"/>
        <charset val="128"/>
      </rPr>
      <t>に設定</t>
    </r>
    <rPh sb="1" eb="7">
      <t>キョウドウセイカツエンジョ</t>
    </rPh>
    <rPh sb="7" eb="9">
      <t>ジギョウ</t>
    </rPh>
    <rPh sb="9" eb="10">
      <t>ショ</t>
    </rPh>
    <rPh sb="13" eb="15">
      <t>セッテイ</t>
    </rPh>
    <phoneticPr fontId="2"/>
  </si>
  <si>
    <t>１週間に必要な夜勤時間数</t>
    <rPh sb="1" eb="3">
      <t>シュウカン</t>
    </rPh>
    <rPh sb="4" eb="6">
      <t>ヒツヨウ</t>
    </rPh>
    <rPh sb="7" eb="9">
      <t>ヤキン</t>
    </rPh>
    <rPh sb="9" eb="12">
      <t>ジカンスウ</t>
    </rPh>
    <phoneticPr fontId="6"/>
  </si>
  <si>
    <t>時間</t>
    <rPh sb="0" eb="2">
      <t>ジカン</t>
    </rPh>
    <phoneticPr fontId="2"/>
  </si>
  <si>
    <t>※白セルは手入力してください</t>
    <phoneticPr fontId="2"/>
  </si>
  <si>
    <t>管理者</t>
    <phoneticPr fontId="2"/>
  </si>
  <si>
    <t>夜間支援従事者（宿直）</t>
    <rPh sb="0" eb="2">
      <t>ヤカン</t>
    </rPh>
    <rPh sb="2" eb="4">
      <t>シエン</t>
    </rPh>
    <rPh sb="4" eb="7">
      <t>ジュウジシャ</t>
    </rPh>
    <rPh sb="8" eb="10">
      <t>シュクチョク</t>
    </rPh>
    <phoneticPr fontId="2"/>
  </si>
  <si>
    <t>夜間支援従事者（その他）</t>
    <rPh sb="0" eb="2">
      <t>ヤカン</t>
    </rPh>
    <rPh sb="2" eb="4">
      <t>シエン</t>
    </rPh>
    <rPh sb="4" eb="7">
      <t>ジュウジシャ</t>
    </rPh>
    <rPh sb="10" eb="11">
      <t>タ</t>
    </rPh>
    <phoneticPr fontId="2"/>
  </si>
  <si>
    <t>看護職員</t>
    <rPh sb="0" eb="3">
      <t>カンゴショク</t>
    </rPh>
    <rPh sb="3" eb="4">
      <t>イン</t>
    </rPh>
    <phoneticPr fontId="2"/>
  </si>
  <si>
    <t>その他（事務員等）</t>
    <rPh sb="2" eb="3">
      <t>タ</t>
    </rPh>
    <rPh sb="4" eb="7">
      <t>ジムイン</t>
    </rPh>
    <rPh sb="7" eb="8">
      <t>トウ</t>
    </rPh>
    <phoneticPr fontId="2"/>
  </si>
  <si>
    <t>終了</t>
    <rPh sb="0" eb="2">
      <t>シュウリョウ</t>
    </rPh>
    <phoneticPr fontId="2"/>
  </si>
  <si>
    <t>合計</t>
    <rPh sb="0" eb="2">
      <t>ゴウケイ</t>
    </rPh>
    <phoneticPr fontId="2"/>
  </si>
  <si>
    <t>世話人</t>
    <rPh sb="0" eb="3">
      <t>セワニン</t>
    </rPh>
    <phoneticPr fontId="3"/>
  </si>
  <si>
    <t>区分１以下</t>
    <rPh sb="0" eb="2">
      <t>クブン</t>
    </rPh>
    <rPh sb="3" eb="5">
      <t>イカ</t>
    </rPh>
    <phoneticPr fontId="3"/>
  </si>
  <si>
    <t>区分２</t>
    <rPh sb="0" eb="2">
      <t>クブン</t>
    </rPh>
    <phoneticPr fontId="3"/>
  </si>
  <si>
    <t>区分３</t>
    <rPh sb="0" eb="2">
      <t>クブン</t>
    </rPh>
    <phoneticPr fontId="3"/>
  </si>
  <si>
    <t>区分４</t>
    <rPh sb="0" eb="2">
      <t>クブン</t>
    </rPh>
    <phoneticPr fontId="3"/>
  </si>
  <si>
    <t>区分５</t>
    <rPh sb="0" eb="2">
      <t>クブン</t>
    </rPh>
    <phoneticPr fontId="3"/>
  </si>
  <si>
    <t>区分６</t>
    <rPh sb="0" eb="2">
      <t>クブン</t>
    </rPh>
    <phoneticPr fontId="3"/>
  </si>
  <si>
    <t>管理者</t>
    <rPh sb="0" eb="3">
      <t>カンリシャ</t>
    </rPh>
    <phoneticPr fontId="3"/>
  </si>
  <si>
    <t>サービス管理責任者</t>
    <rPh sb="4" eb="6">
      <t>カンリ</t>
    </rPh>
    <rPh sb="6" eb="9">
      <t>セキニンシャ</t>
    </rPh>
    <phoneticPr fontId="3"/>
  </si>
  <si>
    <t>生活支援員配置基準</t>
    <rPh sb="0" eb="2">
      <t>セイカツ</t>
    </rPh>
    <rPh sb="2" eb="4">
      <t>シエン</t>
    </rPh>
    <rPh sb="4" eb="5">
      <t>イン</t>
    </rPh>
    <rPh sb="5" eb="7">
      <t>ハイチ</t>
    </rPh>
    <rPh sb="7" eb="9">
      <t>キジュン</t>
    </rPh>
    <phoneticPr fontId="3"/>
  </si>
  <si>
    <t>利用者障害区分</t>
    <rPh sb="0" eb="3">
      <t>リヨウシャ</t>
    </rPh>
    <rPh sb="3" eb="5">
      <t>ショウガイ</t>
    </rPh>
    <rPh sb="5" eb="7">
      <t>クブン</t>
    </rPh>
    <phoneticPr fontId="3"/>
  </si>
  <si>
    <t>GH</t>
    <phoneticPr fontId="3"/>
  </si>
  <si>
    <t>通所入所</t>
    <rPh sb="0" eb="4">
      <t>ツウショニュウショ</t>
    </rPh>
    <phoneticPr fontId="3"/>
  </si>
  <si>
    <t>居宅介護</t>
  </si>
  <si>
    <t>療養介護</t>
  </si>
  <si>
    <t>短期入所</t>
  </si>
  <si>
    <t>介護サービス包括型</t>
    <phoneticPr fontId="3"/>
  </si>
  <si>
    <t>地域移行支援</t>
  </si>
  <si>
    <t>重度訪問介護</t>
  </si>
  <si>
    <t>生活介護</t>
  </si>
  <si>
    <t>自立訓練（機能訓練）</t>
  </si>
  <si>
    <t>外部サービス利用型</t>
    <phoneticPr fontId="3"/>
  </si>
  <si>
    <t>地域定着支援</t>
  </si>
  <si>
    <t>同行援護</t>
  </si>
  <si>
    <t>自立訓練（生活訓練）</t>
  </si>
  <si>
    <t>日中サービス支援型</t>
    <phoneticPr fontId="3"/>
  </si>
  <si>
    <t>医師</t>
    <rPh sb="0" eb="2">
      <t>イシ</t>
    </rPh>
    <phoneticPr fontId="6"/>
  </si>
  <si>
    <t>行動援護</t>
  </si>
  <si>
    <t>就労選択支援</t>
  </si>
  <si>
    <t>看護職員</t>
    <rPh sb="0" eb="2">
      <t>カンゴ</t>
    </rPh>
    <rPh sb="2" eb="4">
      <t>ショクイン</t>
    </rPh>
    <phoneticPr fontId="6"/>
  </si>
  <si>
    <t>重度障害者等包括支援</t>
    <phoneticPr fontId="3"/>
  </si>
  <si>
    <t>就労移行支援</t>
  </si>
  <si>
    <t>理学療法士・
作業療法士</t>
    <rPh sb="0" eb="2">
      <t>リガク</t>
    </rPh>
    <rPh sb="2" eb="5">
      <t>リョウホウシ</t>
    </rPh>
    <rPh sb="7" eb="9">
      <t>サギョウ</t>
    </rPh>
    <rPh sb="9" eb="12">
      <t>リョウホウシ</t>
    </rPh>
    <phoneticPr fontId="6"/>
  </si>
  <si>
    <t>就労継続支援Ａ型</t>
  </si>
  <si>
    <t>機能訓練指導員</t>
    <rPh sb="0" eb="2">
      <t>キノウ</t>
    </rPh>
    <rPh sb="2" eb="4">
      <t>クンレン</t>
    </rPh>
    <rPh sb="4" eb="7">
      <t>シドウイン</t>
    </rPh>
    <phoneticPr fontId="6"/>
  </si>
  <si>
    <t>就労継続支援Ｂ型</t>
  </si>
  <si>
    <t>就労定着支援</t>
  </si>
  <si>
    <t>地域移行支援員</t>
    <rPh sb="0" eb="2">
      <t>チイキ</t>
    </rPh>
    <rPh sb="2" eb="4">
      <t>イコウ</t>
    </rPh>
    <rPh sb="4" eb="7">
      <t>シエンイン</t>
    </rPh>
    <phoneticPr fontId="6"/>
  </si>
  <si>
    <t>自立生活援助</t>
  </si>
  <si>
    <t>職業指導員</t>
    <rPh sb="0" eb="2">
      <t>ショクギョウ</t>
    </rPh>
    <rPh sb="2" eb="5">
      <t>シドウイン</t>
    </rPh>
    <phoneticPr fontId="6"/>
  </si>
  <si>
    <t>目標工賃達成指導員</t>
    <rPh sb="0" eb="2">
      <t>モクヒョウ</t>
    </rPh>
    <rPh sb="2" eb="4">
      <t>コウチン</t>
    </rPh>
    <rPh sb="4" eb="6">
      <t>タッセイ</t>
    </rPh>
    <rPh sb="6" eb="9">
      <t>シドウイン</t>
    </rPh>
    <phoneticPr fontId="6"/>
  </si>
  <si>
    <t>就労支援員</t>
    <rPh sb="0" eb="2">
      <t>シュウロウ</t>
    </rPh>
    <rPh sb="2" eb="5">
      <t>シエンイン</t>
    </rPh>
    <phoneticPr fontId="6"/>
  </si>
  <si>
    <t>管理栄養士・
栄養士</t>
    <rPh sb="0" eb="2">
      <t>カンリ</t>
    </rPh>
    <rPh sb="2" eb="5">
      <t>エイヨウシ</t>
    </rPh>
    <rPh sb="7" eb="10">
      <t>エイヨウシ</t>
    </rPh>
    <phoneticPr fontId="3"/>
  </si>
  <si>
    <t>保育士・指導員</t>
    <rPh sb="0" eb="3">
      <t>ホイクシ</t>
    </rPh>
    <rPh sb="4" eb="7">
      <t>シドウイン</t>
    </rPh>
    <phoneticPr fontId="3"/>
  </si>
  <si>
    <t>調理員</t>
    <rPh sb="0" eb="3">
      <t>チョウリイン</t>
    </rPh>
    <phoneticPr fontId="3"/>
  </si>
  <si>
    <t>事務員</t>
    <rPh sb="0" eb="3">
      <t>ジムイン</t>
    </rPh>
    <phoneticPr fontId="6"/>
  </si>
  <si>
    <t>運転手</t>
    <rPh sb="0" eb="3">
      <t>ウンテンシュ</t>
    </rPh>
    <phoneticPr fontId="6"/>
  </si>
  <si>
    <t>その他</t>
    <rPh sb="2" eb="3">
      <t>タ</t>
    </rPh>
    <phoneticPr fontId="3"/>
  </si>
  <si>
    <t>平均利用者数内訳</t>
    <rPh sb="0" eb="2">
      <t>ヘイキン</t>
    </rPh>
    <rPh sb="2" eb="4">
      <t>リヨウ</t>
    </rPh>
    <rPh sb="4" eb="5">
      <t>シャ</t>
    </rPh>
    <rPh sb="5" eb="6">
      <t>スウ</t>
    </rPh>
    <rPh sb="6" eb="8">
      <t>ウチワケ</t>
    </rPh>
    <phoneticPr fontId="3"/>
  </si>
  <si>
    <t>日中サービス支援型</t>
    <rPh sb="0" eb="2">
      <t>ニッチュウ</t>
    </rPh>
    <rPh sb="6" eb="9">
      <t>シエンガタ</t>
    </rPh>
    <phoneticPr fontId="2"/>
  </si>
  <si>
    <t>人員配置加算取得早見表</t>
    <rPh sb="0" eb="2">
      <t>ジンイン</t>
    </rPh>
    <rPh sb="2" eb="4">
      <t>ハイチ</t>
    </rPh>
    <rPh sb="4" eb="6">
      <t>カサン</t>
    </rPh>
    <rPh sb="6" eb="8">
      <t>シュトク</t>
    </rPh>
    <rPh sb="8" eb="11">
      <t>ハヤミヒョウ</t>
    </rPh>
    <phoneticPr fontId="2"/>
  </si>
  <si>
    <t>比率</t>
    <rPh sb="0" eb="2">
      <t>ヒリツ</t>
    </rPh>
    <phoneticPr fontId="2"/>
  </si>
  <si>
    <t>介護サービス包括型</t>
    <rPh sb="0" eb="2">
      <t>カイゴ</t>
    </rPh>
    <rPh sb="6" eb="8">
      <t>ホウカツ</t>
    </rPh>
    <rPh sb="8" eb="9">
      <t>ガタ</t>
    </rPh>
    <phoneticPr fontId="2"/>
  </si>
  <si>
    <t>外部サービス利用型</t>
    <rPh sb="0" eb="2">
      <t>ガイブ</t>
    </rPh>
    <rPh sb="6" eb="9">
      <t>リヨウガタ</t>
    </rPh>
    <phoneticPr fontId="2"/>
  </si>
  <si>
    <r>
      <t xml:space="preserve">職種
</t>
    </r>
    <r>
      <rPr>
        <sz val="10"/>
        <color rgb="FFFF0000"/>
        <rFont val="HGSｺﾞｼｯｸM"/>
        <family val="3"/>
        <charset val="128"/>
      </rPr>
      <t>※人員配置体制加算を取得する場合、加配する従業者は「世話人（加配）」「生活支援員（加配）」を選択してください。</t>
    </r>
    <rPh sb="0" eb="2">
      <t>ショクシュ</t>
    </rPh>
    <rPh sb="4" eb="6">
      <t>ジンイン</t>
    </rPh>
    <rPh sb="6" eb="8">
      <t>ハイチ</t>
    </rPh>
    <rPh sb="8" eb="10">
      <t>タイセイ</t>
    </rPh>
    <rPh sb="10" eb="12">
      <t>カサン</t>
    </rPh>
    <rPh sb="13" eb="15">
      <t>シュトク</t>
    </rPh>
    <rPh sb="17" eb="19">
      <t>バアイ</t>
    </rPh>
    <rPh sb="20" eb="22">
      <t>カハイ</t>
    </rPh>
    <rPh sb="24" eb="27">
      <t>ジュウギョウシャ</t>
    </rPh>
    <rPh sb="29" eb="31">
      <t>セワ</t>
    </rPh>
    <rPh sb="31" eb="32">
      <t>ニン</t>
    </rPh>
    <rPh sb="33" eb="35">
      <t>カハイ</t>
    </rPh>
    <rPh sb="38" eb="40">
      <t>セイカツ</t>
    </rPh>
    <rPh sb="40" eb="42">
      <t>シエン</t>
    </rPh>
    <rPh sb="42" eb="43">
      <t>イン</t>
    </rPh>
    <rPh sb="44" eb="46">
      <t>カハイ</t>
    </rPh>
    <rPh sb="49" eb="51">
      <t>センタク</t>
    </rPh>
    <phoneticPr fontId="6"/>
  </si>
  <si>
    <t>人員配置状況確認表</t>
    <rPh sb="0" eb="2">
      <t>ジンイン</t>
    </rPh>
    <rPh sb="2" eb="4">
      <t>ハイチ</t>
    </rPh>
    <rPh sb="4" eb="6">
      <t>ジョウキョウ</t>
    </rPh>
    <rPh sb="6" eb="8">
      <t>カクニン</t>
    </rPh>
    <rPh sb="8" eb="9">
      <t>ヒョウ</t>
    </rPh>
    <phoneticPr fontId="2"/>
  </si>
  <si>
    <t>c加配すべき世話人等の時間</t>
    <rPh sb="1" eb="3">
      <t>カハイ</t>
    </rPh>
    <rPh sb="6" eb="8">
      <t>セワ</t>
    </rPh>
    <rPh sb="8" eb="9">
      <t>ニン</t>
    </rPh>
    <rPh sb="9" eb="10">
      <t>トウ</t>
    </rPh>
    <rPh sb="11" eb="13">
      <t>ジカン</t>
    </rPh>
    <phoneticPr fontId="2"/>
  </si>
  <si>
    <t>d可否</t>
    <rPh sb="1" eb="3">
      <t>カヒ</t>
    </rPh>
    <phoneticPr fontId="2"/>
  </si>
  <si>
    <t>12：1</t>
    <phoneticPr fontId="2"/>
  </si>
  <si>
    <t>30：1</t>
    <phoneticPr fontId="2"/>
  </si>
  <si>
    <t>7.5：1</t>
    <phoneticPr fontId="2"/>
  </si>
  <si>
    <t>20：1</t>
    <phoneticPr fontId="2"/>
  </si>
  <si>
    <t>【参考】加配を含めた総合計時間</t>
    <rPh sb="1" eb="3">
      <t>サンコウ</t>
    </rPh>
    <rPh sb="4" eb="6">
      <t>カハイ</t>
    </rPh>
    <rPh sb="7" eb="8">
      <t>フク</t>
    </rPh>
    <rPh sb="10" eb="11">
      <t>ソウ</t>
    </rPh>
    <rPh sb="11" eb="13">
      <t>ゴウケイ</t>
    </rPh>
    <rPh sb="13" eb="15">
      <t>ジカン</t>
    </rPh>
    <phoneticPr fontId="2"/>
  </si>
  <si>
    <t>介護サービス包括型</t>
  </si>
  <si>
    <t>人員配置基準判定</t>
    <rPh sb="0" eb="2">
      <t>ジンイン</t>
    </rPh>
    <rPh sb="2" eb="4">
      <t>ハイチ</t>
    </rPh>
    <rPh sb="4" eb="6">
      <t>キジュン</t>
    </rPh>
    <rPh sb="6" eb="8">
      <t>ハンテイ</t>
    </rPh>
    <phoneticPr fontId="2"/>
  </si>
  <si>
    <t>以下、削除厳禁</t>
    <rPh sb="0" eb="2">
      <t>イカ</t>
    </rPh>
    <rPh sb="3" eb="5">
      <t>サクジョ</t>
    </rPh>
    <rPh sb="5" eb="7">
      <t>ゲンキン</t>
    </rPh>
    <phoneticPr fontId="2"/>
  </si>
  <si>
    <t>定員数</t>
    <rPh sb="0" eb="2">
      <t>テイイン</t>
    </rPh>
    <rPh sb="2" eb="3">
      <t>スウ</t>
    </rPh>
    <phoneticPr fontId="2"/>
  </si>
  <si>
    <t xml:space="preserve">c 40時間×(前年度平均利用者数/各比率) </t>
    <phoneticPr fontId="2"/>
  </si>
  <si>
    <t>a 40時間×(前年度平均利用者数/6or5（世話人の基準配置人数（常勤換算））</t>
    <rPh sb="4" eb="6">
      <t>ジカン</t>
    </rPh>
    <phoneticPr fontId="2"/>
  </si>
  <si>
    <t>※小数点第2位以下切り捨て</t>
    <phoneticPr fontId="2"/>
  </si>
  <si>
    <t>a世話人</t>
    <rPh sb="1" eb="3">
      <t>セワ</t>
    </rPh>
    <rPh sb="3" eb="4">
      <t>ニン</t>
    </rPh>
    <phoneticPr fontId="2"/>
  </si>
  <si>
    <t>b生活支援員</t>
    <phoneticPr fontId="2"/>
  </si>
  <si>
    <t>b 40時間×生活支援員の基準配置人数（常勤換算）</t>
    <phoneticPr fontId="2"/>
  </si>
  <si>
    <t>当該事業所人員配置基準確認表</t>
    <rPh sb="0" eb="2">
      <t>トウガイ</t>
    </rPh>
    <rPh sb="2" eb="4">
      <t>ジギョウ</t>
    </rPh>
    <rPh sb="4" eb="5">
      <t>ショ</t>
    </rPh>
    <rPh sb="5" eb="7">
      <t>ジンイン</t>
    </rPh>
    <rPh sb="7" eb="9">
      <t>ハイチ</t>
    </rPh>
    <rPh sb="9" eb="11">
      <t>キジュン</t>
    </rPh>
    <rPh sb="11" eb="13">
      <t>カクニン</t>
    </rPh>
    <rPh sb="13" eb="14">
      <t>ヒョウ</t>
    </rPh>
    <phoneticPr fontId="2"/>
  </si>
  <si>
    <t>↓人員配置加算取得早見表の「ｂ生活支援員」算出に当たり必要な関数（生活支援員配置基準×40時間）</t>
    <rPh sb="1" eb="3">
      <t>ジンイン</t>
    </rPh>
    <rPh sb="3" eb="5">
      <t>ハイチ</t>
    </rPh>
    <rPh sb="5" eb="7">
      <t>カサン</t>
    </rPh>
    <rPh sb="7" eb="9">
      <t>シュトク</t>
    </rPh>
    <rPh sb="9" eb="12">
      <t>ハヤミヒョウ</t>
    </rPh>
    <rPh sb="15" eb="17">
      <t>セイカツ</t>
    </rPh>
    <rPh sb="17" eb="19">
      <t>シエン</t>
    </rPh>
    <rPh sb="19" eb="20">
      <t>イン</t>
    </rPh>
    <rPh sb="21" eb="23">
      <t>サンシュツ</t>
    </rPh>
    <rPh sb="24" eb="25">
      <t>ア</t>
    </rPh>
    <rPh sb="27" eb="29">
      <t>ヒツヨウ</t>
    </rPh>
    <rPh sb="30" eb="32">
      <t>カンスウ</t>
    </rPh>
    <rPh sb="33" eb="35">
      <t>セイカツ</t>
    </rPh>
    <rPh sb="35" eb="37">
      <t>シエン</t>
    </rPh>
    <rPh sb="37" eb="38">
      <t>イン</t>
    </rPh>
    <rPh sb="38" eb="40">
      <t>ハイチ</t>
    </rPh>
    <rPh sb="40" eb="42">
      <t>キジュン</t>
    </rPh>
    <rPh sb="45" eb="47">
      <t>ジカン</t>
    </rPh>
    <phoneticPr fontId="2"/>
  </si>
  <si>
    <t>↓当該事業所人員配置基準確認表の生活支援員の常勤換算数の算出にあたり必要な関数</t>
    <rPh sb="1" eb="3">
      <t>トウガイ</t>
    </rPh>
    <rPh sb="3" eb="5">
      <t>ジギョウ</t>
    </rPh>
    <rPh sb="5" eb="6">
      <t>ショ</t>
    </rPh>
    <rPh sb="6" eb="8">
      <t>ジンイン</t>
    </rPh>
    <rPh sb="8" eb="10">
      <t>ハイチ</t>
    </rPh>
    <rPh sb="10" eb="12">
      <t>キジュン</t>
    </rPh>
    <rPh sb="12" eb="14">
      <t>カクニン</t>
    </rPh>
    <rPh sb="14" eb="15">
      <t>ヒョウ</t>
    </rPh>
    <rPh sb="16" eb="18">
      <t>セイカツ</t>
    </rPh>
    <rPh sb="18" eb="20">
      <t>シエン</t>
    </rPh>
    <rPh sb="20" eb="21">
      <t>イン</t>
    </rPh>
    <rPh sb="22" eb="24">
      <t>ジョウキン</t>
    </rPh>
    <rPh sb="24" eb="26">
      <t>カンサン</t>
    </rPh>
    <rPh sb="26" eb="27">
      <t>カズ</t>
    </rPh>
    <rPh sb="28" eb="30">
      <t>サンシュツ</t>
    </rPh>
    <rPh sb="34" eb="36">
      <t>ヒツヨウ</t>
    </rPh>
    <rPh sb="37" eb="39">
      <t>カンスウ</t>
    </rPh>
    <phoneticPr fontId="2"/>
  </si>
  <si>
    <t>人員配置加算を取得する場合は必須</t>
    <rPh sb="0" eb="2">
      <t>ジンイン</t>
    </rPh>
    <rPh sb="2" eb="4">
      <t>ハイチ</t>
    </rPh>
    <rPh sb="4" eb="6">
      <t>カサン</t>
    </rPh>
    <rPh sb="7" eb="9">
      <t>シュトク</t>
    </rPh>
    <rPh sb="11" eb="13">
      <t>バアイ</t>
    </rPh>
    <rPh sb="14" eb="16">
      <t>ヒッス</t>
    </rPh>
    <phoneticPr fontId="2"/>
  </si>
  <si>
    <t>世話人・生活支援員（加配）</t>
    <rPh sb="0" eb="2">
      <t>セワ</t>
    </rPh>
    <rPh sb="2" eb="3">
      <t>ニン</t>
    </rPh>
    <rPh sb="10" eb="12">
      <t>カハイ</t>
    </rPh>
    <phoneticPr fontId="2"/>
  </si>
  <si>
    <t>世話人・生活支援員（加配）</t>
    <rPh sb="0" eb="2">
      <t>セワ</t>
    </rPh>
    <rPh sb="2" eb="3">
      <t>ニン</t>
    </rPh>
    <rPh sb="4" eb="6">
      <t>セイカツ</t>
    </rPh>
    <rPh sb="6" eb="8">
      <t>シエン</t>
    </rPh>
    <rPh sb="8" eb="9">
      <t>イン</t>
    </rPh>
    <rPh sb="10" eb="12">
      <t>カハイ</t>
    </rPh>
    <phoneticPr fontId="6"/>
  </si>
  <si>
    <t>右の早見表確認</t>
    <rPh sb="0" eb="1">
      <t>ミギ</t>
    </rPh>
    <rPh sb="2" eb="5">
      <t>ハヤミヒョウ</t>
    </rPh>
    <rPh sb="5" eb="7">
      <t>カクニン</t>
    </rPh>
    <phoneticPr fontId="2"/>
  </si>
  <si>
    <t>１週間に必要な夜勤時間数（休憩時間含む）</t>
    <rPh sb="1" eb="3">
      <t>シュウカン</t>
    </rPh>
    <rPh sb="4" eb="6">
      <t>ヒツヨウ</t>
    </rPh>
    <rPh sb="7" eb="9">
      <t>ヤキン</t>
    </rPh>
    <rPh sb="9" eb="11">
      <t>ジカン</t>
    </rPh>
    <rPh sb="11" eb="12">
      <t>スウ</t>
    </rPh>
    <rPh sb="13" eb="15">
      <t>キュウケイ</t>
    </rPh>
    <rPh sb="15" eb="17">
      <t>ジカン</t>
    </rPh>
    <rPh sb="17" eb="18">
      <t>フク</t>
    </rPh>
    <phoneticPr fontId="6"/>
  </si>
  <si>
    <t>夜間支援対象
利用者数</t>
    <rPh sb="0" eb="2">
      <t>ヤカン</t>
    </rPh>
    <rPh sb="2" eb="4">
      <t>シエン</t>
    </rPh>
    <rPh sb="4" eb="6">
      <t>タイショウ</t>
    </rPh>
    <rPh sb="7" eb="9">
      <t>リヨウ</t>
    </rPh>
    <rPh sb="9" eb="10">
      <t>シャ</t>
    </rPh>
    <rPh sb="10" eb="11">
      <t>スウ</t>
    </rPh>
    <phoneticPr fontId="2"/>
  </si>
  <si>
    <t>日中ｻｰﾋﾞｽ支援型および夜間支援等体制Ⅰを取得する場合は必須</t>
    <rPh sb="0" eb="2">
      <t>ニッチュウ</t>
    </rPh>
    <rPh sb="7" eb="9">
      <t>シエン</t>
    </rPh>
    <rPh sb="9" eb="10">
      <t>ガタ</t>
    </rPh>
    <rPh sb="29" eb="31">
      <t>ヒッス</t>
    </rPh>
    <phoneticPr fontId="2"/>
  </si>
  <si>
    <t>夜間および深夜の時間帯</t>
    <rPh sb="0" eb="2">
      <t>ヤカン</t>
    </rPh>
    <rPh sb="5" eb="7">
      <t>シンヤ</t>
    </rPh>
    <rPh sb="8" eb="11">
      <t>ジカンタイ</t>
    </rPh>
    <phoneticPr fontId="6"/>
  </si>
  <si>
    <t>d 「人員配置状況確認表」の世話人・生活支援員（加配）の「配置時間（週）」がa,b,cの合計時間から「当該事業所人員配置基準確認表」の世話人、生活支援員の「配置時間（週）」の合計時間を引いた時間を超えていれば「可」となります。</t>
    <rPh sb="44" eb="46">
      <t>ゴウケイ</t>
    </rPh>
    <rPh sb="46" eb="48">
      <t>ジカン</t>
    </rPh>
    <rPh sb="51" eb="53">
      <t>トウガイ</t>
    </rPh>
    <rPh sb="53" eb="55">
      <t>ジギョウ</t>
    </rPh>
    <rPh sb="55" eb="56">
      <t>ショ</t>
    </rPh>
    <rPh sb="56" eb="58">
      <t>ジンイン</t>
    </rPh>
    <rPh sb="58" eb="60">
      <t>ハイチ</t>
    </rPh>
    <rPh sb="60" eb="62">
      <t>キジュン</t>
    </rPh>
    <rPh sb="62" eb="64">
      <t>カクニン</t>
    </rPh>
    <rPh sb="64" eb="65">
      <t>ヒョウ</t>
    </rPh>
    <rPh sb="67" eb="69">
      <t>セワ</t>
    </rPh>
    <rPh sb="69" eb="70">
      <t>ニン</t>
    </rPh>
    <rPh sb="71" eb="73">
      <t>セイカツ</t>
    </rPh>
    <rPh sb="73" eb="75">
      <t>シエン</t>
    </rPh>
    <rPh sb="75" eb="76">
      <t>イン</t>
    </rPh>
    <rPh sb="78" eb="80">
      <t>ハイチ</t>
    </rPh>
    <rPh sb="80" eb="82">
      <t>ジカン</t>
    </rPh>
    <rPh sb="83" eb="84">
      <t>シュウ</t>
    </rPh>
    <rPh sb="92" eb="93">
      <t>ヒ</t>
    </rPh>
    <rPh sb="95" eb="97">
      <t>ジカン</t>
    </rPh>
    <rPh sb="98" eb="99">
      <t>コ</t>
    </rPh>
    <rPh sb="105" eb="106">
      <t>カ</t>
    </rPh>
    <phoneticPr fontId="2"/>
  </si>
  <si>
    <t>注2) 夜間支援等体制加算（Ⅰ）（Ⅱ）を算定する場合は、加算に係る職員（夜間支援従事者）の加配を区分して記載して下さい。なお、夜勤の場合、休憩時間を含めた勤務時間数を記載してください。</t>
    <rPh sb="0" eb="1">
      <t>チュウ</t>
    </rPh>
    <rPh sb="4" eb="6">
      <t>ヤカン</t>
    </rPh>
    <rPh sb="6" eb="8">
      <t>シエン</t>
    </rPh>
    <rPh sb="8" eb="9">
      <t>トウ</t>
    </rPh>
    <rPh sb="9" eb="11">
      <t>タイセイ</t>
    </rPh>
    <rPh sb="11" eb="13">
      <t>カサン</t>
    </rPh>
    <rPh sb="20" eb="22">
      <t>サンテイ</t>
    </rPh>
    <rPh sb="24" eb="26">
      <t>バアイ</t>
    </rPh>
    <rPh sb="28" eb="30">
      <t>カサン</t>
    </rPh>
    <rPh sb="31" eb="32">
      <t>カカ</t>
    </rPh>
    <rPh sb="33" eb="35">
      <t>ショクイン</t>
    </rPh>
    <rPh sb="36" eb="38">
      <t>ヤカン</t>
    </rPh>
    <rPh sb="38" eb="40">
      <t>シエン</t>
    </rPh>
    <rPh sb="40" eb="43">
      <t>ジュウジシャ</t>
    </rPh>
    <rPh sb="45" eb="47">
      <t>カハイ</t>
    </rPh>
    <rPh sb="48" eb="50">
      <t>クブン</t>
    </rPh>
    <rPh sb="52" eb="54">
      <t>キサイ</t>
    </rPh>
    <rPh sb="56" eb="57">
      <t>クダ</t>
    </rPh>
    <rPh sb="63" eb="65">
      <t>ヤキン</t>
    </rPh>
    <rPh sb="66" eb="68">
      <t>バアイ</t>
    </rPh>
    <rPh sb="69" eb="71">
      <t>キュウケイ</t>
    </rPh>
    <rPh sb="71" eb="73">
      <t>ジカン</t>
    </rPh>
    <rPh sb="74" eb="75">
      <t>フク</t>
    </rPh>
    <rPh sb="77" eb="79">
      <t>キンム</t>
    </rPh>
    <rPh sb="79" eb="81">
      <t>ジカン</t>
    </rPh>
    <rPh sb="81" eb="82">
      <t>スウ</t>
    </rPh>
    <rPh sb="83" eb="85">
      <t>キサイ</t>
    </rPh>
    <phoneticPr fontId="6"/>
  </si>
  <si>
    <t>管理者名</t>
    <rPh sb="0" eb="3">
      <t>カンリシャ</t>
    </rPh>
    <rPh sb="3" eb="4">
      <t>メイ</t>
    </rPh>
    <phoneticPr fontId="2"/>
  </si>
  <si>
    <t>管理者が兼務している場合、以下の該当する項目に記入</t>
    <rPh sb="0" eb="3">
      <t>カンリシャ</t>
    </rPh>
    <rPh sb="4" eb="6">
      <t>ケンム</t>
    </rPh>
    <rPh sb="10" eb="12">
      <t>バアイ</t>
    </rPh>
    <rPh sb="13" eb="15">
      <t>イカ</t>
    </rPh>
    <rPh sb="16" eb="18">
      <t>ガイトウ</t>
    </rPh>
    <rPh sb="20" eb="22">
      <t>コウモク</t>
    </rPh>
    <rPh sb="23" eb="25">
      <t>キニュウ</t>
    </rPh>
    <phoneticPr fontId="6"/>
  </si>
  <si>
    <t>職種</t>
    <rPh sb="0" eb="2">
      <t>ショクシュ</t>
    </rPh>
    <phoneticPr fontId="2"/>
  </si>
  <si>
    <t>常勤換算後の勤務時間数</t>
    <rPh sb="0" eb="2">
      <t>ジョウキン</t>
    </rPh>
    <rPh sb="2" eb="4">
      <t>カンサン</t>
    </rPh>
    <rPh sb="4" eb="5">
      <t>ゴ</t>
    </rPh>
    <rPh sb="6" eb="8">
      <t>キンム</t>
    </rPh>
    <rPh sb="8" eb="10">
      <t>ジカン</t>
    </rPh>
    <rPh sb="10" eb="11">
      <t>スウ</t>
    </rPh>
    <phoneticPr fontId="2"/>
  </si>
  <si>
    <t>事業所番号</t>
    <rPh sb="0" eb="2">
      <t>ジギョウ</t>
    </rPh>
    <rPh sb="2" eb="3">
      <t>ショ</t>
    </rPh>
    <rPh sb="3" eb="5">
      <t>バンゴウ</t>
    </rPh>
    <phoneticPr fontId="2"/>
  </si>
  <si>
    <t>管理者（兼務なし）</t>
    <rPh sb="0" eb="3">
      <t>カンリシャ</t>
    </rPh>
    <rPh sb="4" eb="6">
      <t>ケンム</t>
    </rPh>
    <phoneticPr fontId="2"/>
  </si>
  <si>
    <t>管理者（兼務あり）</t>
    <rPh sb="0" eb="3">
      <t>カンリシャ</t>
    </rPh>
    <rPh sb="4" eb="6">
      <t>ケンム</t>
    </rPh>
    <phoneticPr fontId="2"/>
  </si>
  <si>
    <t>他事業所での勤務</t>
    <rPh sb="0" eb="1">
      <t>タ</t>
    </rPh>
    <rPh sb="1" eb="3">
      <t>ジギョウ</t>
    </rPh>
    <rPh sb="3" eb="4">
      <t>ショ</t>
    </rPh>
    <rPh sb="6" eb="8">
      <t>キンム</t>
    </rPh>
    <phoneticPr fontId="2"/>
  </si>
  <si>
    <t>管理者＋管理者以外の勤務</t>
    <rPh sb="0" eb="3">
      <t>カンリシャ</t>
    </rPh>
    <rPh sb="4" eb="7">
      <t>カンリシャ</t>
    </rPh>
    <rPh sb="7" eb="9">
      <t>イガイ</t>
    </rPh>
    <rPh sb="10" eb="12">
      <t>キンム</t>
    </rPh>
    <phoneticPr fontId="2"/>
  </si>
  <si>
    <t>管理者(兼務なし)</t>
    <rPh sb="4" eb="6">
      <t>ケンム</t>
    </rPh>
    <phoneticPr fontId="2"/>
  </si>
  <si>
    <t>管理者(兼務あり)</t>
    <rPh sb="4" eb="6">
      <t>ケンム</t>
    </rPh>
    <phoneticPr fontId="2"/>
  </si>
  <si>
    <t>管理者(兼務なし)</t>
    <rPh sb="0" eb="3">
      <t>カンリシャ</t>
    </rPh>
    <rPh sb="4" eb="6">
      <t>ケンム</t>
    </rPh>
    <phoneticPr fontId="6"/>
  </si>
  <si>
    <t>管理者(兼務あり)</t>
    <rPh sb="0" eb="3">
      <t>カンリシャ</t>
    </rPh>
    <rPh sb="4" eb="6">
      <t>ケンム</t>
    </rPh>
    <phoneticPr fontId="6"/>
  </si>
  <si>
    <t>1人以上（利用者30人以上の場合は、さらに１人）で十分なサービスを提供できる時間</t>
    <rPh sb="25" eb="27">
      <t>ジュウブン</t>
    </rPh>
    <rPh sb="33" eb="35">
      <t>テイキョウ</t>
    </rPh>
    <rPh sb="38" eb="40">
      <t>ジカン</t>
    </rPh>
    <phoneticPr fontId="2"/>
  </si>
  <si>
    <t>十分な管理業務を実施できる時間</t>
    <rPh sb="0" eb="2">
      <t>ジュウブン</t>
    </rPh>
    <rPh sb="3" eb="5">
      <t>カンリ</t>
    </rPh>
    <rPh sb="5" eb="7">
      <t>ギョウム</t>
    </rPh>
    <rPh sb="8" eb="10">
      <t>ジッシ</t>
    </rPh>
    <rPh sb="13" eb="15">
      <t>ジカン</t>
    </rPh>
    <phoneticPr fontId="2"/>
  </si>
  <si>
    <t>常勤換算値</t>
    <rPh sb="0" eb="2">
      <t>ジョウキン</t>
    </rPh>
    <rPh sb="2" eb="4">
      <t>カンサン</t>
    </rPh>
    <rPh sb="4" eb="5">
      <t>チ</t>
    </rPh>
    <phoneticPr fontId="2"/>
  </si>
  <si>
    <r>
      <rPr>
        <b/>
        <sz val="11"/>
        <color rgb="FFFF0000"/>
        <rFont val="HGSｺﾞｼｯｸM"/>
        <family val="3"/>
        <charset val="128"/>
      </rPr>
      <t>同一法人による他GH</t>
    </r>
    <r>
      <rPr>
        <sz val="11"/>
        <rFont val="HGSｺﾞｼｯｸM"/>
        <family val="3"/>
        <charset val="128"/>
      </rPr>
      <t>での勤務時間と併せて常勤としている場合、以下も記入</t>
    </r>
    <rPh sb="0" eb="2">
      <t>ドウイツ</t>
    </rPh>
    <rPh sb="2" eb="4">
      <t>ホウジン</t>
    </rPh>
    <rPh sb="7" eb="8">
      <t>ホカ</t>
    </rPh>
    <rPh sb="12" eb="14">
      <t>キンム</t>
    </rPh>
    <rPh sb="14" eb="16">
      <t>ジカン</t>
    </rPh>
    <rPh sb="17" eb="18">
      <t>アワ</t>
    </rPh>
    <rPh sb="20" eb="22">
      <t>ジョウキン</t>
    </rPh>
    <rPh sb="27" eb="29">
      <t>バアイ</t>
    </rPh>
    <rPh sb="30" eb="32">
      <t>イカ</t>
    </rPh>
    <rPh sb="33" eb="35">
      <t>キニュウ</t>
    </rPh>
    <phoneticPr fontId="2"/>
  </si>
  <si>
    <t>←管理者が夜勤も兼務している場合、休憩時間を差し引いた勤務時間になるように算出しています。</t>
    <rPh sb="1" eb="4">
      <t>カンリシャ</t>
    </rPh>
    <rPh sb="5" eb="7">
      <t>ヤキン</t>
    </rPh>
    <rPh sb="8" eb="10">
      <t>ケンム</t>
    </rPh>
    <rPh sb="14" eb="16">
      <t>バアイ</t>
    </rPh>
    <rPh sb="17" eb="19">
      <t>キュウケイ</t>
    </rPh>
    <rPh sb="19" eb="21">
      <t>ジカン</t>
    </rPh>
    <rPh sb="22" eb="23">
      <t>サ</t>
    </rPh>
    <rPh sb="24" eb="25">
      <t>ヒ</t>
    </rPh>
    <rPh sb="27" eb="29">
      <t>キンム</t>
    </rPh>
    <rPh sb="29" eb="31">
      <t>ジカン</t>
    </rPh>
    <rPh sb="37" eb="39">
      <t>サンシュツ</t>
    </rPh>
    <phoneticPr fontId="2"/>
  </si>
  <si>
    <t>勤務日数</t>
    <rPh sb="0" eb="2">
      <t>キンム</t>
    </rPh>
    <rPh sb="2" eb="4">
      <t>ニッスウ</t>
    </rPh>
    <phoneticPr fontId="2"/>
  </si>
  <si>
    <t>夜勤時休憩時間</t>
    <rPh sb="0" eb="2">
      <t>ヤキン</t>
    </rPh>
    <rPh sb="2" eb="3">
      <t>ジ</t>
    </rPh>
    <rPh sb="3" eb="5">
      <t>キュウケイ</t>
    </rPh>
    <rPh sb="5" eb="7">
      <t>ジカン</t>
    </rPh>
    <phoneticPr fontId="2"/>
  </si>
  <si>
    <t>夜勤時休憩時間除算後の常勤換算後人数</t>
    <rPh sb="0" eb="2">
      <t>ヤキン</t>
    </rPh>
    <rPh sb="2" eb="3">
      <t>ジ</t>
    </rPh>
    <rPh sb="3" eb="5">
      <t>キュウケイ</t>
    </rPh>
    <rPh sb="5" eb="7">
      <t>ジカン</t>
    </rPh>
    <rPh sb="7" eb="9">
      <t>ジョサン</t>
    </rPh>
    <rPh sb="9" eb="10">
      <t>ゴ</t>
    </rPh>
    <rPh sb="11" eb="13">
      <t>ジョウキン</t>
    </rPh>
    <rPh sb="13" eb="15">
      <t>カンサン</t>
    </rPh>
    <rPh sb="15" eb="16">
      <t>ゴ</t>
    </rPh>
    <rPh sb="16" eb="18">
      <t>ニンズウ</t>
    </rPh>
    <phoneticPr fontId="2"/>
  </si>
  <si>
    <t>夜勤時休憩時間除算後の4週合計</t>
    <rPh sb="0" eb="7">
      <t>ヤキンジキュウケイジカン</t>
    </rPh>
    <rPh sb="7" eb="9">
      <t>ジョサン</t>
    </rPh>
    <rPh sb="9" eb="10">
      <t>ゴ</t>
    </rPh>
    <rPh sb="12" eb="13">
      <t>シュウ</t>
    </rPh>
    <rPh sb="13" eb="15">
      <t>ゴウケイ</t>
    </rPh>
    <phoneticPr fontId="6"/>
  </si>
  <si>
    <t>夜勤時休憩時間除算後の週平均
勤務時間</t>
    <rPh sb="0" eb="7">
      <t>ヤキンジキュウケイジカン</t>
    </rPh>
    <rPh sb="7" eb="9">
      <t>ジョサン</t>
    </rPh>
    <rPh sb="9" eb="10">
      <t>ゴ</t>
    </rPh>
    <rPh sb="11" eb="14">
      <t>シュウヘイキン</t>
    </rPh>
    <rPh sb="15" eb="17">
      <t>キンム</t>
    </rPh>
    <rPh sb="17" eb="19">
      <t>ジカン</t>
    </rPh>
    <phoneticPr fontId="6"/>
  </si>
  <si>
    <t>⇒印刷範囲対象外</t>
    <rPh sb="1" eb="3">
      <t>インサツ</t>
    </rPh>
    <rPh sb="3" eb="5">
      <t>ハンイ</t>
    </rPh>
    <rPh sb="5" eb="7">
      <t>タイショウ</t>
    </rPh>
    <rPh sb="7" eb="8">
      <t>ガイ</t>
    </rPh>
    <phoneticPr fontId="2"/>
  </si>
  <si>
    <t>１回の夜間勤務時間中における1人あたりの休憩時間数</t>
    <rPh sb="1" eb="2">
      <t>カイ</t>
    </rPh>
    <rPh sb="3" eb="5">
      <t>ヤカン</t>
    </rPh>
    <rPh sb="5" eb="7">
      <t>キンム</t>
    </rPh>
    <rPh sb="7" eb="9">
      <t>ジカン</t>
    </rPh>
    <rPh sb="9" eb="10">
      <t>チュウ</t>
    </rPh>
    <rPh sb="15" eb="16">
      <t>ニン</t>
    </rPh>
    <rPh sb="20" eb="22">
      <t>キュウケイ</t>
    </rPh>
    <rPh sb="22" eb="24">
      <t>ジカン</t>
    </rPh>
    <rPh sb="24" eb="25">
      <t>スウ</t>
    </rPh>
    <phoneticPr fontId="6"/>
  </si>
  <si>
    <t>年</t>
    <rPh sb="0" eb="1">
      <t>ネン</t>
    </rPh>
    <phoneticPr fontId="2"/>
  </si>
  <si>
    <t>月</t>
    <rPh sb="0" eb="1">
      <t>ガツ</t>
    </rPh>
    <phoneticPr fontId="2"/>
  </si>
  <si>
    <t>月</t>
    <rPh sb="0" eb="1">
      <t>ツキ</t>
    </rPh>
    <phoneticPr fontId="2"/>
  </si>
  <si>
    <t>【平均利用者数内訳記入　注意事項】
・前年度実績を基に平均値（小数点第２位切り上げ）を入力
例：前年度区分６の平均人数が3.55人の場合、3.6と入力
・新規指定の場合は「定員数×0.9」とします（小数点第２位切り上げ）。
例：区分６を５人想定する場合　5×0.9＝4.5人</t>
    <phoneticPr fontId="2"/>
  </si>
  <si>
    <t>グループホーム○○</t>
    <phoneticPr fontId="2"/>
  </si>
  <si>
    <t>※一体的に管理運営している住居を除き、共同生活住居ごとに一覧表を作成してください。</t>
    <rPh sb="1" eb="4">
      <t>イッタイテキ</t>
    </rPh>
    <rPh sb="5" eb="9">
      <t>カンリウンエイ</t>
    </rPh>
    <rPh sb="13" eb="15">
      <t>ジュウキョ</t>
    </rPh>
    <rPh sb="16" eb="17">
      <t>ノゾ</t>
    </rPh>
    <rPh sb="19" eb="21">
      <t>キョウドウ</t>
    </rPh>
    <rPh sb="21" eb="23">
      <t>セイカツ</t>
    </rPh>
    <rPh sb="23" eb="25">
      <t>ジュウキョ</t>
    </rPh>
    <rPh sb="28" eb="30">
      <t>イチラン</t>
    </rPh>
    <rPh sb="30" eb="31">
      <t>ヒョウ</t>
    </rPh>
    <rPh sb="32" eb="34">
      <t>サクセイ</t>
    </rPh>
    <phoneticPr fontId="2"/>
  </si>
  <si>
    <t>共同生活住居名（一体的に管理運営している場合はすべての住居名）</t>
    <rPh sb="0" eb="2">
      <t>キョウドウ</t>
    </rPh>
    <rPh sb="2" eb="4">
      <t>セイカツ</t>
    </rPh>
    <rPh sb="4" eb="6">
      <t>ジュウキョ</t>
    </rPh>
    <rPh sb="6" eb="7">
      <t>メイ</t>
    </rPh>
    <rPh sb="8" eb="11">
      <t>イッタイテキ</t>
    </rPh>
    <rPh sb="12" eb="14">
      <t>カンリ</t>
    </rPh>
    <rPh sb="14" eb="16">
      <t>ウンエイ</t>
    </rPh>
    <rPh sb="20" eb="22">
      <t>バアイ</t>
    </rPh>
    <rPh sb="27" eb="29">
      <t>ジュウキョ</t>
    </rPh>
    <rPh sb="29" eb="30">
      <t>メイ</t>
    </rPh>
    <phoneticPr fontId="6"/>
  </si>
  <si>
    <r>
      <t>【夜間支援関係記入　注意事項】
・夜間支援対象利用者数は前年度実績を基に平均値（</t>
    </r>
    <r>
      <rPr>
        <b/>
        <sz val="11"/>
        <color rgb="FFFF0000"/>
        <rFont val="HGSｺﾞｼｯｸM"/>
        <family val="3"/>
        <charset val="128"/>
      </rPr>
      <t>小数点以下四捨五入</t>
    </r>
    <r>
      <rPr>
        <sz val="11"/>
        <rFont val="HGSｺﾞｼｯｸM"/>
        <family val="3"/>
        <charset val="128"/>
      </rPr>
      <t>）を入力
・夜間および深夜の時間帯の開始時刻は22:00より前、終了時刻は5:00以降で入力（デフォは22:00、5:00が入力されています）
・１週間に必要な夜勤時間数は、夜勤を配置する日数に夜勤および深夜の時間帯（休憩時間含む）の時間を乗じた数を入力
例：開始22:00、終了5:00（夜勤時間帯７時間）、夜勤配置日数７日の場合　７時間×７日＝49時間　⇒　49　を入力
開始21:00、終了6:00（夜勤時間帯９時間）、夜勤配置日数５日の場合　９時間×５日＝45時間　⇒　45　を入力</t>
    </r>
    <phoneticPr fontId="2"/>
  </si>
  <si>
    <r>
      <t>【管理者が兼務している場合　注意事項】
・右の表を埋めてください。なお、管理者名は上記表の管理者と同じ名前を入力してください。
・</t>
    </r>
    <r>
      <rPr>
        <b/>
        <sz val="11"/>
        <color rgb="FFFF0000"/>
        <rFont val="HGSｺﾞｼｯｸM"/>
        <family val="3"/>
        <charset val="128"/>
      </rPr>
      <t>「同一法人による他GH」とは、事業所番号が異なる場合を指します</t>
    </r>
    <r>
      <rPr>
        <sz val="11"/>
        <rFont val="HGSｺﾞｼｯｸM"/>
        <family val="3"/>
        <charset val="128"/>
      </rPr>
      <t>。１つの事業所番号で複数の共同生活住居の管理者をしている場合は、記載不要です。
・他GHでの兼務のみ勤務時間の合計とするため、日中活動の事業所は兼務先に含まれません。（例：就労継続支援B型での勤務時間）</t>
    </r>
    <phoneticPr fontId="2"/>
  </si>
  <si>
    <t>滋賀　一郎</t>
    <rPh sb="0" eb="2">
      <t>シガ</t>
    </rPh>
    <rPh sb="3" eb="5">
      <t>イチロウ</t>
    </rPh>
    <phoneticPr fontId="2"/>
  </si>
  <si>
    <t>滋賀　二郎</t>
    <rPh sb="0" eb="2">
      <t>シガ</t>
    </rPh>
    <rPh sb="3" eb="5">
      <t>ジロウ</t>
    </rPh>
    <phoneticPr fontId="2"/>
  </si>
  <si>
    <t>滋賀　三郎</t>
    <rPh sb="0" eb="2">
      <t>シガ</t>
    </rPh>
    <rPh sb="3" eb="5">
      <t>サブロウ</t>
    </rPh>
    <phoneticPr fontId="2"/>
  </si>
  <si>
    <t>滋賀　四郎</t>
    <rPh sb="0" eb="2">
      <t>シガ</t>
    </rPh>
    <rPh sb="3" eb="5">
      <t>シロウ</t>
    </rPh>
    <phoneticPr fontId="2"/>
  </si>
  <si>
    <t>滋賀　五郎</t>
    <rPh sb="0" eb="2">
      <t>シガ</t>
    </rPh>
    <rPh sb="3" eb="5">
      <t>ゴロウ</t>
    </rPh>
    <phoneticPr fontId="2"/>
  </si>
  <si>
    <t>滋賀　六郎</t>
    <rPh sb="0" eb="2">
      <t>シガ</t>
    </rPh>
    <rPh sb="3" eb="5">
      <t>ロクロウ</t>
    </rPh>
    <phoneticPr fontId="2"/>
  </si>
  <si>
    <t>滋賀　八郎</t>
    <rPh sb="0" eb="2">
      <t>シガ</t>
    </rPh>
    <rPh sb="3" eb="5">
      <t>ハチロウ</t>
    </rPh>
    <phoneticPr fontId="2"/>
  </si>
  <si>
    <t>滋賀　九郎</t>
    <rPh sb="0" eb="2">
      <t>シガ</t>
    </rPh>
    <rPh sb="3" eb="5">
      <t>クロウ</t>
    </rPh>
    <phoneticPr fontId="2"/>
  </si>
  <si>
    <t>滋賀　十郎</t>
    <rPh sb="0" eb="2">
      <t>シガ</t>
    </rPh>
    <rPh sb="3" eb="5">
      <t>ジュウロウ</t>
    </rPh>
    <phoneticPr fontId="2"/>
  </si>
  <si>
    <t>滋賀　兆郎</t>
    <rPh sb="0" eb="2">
      <t>シガ</t>
    </rPh>
    <rPh sb="3" eb="4">
      <t>チョウ</t>
    </rPh>
    <rPh sb="4" eb="5">
      <t>ロウ</t>
    </rPh>
    <phoneticPr fontId="2"/>
  </si>
  <si>
    <t>○</t>
  </si>
  <si>
    <t>滋賀　七郎</t>
    <rPh sb="0" eb="2">
      <t>シガ</t>
    </rPh>
    <rPh sb="3" eb="4">
      <t>ナナ</t>
    </rPh>
    <rPh sb="4" eb="5">
      <t>ロウ</t>
    </rPh>
    <phoneticPr fontId="2"/>
  </si>
  <si>
    <t>滋賀　一郎</t>
    <phoneticPr fontId="2"/>
  </si>
  <si>
    <r>
      <t>【管理者が兼務している場合　注意事項】
・右の表を埋めてください。なお、管理者名は上記表の管理者と同じ名前を入力してください。
・</t>
    </r>
    <r>
      <rPr>
        <b/>
        <sz val="11"/>
        <color rgb="FFFF0000"/>
        <rFont val="HGSｺﾞｼｯｸM"/>
        <family val="3"/>
        <charset val="128"/>
      </rPr>
      <t>「同一法人による他GH」とは、</t>
    </r>
    <r>
      <rPr>
        <b/>
        <u/>
        <sz val="11"/>
        <color rgb="FFFF0000"/>
        <rFont val="HGSｺﾞｼｯｸM"/>
        <family val="3"/>
        <charset val="128"/>
      </rPr>
      <t>事業所番号が異なる場合</t>
    </r>
    <r>
      <rPr>
        <b/>
        <sz val="11"/>
        <color rgb="FFFF0000"/>
        <rFont val="HGSｺﾞｼｯｸM"/>
        <family val="3"/>
        <charset val="128"/>
      </rPr>
      <t>を指します</t>
    </r>
    <r>
      <rPr>
        <sz val="11"/>
        <rFont val="HGSｺﾞｼｯｸM"/>
        <family val="3"/>
        <charset val="128"/>
      </rPr>
      <t>。１つの事業所番号で複数の共同生活住居の管理者をしている場合は、記載不要です。
・他GHでの兼務のみ勤務時間の合計とするため、日中活動の事業所は兼務先に含まれません。（例：就労継続支援B型での勤務時間）</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</si>
</sst>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Red]\(0\)"/>
    <numFmt numFmtId="178" formatCode="0.0_ "/>
    <numFmt numFmtId="179" formatCode="0.0&quot;人&quot;"/>
    <numFmt numFmtId="180" formatCode="0.0"/>
    <numFmt numFmtId="181" formatCode="0&quot;人&quot;"/>
    <numFmt numFmtId="182" formatCode="#,##0.0&quot;時間&quot;"/>
    <numFmt numFmtId="183" formatCode="aaa"/>
    <numFmt numFmtId="184" formatCode="0.00&quot;人&quot;"/>
  </numFmts>
  <fonts count="6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4"/>
      <name val="ＭＳ ゴシック"/>
      <family val="3"/>
      <charset val="128"/>
    </font>
    <font>
      <sz val="11"/>
      <name val="ＭＳ ゴシック"/>
      <family val="3"/>
      <charset val="128"/>
    </font>
    <font>
      <sz val="6"/>
      <name val="MS UI Gothic"/>
      <family val="3"/>
      <charset val="128"/>
    </font>
    <font>
      <sz val="14"/>
      <name val="HG丸ｺﾞｼｯｸM-PRO"/>
      <family val="3"/>
      <charset val="128"/>
    </font>
    <font>
      <sz val="9"/>
      <name val="MS UI Gothic"/>
      <family val="3"/>
      <charset val="128"/>
    </font>
    <font>
      <sz val="11"/>
      <name val="HGSｺﾞｼｯｸM"/>
      <family val="3"/>
      <charset val="128"/>
    </font>
    <font>
      <sz val="10"/>
      <name val="HGSｺﾞｼｯｸM"/>
      <family val="3"/>
      <charset val="128"/>
    </font>
    <font>
      <sz val="11"/>
      <color rgb="FFFF0000"/>
      <name val="ＭＳ ゴシック"/>
      <family val="3"/>
      <charset val="128"/>
    </font>
    <font>
      <sz val="11"/>
      <color theme="1"/>
      <name val="ＭＳ Ｐゴシック"/>
      <family val="3"/>
      <charset val="128"/>
    </font>
    <font>
      <sz val="14"/>
      <color theme="1"/>
      <name val="ＭＳ Ｐゴシック"/>
      <family val="3"/>
      <charset val="128"/>
    </font>
    <font>
      <sz val="14"/>
      <color theme="1"/>
      <name val="ＭＳ ゴシック"/>
      <family val="3"/>
      <charset val="128"/>
    </font>
    <font>
      <sz val="10"/>
      <color theme="1"/>
      <name val="ＭＳ ゴシック"/>
      <family val="3"/>
      <charset val="128"/>
    </font>
    <font>
      <sz val="11"/>
      <color theme="1"/>
      <name val="ＭＳ ゴシック"/>
      <family val="3"/>
      <charset val="128"/>
    </font>
    <font>
      <sz val="18"/>
      <color theme="1"/>
      <name val="ＭＳ ゴシック"/>
      <family val="3"/>
      <charset val="128"/>
    </font>
    <font>
      <sz val="11"/>
      <color theme="1"/>
      <name val="ＭＳ Ｐゴシック"/>
      <family val="3"/>
      <charset val="128"/>
      <scheme val="minor"/>
    </font>
    <font>
      <sz val="9"/>
      <name val="ＭＳ ゴシック"/>
      <family val="3"/>
      <charset val="128"/>
    </font>
    <font>
      <sz val="12"/>
      <name val="ＭＳ ゴシック"/>
      <family val="3"/>
      <charset val="128"/>
    </font>
    <font>
      <sz val="10"/>
      <name val="ＭＳ Ｐゴシック"/>
      <family val="3"/>
      <charset val="128"/>
    </font>
    <font>
      <sz val="8"/>
      <name val="ＭＳ Ｐゴシック"/>
      <family val="3"/>
      <charset val="128"/>
    </font>
    <font>
      <sz val="10"/>
      <name val="ＭＳ ゴシック"/>
      <family val="3"/>
      <charset val="128"/>
    </font>
    <font>
      <sz val="9"/>
      <name val="ＭＳ Ｐゴシック"/>
      <family val="3"/>
      <charset val="128"/>
    </font>
    <font>
      <sz val="14"/>
      <name val="ＭＳ Ｐゴシック"/>
      <family val="3"/>
      <charset val="128"/>
    </font>
    <font>
      <sz val="16"/>
      <name val="HGPｺﾞｼｯｸE"/>
      <family val="3"/>
      <charset val="128"/>
    </font>
    <font>
      <sz val="12"/>
      <name val="HGSｺﾞｼｯｸM"/>
      <family val="3"/>
      <charset val="128"/>
    </font>
    <font>
      <sz val="11"/>
      <color rgb="FF0000FF"/>
      <name val="ＭＳ ゴシック"/>
      <family val="3"/>
      <charset val="128"/>
    </font>
    <font>
      <sz val="11"/>
      <color rgb="FF0000FF"/>
      <name val="ＭＳ Ｐゴシック"/>
      <family val="3"/>
      <charset val="128"/>
    </font>
    <font>
      <b/>
      <sz val="11"/>
      <name val="ＭＳ ゴシック"/>
      <family val="3"/>
      <charset val="128"/>
    </font>
    <font>
      <sz val="11"/>
      <name val="ＭＳ 明朝"/>
      <family val="1"/>
      <charset val="128"/>
    </font>
    <font>
      <sz val="9"/>
      <name val="ＭＳ 明朝"/>
      <family val="1"/>
      <charset val="128"/>
    </font>
    <font>
      <sz val="16"/>
      <name val="ＭＳ ゴシック"/>
      <family val="3"/>
      <charset val="128"/>
    </font>
    <font>
      <sz val="16"/>
      <name val="ＭＳ 明朝"/>
      <family val="1"/>
      <charset val="128"/>
    </font>
    <font>
      <sz val="12"/>
      <name val="ＭＳ 明朝"/>
      <family val="1"/>
      <charset val="128"/>
    </font>
    <font>
      <b/>
      <u/>
      <sz val="11"/>
      <name val="ＭＳ ゴシック"/>
      <family val="3"/>
      <charset val="128"/>
    </font>
    <font>
      <b/>
      <sz val="10"/>
      <color indexed="10"/>
      <name val="ＭＳ ゴシック"/>
      <family val="3"/>
      <charset val="128"/>
    </font>
    <font>
      <b/>
      <u/>
      <sz val="10"/>
      <color indexed="10"/>
      <name val="ＭＳ ゴシック"/>
      <family val="3"/>
      <charset val="128"/>
    </font>
    <font>
      <u/>
      <sz val="12"/>
      <color indexed="10"/>
      <name val="ＭＳ ゴシック"/>
      <family val="3"/>
      <charset val="128"/>
    </font>
    <font>
      <b/>
      <sz val="9"/>
      <color indexed="81"/>
      <name val="ＭＳ Ｐゴシック"/>
      <family val="3"/>
      <charset val="128"/>
    </font>
    <font>
      <sz val="9"/>
      <color indexed="81"/>
      <name val="ＭＳ Ｐゴシック"/>
      <family val="3"/>
      <charset val="128"/>
    </font>
    <font>
      <sz val="20"/>
      <color indexed="81"/>
      <name val="ＭＳ Ｐゴシック"/>
      <family val="3"/>
      <charset val="128"/>
    </font>
    <font>
      <b/>
      <sz val="20"/>
      <color indexed="81"/>
      <name val="ＭＳ Ｐゴシック"/>
      <family val="3"/>
      <charset val="128"/>
    </font>
    <font>
      <u/>
      <sz val="10.5"/>
      <name val="HG丸ｺﾞｼｯｸM-PRO"/>
      <family val="3"/>
      <charset val="128"/>
    </font>
    <font>
      <sz val="18"/>
      <color indexed="81"/>
      <name val="ＭＳ Ｐゴシック"/>
      <family val="3"/>
      <charset val="128"/>
    </font>
    <font>
      <u/>
      <sz val="11"/>
      <name val="HGSｺﾞｼｯｸM"/>
      <family val="3"/>
      <charset val="128"/>
    </font>
    <font>
      <sz val="10"/>
      <name val="ＭＳ Ｐゴシック"/>
      <family val="2"/>
      <charset val="128"/>
    </font>
    <font>
      <sz val="11"/>
      <color theme="1"/>
      <name val="HGSｺﾞｼｯｸM"/>
      <family val="3"/>
      <charset val="128"/>
    </font>
    <font>
      <sz val="11"/>
      <color theme="1"/>
      <name val="ＭＳ ゴシック"/>
      <family val="2"/>
      <charset val="128"/>
    </font>
    <font>
      <b/>
      <sz val="9"/>
      <color indexed="81"/>
      <name val="MS P ゴシック"/>
      <family val="3"/>
      <charset val="128"/>
    </font>
    <font>
      <sz val="9"/>
      <name val="HGSｺﾞｼｯｸM"/>
      <family val="3"/>
      <charset val="128"/>
    </font>
    <font>
      <sz val="11"/>
      <color theme="1"/>
      <name val="ＭＳ Ｐゴシック"/>
      <family val="2"/>
      <charset val="128"/>
      <scheme val="minor"/>
    </font>
    <font>
      <sz val="11"/>
      <color rgb="FF000000"/>
      <name val="ＭＳ Ｐゴシック"/>
      <family val="3"/>
      <charset val="128"/>
      <scheme val="minor"/>
    </font>
    <font>
      <sz val="11"/>
      <color indexed="81"/>
      <name val="MS P ゴシック"/>
      <family val="3"/>
      <charset val="128"/>
    </font>
    <font>
      <b/>
      <sz val="11"/>
      <color rgb="FFFF0000"/>
      <name val="HGSｺﾞｼｯｸM"/>
      <family val="3"/>
      <charset val="128"/>
    </font>
    <font>
      <sz val="10"/>
      <color rgb="FFFF0000"/>
      <name val="HGSｺﾞｼｯｸM"/>
      <family val="3"/>
      <charset val="128"/>
    </font>
    <font>
      <b/>
      <u/>
      <sz val="16"/>
      <color rgb="FFFF0000"/>
      <name val="ＭＳ Ｐゴシック"/>
      <family val="3"/>
      <charset val="128"/>
    </font>
    <font>
      <b/>
      <sz val="12"/>
      <color indexed="81"/>
      <name val="MS P ゴシック"/>
      <family val="3"/>
      <charset val="128"/>
    </font>
    <font>
      <b/>
      <sz val="12"/>
      <color indexed="10"/>
      <name val="MS P ゴシック"/>
      <family val="3"/>
      <charset val="128"/>
    </font>
    <font>
      <b/>
      <sz val="12"/>
      <color indexed="10"/>
      <name val="ＭＳ ゴシック"/>
      <family val="3"/>
      <charset val="128"/>
    </font>
    <font>
      <sz val="10"/>
      <color indexed="10"/>
      <name val="ＭＳ ゴシック"/>
      <family val="3"/>
      <charset val="128"/>
    </font>
    <font>
      <sz val="8"/>
      <name val="HGSｺﾞｼｯｸM"/>
      <family val="3"/>
      <charset val="128"/>
    </font>
    <font>
      <sz val="16"/>
      <name val="HGSｺﾞｼｯｸM"/>
      <family val="3"/>
      <charset val="128"/>
    </font>
    <font>
      <sz val="16"/>
      <color rgb="FFFF0000"/>
      <name val="HGSｺﾞｼｯｸM"/>
      <family val="3"/>
      <charset val="128"/>
    </font>
    <font>
      <b/>
      <u/>
      <sz val="11"/>
      <color rgb="FFFF0000"/>
      <name val="HGSｺﾞｼｯｸM"/>
      <family val="3"/>
      <charset val="128"/>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1"/>
        <bgColor indexed="64"/>
      </patternFill>
    </fill>
    <fill>
      <patternFill patternType="solid">
        <fgColor indexed="42"/>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00FF00"/>
        <bgColor indexed="64"/>
      </patternFill>
    </fill>
    <fill>
      <patternFill patternType="solid">
        <fgColor rgb="FFCCFFCC"/>
        <bgColor indexed="64"/>
      </patternFill>
    </fill>
    <fill>
      <patternFill patternType="solid">
        <fgColor rgb="FFD2FCF7"/>
        <bgColor indexed="64"/>
      </patternFill>
    </fill>
  </fills>
  <borders count="172">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tted">
        <color indexed="64"/>
      </left>
      <right/>
      <top style="thin">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diagonalUp="1">
      <left style="thin">
        <color indexed="64"/>
      </left>
      <right/>
      <top style="dotted">
        <color indexed="64"/>
      </top>
      <bottom style="dotted">
        <color indexed="64"/>
      </bottom>
      <diagonal style="thin">
        <color indexed="64"/>
      </diagonal>
    </border>
    <border diagonalUp="1">
      <left/>
      <right style="thin">
        <color indexed="64"/>
      </right>
      <top style="dotted">
        <color indexed="64"/>
      </top>
      <bottom style="dotted">
        <color indexed="64"/>
      </bottom>
      <diagonal style="thin">
        <color indexed="64"/>
      </diagonal>
    </border>
    <border>
      <left style="thin">
        <color indexed="64"/>
      </left>
      <right/>
      <top/>
      <bottom style="dotted">
        <color indexed="64"/>
      </bottom>
      <diagonal/>
    </border>
    <border>
      <left/>
      <right style="thin">
        <color indexed="64"/>
      </right>
      <top/>
      <bottom style="dotted">
        <color indexed="64"/>
      </bottom>
      <diagonal/>
    </border>
    <border diagonalUp="1">
      <left style="thin">
        <color indexed="64"/>
      </left>
      <right/>
      <top style="dotted">
        <color indexed="64"/>
      </top>
      <bottom/>
      <diagonal style="thin">
        <color indexed="64"/>
      </diagonal>
    </border>
    <border diagonalUp="1">
      <left/>
      <right style="thin">
        <color indexed="64"/>
      </right>
      <top style="dotted">
        <color indexed="64"/>
      </top>
      <bottom/>
      <diagonal style="thin">
        <color indexed="64"/>
      </diagonal>
    </border>
    <border>
      <left style="dotted">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bottom style="dotted">
        <color indexed="64"/>
      </bottom>
      <diagonal/>
    </border>
    <border>
      <left style="thin">
        <color indexed="64"/>
      </left>
      <right style="thin">
        <color indexed="64"/>
      </right>
      <top/>
      <bottom style="dotted">
        <color indexed="64"/>
      </bottom>
      <diagonal/>
    </border>
    <border>
      <left/>
      <right style="medium">
        <color indexed="64"/>
      </right>
      <top style="thin">
        <color indexed="64"/>
      </top>
      <bottom style="dotted">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s>
  <cellStyleXfs count="21">
    <xf numFmtId="0" fontId="0" fillId="0" borderId="0">
      <alignment vertical="center"/>
    </xf>
    <xf numFmtId="0" fontId="1" fillId="0" borderId="0">
      <alignment vertical="center"/>
    </xf>
    <xf numFmtId="0" fontId="1" fillId="0" borderId="0"/>
    <xf numFmtId="0" fontId="1" fillId="0" borderId="0">
      <alignment vertical="center"/>
    </xf>
    <xf numFmtId="0" fontId="8" fillId="0" borderId="0">
      <alignment vertical="center"/>
    </xf>
    <xf numFmtId="0" fontId="1" fillId="0" borderId="0">
      <alignment vertical="center"/>
    </xf>
    <xf numFmtId="0" fontId="18" fillId="0" borderId="0">
      <alignment vertical="center"/>
    </xf>
    <xf numFmtId="0" fontId="8"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xf numFmtId="0" fontId="18" fillId="0" borderId="0">
      <alignment vertical="center"/>
    </xf>
    <xf numFmtId="0" fontId="5" fillId="0" borderId="0">
      <alignment vertical="center"/>
    </xf>
    <xf numFmtId="38" fontId="47" fillId="0" borderId="0" applyFont="0" applyFill="0" applyBorder="0" applyAlignment="0" applyProtection="0"/>
    <xf numFmtId="0" fontId="1" fillId="0" borderId="0">
      <alignment vertical="center"/>
    </xf>
    <xf numFmtId="0" fontId="49" fillId="0" borderId="0">
      <alignment vertical="center"/>
    </xf>
    <xf numFmtId="38" fontId="47" fillId="0" borderId="0" applyFont="0" applyFill="0" applyBorder="0" applyAlignment="0" applyProtection="0"/>
    <xf numFmtId="0" fontId="52" fillId="0" borderId="0">
      <alignment vertical="center"/>
    </xf>
    <xf numFmtId="0" fontId="8" fillId="0" borderId="0">
      <alignment vertical="center"/>
    </xf>
    <xf numFmtId="0" fontId="25" fillId="0" borderId="0">
      <alignment vertical="center"/>
    </xf>
  </cellStyleXfs>
  <cellXfs count="708">
    <xf numFmtId="0" fontId="0" fillId="0" borderId="0" xfId="0">
      <alignment vertical="center"/>
    </xf>
    <xf numFmtId="0" fontId="20" fillId="0" borderId="0" xfId="3" applyFont="1">
      <alignment vertical="center"/>
    </xf>
    <xf numFmtId="0" fontId="1" fillId="0" borderId="0" xfId="1" applyBorder="1" applyAlignment="1">
      <alignment vertical="center"/>
    </xf>
    <xf numFmtId="0" fontId="26" fillId="0" borderId="0" xfId="7" applyFont="1">
      <alignment vertical="center"/>
    </xf>
    <xf numFmtId="0" fontId="9" fillId="0" borderId="0" xfId="7" applyFont="1">
      <alignment vertical="center"/>
    </xf>
    <xf numFmtId="0" fontId="9" fillId="3" borderId="78" xfId="7" applyFont="1" applyFill="1" applyBorder="1" applyAlignment="1">
      <alignment horizontal="right" vertical="center"/>
    </xf>
    <xf numFmtId="0" fontId="9" fillId="5" borderId="79" xfId="7" applyFont="1" applyFill="1" applyBorder="1" applyAlignment="1">
      <alignment horizontal="left" vertical="center"/>
    </xf>
    <xf numFmtId="0" fontId="9" fillId="4" borderId="80" xfId="7" applyFont="1" applyFill="1" applyBorder="1" applyAlignment="1">
      <alignment horizontal="center" vertical="center"/>
    </xf>
    <xf numFmtId="0" fontId="9" fillId="4" borderId="81" xfId="7" applyFont="1" applyFill="1" applyBorder="1" applyAlignment="1">
      <alignment horizontal="center" vertical="center"/>
    </xf>
    <xf numFmtId="0" fontId="9" fillId="4" borderId="82" xfId="7" applyFont="1" applyFill="1" applyBorder="1" applyAlignment="1">
      <alignment horizontal="center" vertical="center"/>
    </xf>
    <xf numFmtId="0" fontId="9" fillId="4" borderId="83" xfId="7" applyFont="1" applyFill="1" applyBorder="1" applyAlignment="1">
      <alignment horizontal="center" vertical="center"/>
    </xf>
    <xf numFmtId="0" fontId="9" fillId="4" borderId="84" xfId="7" applyFont="1" applyFill="1" applyBorder="1" applyAlignment="1">
      <alignment horizontal="center" vertical="center"/>
    </xf>
    <xf numFmtId="0" fontId="9" fillId="3" borderId="85" xfId="7" applyFont="1" applyFill="1" applyBorder="1" applyAlignment="1" applyProtection="1">
      <alignment horizontal="center" vertical="center"/>
    </xf>
    <xf numFmtId="0" fontId="9" fillId="3" borderId="86" xfId="7" applyFont="1" applyFill="1" applyBorder="1" applyAlignment="1" applyProtection="1">
      <alignment horizontal="center" vertical="center"/>
      <protection locked="0"/>
    </xf>
    <xf numFmtId="0" fontId="9" fillId="3" borderId="86" xfId="7" applyFont="1" applyFill="1" applyBorder="1" applyAlignment="1" applyProtection="1">
      <alignment horizontal="center" vertical="center"/>
    </xf>
    <xf numFmtId="0" fontId="9" fillId="3" borderId="87" xfId="7" applyFont="1" applyFill="1" applyBorder="1" applyAlignment="1" applyProtection="1">
      <alignment horizontal="center" vertical="center"/>
    </xf>
    <xf numFmtId="0" fontId="9" fillId="0" borderId="55" xfId="7" applyFont="1" applyFill="1" applyBorder="1" applyAlignment="1">
      <alignment vertical="center" shrinkToFit="1"/>
    </xf>
    <xf numFmtId="0" fontId="9" fillId="0" borderId="14" xfId="7" applyFont="1" applyFill="1" applyBorder="1" applyAlignment="1">
      <alignment vertical="center" shrinkToFit="1"/>
    </xf>
    <xf numFmtId="0" fontId="9" fillId="0" borderId="22" xfId="7" applyFont="1" applyFill="1" applyBorder="1" applyAlignment="1">
      <alignment horizontal="center" vertical="center"/>
    </xf>
    <xf numFmtId="0" fontId="9" fillId="0" borderId="2" xfId="7" applyFont="1" applyFill="1" applyBorder="1" applyAlignment="1">
      <alignment horizontal="center" vertical="center"/>
    </xf>
    <xf numFmtId="0" fontId="9" fillId="0" borderId="55" xfId="7" applyFont="1" applyFill="1" applyBorder="1" applyAlignment="1">
      <alignment horizontal="center" vertical="center"/>
    </xf>
    <xf numFmtId="0" fontId="9" fillId="0" borderId="88" xfId="7" applyFont="1" applyBorder="1" applyAlignment="1">
      <alignment horizontal="center" vertical="center"/>
    </xf>
    <xf numFmtId="0" fontId="9" fillId="0" borderId="89" xfId="7" applyFont="1" applyBorder="1" applyAlignment="1">
      <alignment horizontal="center" vertical="center"/>
    </xf>
    <xf numFmtId="0" fontId="9" fillId="0" borderId="90" xfId="7" applyFont="1" applyBorder="1" applyAlignment="1">
      <alignment horizontal="center" vertical="center"/>
    </xf>
    <xf numFmtId="0" fontId="9" fillId="0" borderId="91" xfId="7" applyFont="1" applyBorder="1" applyAlignment="1">
      <alignment horizontal="center" vertical="center"/>
    </xf>
    <xf numFmtId="2" fontId="9" fillId="5" borderId="51" xfId="7" applyNumberFormat="1" applyFont="1" applyFill="1" applyBorder="1" applyAlignment="1">
      <alignment horizontal="center" vertical="center"/>
    </xf>
    <xf numFmtId="2" fontId="9" fillId="5" borderId="59" xfId="8" applyNumberFormat="1" applyFont="1" applyFill="1" applyBorder="1" applyAlignment="1">
      <alignment horizontal="center" vertical="center"/>
    </xf>
    <xf numFmtId="2" fontId="9" fillId="5" borderId="68" xfId="7" applyNumberFormat="1" applyFont="1" applyFill="1" applyBorder="1" applyAlignment="1">
      <alignment horizontal="center" vertical="center"/>
    </xf>
    <xf numFmtId="0" fontId="9" fillId="0" borderId="53" xfId="7" applyFont="1" applyFill="1" applyBorder="1" applyAlignment="1">
      <alignment vertical="center" shrinkToFit="1"/>
    </xf>
    <xf numFmtId="0" fontId="9" fillId="0" borderId="14" xfId="7" applyFont="1" applyFill="1" applyBorder="1" applyAlignment="1">
      <alignment horizontal="center" vertical="center"/>
    </xf>
    <xf numFmtId="0" fontId="9" fillId="0" borderId="4" xfId="7" applyFont="1" applyFill="1" applyBorder="1" applyAlignment="1">
      <alignment horizontal="center" vertical="center"/>
    </xf>
    <xf numFmtId="0" fontId="9" fillId="0" borderId="53" xfId="7" applyFont="1" applyFill="1" applyBorder="1" applyAlignment="1">
      <alignment horizontal="center" vertical="center"/>
    </xf>
    <xf numFmtId="0" fontId="9" fillId="0" borderId="80" xfId="7" applyFont="1" applyBorder="1" applyAlignment="1">
      <alignment horizontal="center" vertical="center"/>
    </xf>
    <xf numFmtId="0" fontId="9" fillId="0" borderId="81" xfId="7" applyFont="1" applyBorder="1" applyAlignment="1">
      <alignment horizontal="center" vertical="center"/>
    </xf>
    <xf numFmtId="0" fontId="9" fillId="0" borderId="82" xfId="7" applyFont="1" applyBorder="1" applyAlignment="1">
      <alignment horizontal="center" vertical="center"/>
    </xf>
    <xf numFmtId="0" fontId="9" fillId="0" borderId="83" xfId="7" applyFont="1" applyBorder="1" applyAlignment="1">
      <alignment horizontal="center" vertical="center"/>
    </xf>
    <xf numFmtId="0" fontId="9" fillId="0" borderId="84" xfId="7" applyFont="1" applyBorder="1" applyAlignment="1">
      <alignment horizontal="center" vertical="center"/>
    </xf>
    <xf numFmtId="2" fontId="9" fillId="5" borderId="53" xfId="7" applyNumberFormat="1" applyFont="1" applyFill="1" applyBorder="1" applyAlignment="1">
      <alignment horizontal="center" vertical="center"/>
    </xf>
    <xf numFmtId="2" fontId="9" fillId="5" borderId="14" xfId="8" applyNumberFormat="1" applyFont="1" applyFill="1" applyBorder="1" applyAlignment="1">
      <alignment horizontal="center" vertical="center"/>
    </xf>
    <xf numFmtId="2" fontId="9" fillId="5" borderId="26" xfId="7" applyNumberFormat="1" applyFont="1" applyFill="1" applyBorder="1" applyAlignment="1">
      <alignment horizontal="center" vertical="center"/>
    </xf>
    <xf numFmtId="0" fontId="9" fillId="0" borderId="81" xfId="7" applyFont="1" applyBorder="1" applyAlignment="1" applyProtection="1">
      <alignment horizontal="center" vertical="center"/>
      <protection locked="0"/>
    </xf>
    <xf numFmtId="0" fontId="9" fillId="0" borderId="45" xfId="7" applyFont="1" applyFill="1" applyBorder="1" applyAlignment="1">
      <alignment vertical="center" shrinkToFit="1"/>
    </xf>
    <xf numFmtId="0" fontId="9" fillId="0" borderId="16" xfId="7" applyFont="1" applyFill="1" applyBorder="1" applyAlignment="1">
      <alignment vertical="center" shrinkToFit="1"/>
    </xf>
    <xf numFmtId="0" fontId="9" fillId="0" borderId="16" xfId="7" applyFont="1" applyFill="1" applyBorder="1" applyAlignment="1">
      <alignment horizontal="center" vertical="center"/>
    </xf>
    <xf numFmtId="0" fontId="9" fillId="0" borderId="8" xfId="7" applyFont="1" applyFill="1" applyBorder="1" applyAlignment="1">
      <alignment horizontal="center" vertical="center"/>
    </xf>
    <xf numFmtId="0" fontId="9" fillId="0" borderId="74" xfId="7" applyFont="1" applyFill="1" applyBorder="1" applyAlignment="1">
      <alignment horizontal="center" vertical="center"/>
    </xf>
    <xf numFmtId="0" fontId="9" fillId="0" borderId="92" xfId="7" applyFont="1" applyBorder="1" applyAlignment="1">
      <alignment horizontal="center" vertical="center"/>
    </xf>
    <xf numFmtId="0" fontId="9" fillId="0" borderId="93" xfId="7" applyFont="1" applyBorder="1" applyAlignment="1">
      <alignment horizontal="center" vertical="center"/>
    </xf>
    <xf numFmtId="0" fontId="9" fillId="0" borderId="94" xfId="7" applyFont="1" applyBorder="1" applyAlignment="1">
      <alignment horizontal="center" vertical="center"/>
    </xf>
    <xf numFmtId="0" fontId="9" fillId="0" borderId="95" xfId="7" applyFont="1" applyBorder="1" applyAlignment="1">
      <alignment horizontal="center" vertical="center"/>
    </xf>
    <xf numFmtId="0" fontId="9" fillId="0" borderId="96" xfId="7" applyFont="1" applyBorder="1" applyAlignment="1">
      <alignment horizontal="center" vertical="center"/>
    </xf>
    <xf numFmtId="2" fontId="9" fillId="5" borderId="45" xfId="7" applyNumberFormat="1" applyFont="1" applyFill="1" applyBorder="1" applyAlignment="1">
      <alignment horizontal="center" vertical="center"/>
    </xf>
    <xf numFmtId="2" fontId="9" fillId="5" borderId="16" xfId="8" applyNumberFormat="1" applyFont="1" applyFill="1" applyBorder="1" applyAlignment="1">
      <alignment horizontal="center" vertical="center"/>
    </xf>
    <xf numFmtId="2" fontId="9" fillId="5" borderId="54" xfId="7" applyNumberFormat="1" applyFont="1" applyFill="1" applyBorder="1" applyAlignment="1">
      <alignment horizontal="center" vertical="center"/>
    </xf>
    <xf numFmtId="0" fontId="9" fillId="5" borderId="97" xfId="7" applyFont="1" applyFill="1" applyBorder="1" applyAlignment="1">
      <alignment horizontal="center" vertical="center"/>
    </xf>
    <xf numFmtId="0" fontId="9" fillId="5" borderId="98" xfId="7" applyFont="1" applyFill="1" applyBorder="1" applyAlignment="1">
      <alignment horizontal="center" vertical="center"/>
    </xf>
    <xf numFmtId="0" fontId="9" fillId="5" borderId="99" xfId="7" applyFont="1" applyFill="1" applyBorder="1" applyAlignment="1">
      <alignment horizontal="center" vertical="center"/>
    </xf>
    <xf numFmtId="0" fontId="9" fillId="5" borderId="100" xfId="7" applyFont="1" applyFill="1" applyBorder="1" applyAlignment="1">
      <alignment horizontal="center" vertical="center"/>
    </xf>
    <xf numFmtId="0" fontId="9" fillId="5" borderId="101" xfId="7" applyFont="1" applyFill="1" applyBorder="1" applyAlignment="1">
      <alignment horizontal="center" vertical="center"/>
    </xf>
    <xf numFmtId="2" fontId="9" fillId="5" borderId="102" xfId="7" applyNumberFormat="1" applyFont="1" applyFill="1" applyBorder="1" applyAlignment="1">
      <alignment horizontal="center" vertical="center"/>
    </xf>
    <xf numFmtId="2" fontId="9" fillId="5" borderId="103" xfId="7" applyNumberFormat="1" applyFont="1" applyFill="1" applyBorder="1" applyAlignment="1">
      <alignment horizontal="center" vertical="center"/>
    </xf>
    <xf numFmtId="2" fontId="9" fillId="5" borderId="104" xfId="7" applyNumberFormat="1" applyFont="1" applyFill="1" applyBorder="1" applyAlignment="1">
      <alignment horizontal="center" vertical="center"/>
    </xf>
    <xf numFmtId="0" fontId="27" fillId="0" borderId="0" xfId="7" applyFont="1">
      <alignment vertical="center"/>
    </xf>
    <xf numFmtId="0" fontId="9" fillId="0" borderId="5" xfId="7" applyFont="1" applyBorder="1" applyAlignment="1">
      <alignment vertical="center"/>
    </xf>
    <xf numFmtId="0" fontId="11" fillId="3" borderId="0" xfId="5" applyFont="1" applyFill="1">
      <alignment vertical="center"/>
    </xf>
    <xf numFmtId="0" fontId="12" fillId="3" borderId="0" xfId="1" applyFont="1" applyFill="1">
      <alignment vertical="center"/>
    </xf>
    <xf numFmtId="0" fontId="16" fillId="3" borderId="0" xfId="5" applyFont="1" applyFill="1">
      <alignment vertical="center"/>
    </xf>
    <xf numFmtId="0" fontId="28" fillId="3" borderId="0" xfId="5" applyFont="1" applyFill="1">
      <alignment vertical="center"/>
    </xf>
    <xf numFmtId="0" fontId="17" fillId="3" borderId="0" xfId="5" applyFont="1" applyFill="1" applyAlignment="1">
      <alignment vertical="center"/>
    </xf>
    <xf numFmtId="0" fontId="5" fillId="0" borderId="23" xfId="5" applyFont="1" applyFill="1" applyBorder="1" applyAlignment="1">
      <alignment vertical="center" shrinkToFit="1"/>
    </xf>
    <xf numFmtId="0" fontId="5" fillId="0" borderId="41" xfId="5" applyFont="1" applyFill="1" applyBorder="1" applyAlignment="1">
      <alignment vertical="center" shrinkToFit="1"/>
    </xf>
    <xf numFmtId="0" fontId="15" fillId="3" borderId="23" xfId="5" applyFont="1" applyFill="1" applyBorder="1" applyAlignment="1">
      <alignment horizontal="left" vertical="center"/>
    </xf>
    <xf numFmtId="0" fontId="15" fillId="3" borderId="23" xfId="5" applyFont="1" applyFill="1" applyBorder="1" applyAlignment="1">
      <alignment horizontal="left" vertical="center" wrapText="1" shrinkToFit="1"/>
    </xf>
    <xf numFmtId="0" fontId="15" fillId="3" borderId="0" xfId="5" applyFont="1" applyFill="1">
      <alignment vertical="center"/>
    </xf>
    <xf numFmtId="0" fontId="25" fillId="0" borderId="0" xfId="1" applyFont="1" applyFill="1">
      <alignment vertical="center"/>
    </xf>
    <xf numFmtId="0" fontId="25" fillId="0" borderId="0" xfId="1" applyFont="1" applyFill="1" applyAlignment="1">
      <alignment vertical="top"/>
    </xf>
    <xf numFmtId="0" fontId="25" fillId="0" borderId="0" xfId="1" applyFont="1" applyFill="1" applyAlignment="1">
      <alignment horizontal="left" vertical="center"/>
    </xf>
    <xf numFmtId="0" fontId="1" fillId="0" borderId="0" xfId="1" applyFont="1" applyFill="1">
      <alignment vertical="center"/>
    </xf>
    <xf numFmtId="0" fontId="14" fillId="0" borderId="0" xfId="10" applyFont="1" applyFill="1" applyBorder="1" applyAlignment="1">
      <alignment horizontal="left" vertical="center"/>
    </xf>
    <xf numFmtId="0" fontId="14" fillId="0" borderId="0" xfId="10" applyFont="1" applyFill="1" applyBorder="1" applyAlignment="1">
      <alignment horizontal="left" vertical="center" wrapText="1" shrinkToFit="1"/>
    </xf>
    <xf numFmtId="0" fontId="4" fillId="0" borderId="0" xfId="10" applyFont="1" applyFill="1" applyBorder="1" applyAlignment="1">
      <alignment horizontal="left" vertical="center"/>
    </xf>
    <xf numFmtId="0" fontId="4" fillId="0" borderId="0" xfId="10" applyFont="1" applyFill="1" applyBorder="1" applyAlignment="1">
      <alignment horizontal="left" vertical="center" wrapText="1" shrinkToFit="1"/>
    </xf>
    <xf numFmtId="0" fontId="15" fillId="0" borderId="0" xfId="10" applyFont="1" applyFill="1">
      <alignment vertical="center"/>
    </xf>
    <xf numFmtId="0" fontId="12" fillId="0" borderId="0" xfId="1" applyFont="1" applyFill="1">
      <alignment vertical="center"/>
    </xf>
    <xf numFmtId="0" fontId="13" fillId="0" borderId="0" xfId="1" applyFont="1" applyFill="1">
      <alignment vertical="center"/>
    </xf>
    <xf numFmtId="0" fontId="12" fillId="0" borderId="0" xfId="1" applyFont="1" applyFill="1" applyAlignment="1">
      <alignment vertical="center"/>
    </xf>
    <xf numFmtId="0" fontId="29" fillId="0" borderId="0" xfId="1" applyFont="1" applyFill="1" applyAlignment="1">
      <alignment vertical="center"/>
    </xf>
    <xf numFmtId="0" fontId="4" fillId="0" borderId="0" xfId="10" applyFont="1" applyFill="1" applyAlignment="1">
      <alignment horizontal="left" vertical="center"/>
    </xf>
    <xf numFmtId="0" fontId="25" fillId="0" borderId="0" xfId="10" applyFont="1" applyFill="1" applyAlignment="1">
      <alignment horizontal="left" vertical="center"/>
    </xf>
    <xf numFmtId="0" fontId="25" fillId="0" borderId="0" xfId="1" applyFont="1" applyFill="1" applyAlignment="1">
      <alignment vertical="center"/>
    </xf>
    <xf numFmtId="0" fontId="5" fillId="3" borderId="4" xfId="5" applyFont="1" applyFill="1" applyBorder="1" applyAlignment="1">
      <alignment horizontal="left" vertical="center" shrinkToFit="1"/>
    </xf>
    <xf numFmtId="0" fontId="5" fillId="3" borderId="3" xfId="5" applyFont="1" applyFill="1" applyBorder="1" applyAlignment="1">
      <alignment horizontal="left" vertical="center" shrinkToFit="1"/>
    </xf>
    <xf numFmtId="0" fontId="5" fillId="3" borderId="24" xfId="5" applyFont="1" applyFill="1" applyBorder="1" applyAlignment="1">
      <alignment horizontal="left" vertical="center" shrinkToFit="1"/>
    </xf>
    <xf numFmtId="0" fontId="1" fillId="0" borderId="0" xfId="1" applyAlignment="1">
      <alignment vertical="center"/>
    </xf>
    <xf numFmtId="0" fontId="20" fillId="0" borderId="0" xfId="3" applyFont="1" applyAlignment="1">
      <alignment horizontal="left" vertical="center"/>
    </xf>
    <xf numFmtId="0" fontId="30" fillId="0" borderId="0" xfId="3" applyFont="1" applyAlignment="1">
      <alignment horizontal="right" vertical="center"/>
    </xf>
    <xf numFmtId="0" fontId="4" fillId="0" borderId="0" xfId="3" applyFont="1" applyAlignment="1">
      <alignment horizontal="center" vertical="center"/>
    </xf>
    <xf numFmtId="49" fontId="1" fillId="0" borderId="0" xfId="1" applyNumberFormat="1" applyAlignment="1">
      <alignment vertical="center"/>
    </xf>
    <xf numFmtId="49" fontId="1" fillId="0" borderId="0" xfId="1" applyNumberFormat="1" applyFont="1" applyAlignment="1">
      <alignment vertical="center"/>
    </xf>
    <xf numFmtId="0" fontId="5" fillId="0" borderId="0" xfId="1" applyFont="1" applyAlignment="1">
      <alignment vertical="center"/>
    </xf>
    <xf numFmtId="0" fontId="31" fillId="0" borderId="0" xfId="1" applyNumberFormat="1" applyFont="1" applyBorder="1" applyAlignment="1">
      <alignment horizontal="center" vertical="center"/>
    </xf>
    <xf numFmtId="0" fontId="20" fillId="0" borderId="0" xfId="1" applyFont="1" applyAlignment="1">
      <alignment vertical="center"/>
    </xf>
    <xf numFmtId="0" fontId="1" fillId="0" borderId="0" xfId="1" applyFont="1" applyAlignment="1">
      <alignment vertical="center"/>
    </xf>
    <xf numFmtId="0" fontId="21" fillId="0" borderId="0" xfId="1" applyFont="1" applyAlignment="1">
      <alignment horizontal="center" vertical="center"/>
    </xf>
    <xf numFmtId="0" fontId="23" fillId="0" borderId="0" xfId="1" applyFont="1" applyAlignment="1">
      <alignment horizontal="center" vertical="center"/>
    </xf>
    <xf numFmtId="0" fontId="22" fillId="0" borderId="0" xfId="1" applyFont="1" applyAlignment="1">
      <alignment horizontal="distributed" vertical="center"/>
    </xf>
    <xf numFmtId="0" fontId="32" fillId="0" borderId="0" xfId="1" applyFont="1" applyFill="1" applyAlignment="1">
      <alignment vertical="center" wrapText="1"/>
    </xf>
    <xf numFmtId="0" fontId="21" fillId="0" borderId="0" xfId="1" applyFont="1" applyFill="1" applyAlignment="1">
      <alignment horizontal="left" vertical="center" wrapText="1"/>
    </xf>
    <xf numFmtId="49" fontId="34" fillId="0" borderId="20" xfId="3" applyNumberFormat="1" applyFont="1" applyBorder="1" applyAlignment="1">
      <alignment horizontal="center" vertical="top" wrapText="1"/>
    </xf>
    <xf numFmtId="0" fontId="20" fillId="0" borderId="0" xfId="3" applyFont="1" applyAlignment="1">
      <alignment horizontal="left" vertical="top" wrapText="1"/>
    </xf>
    <xf numFmtId="0" fontId="19" fillId="0" borderId="126" xfId="1" applyFont="1" applyBorder="1" applyAlignment="1">
      <alignment vertical="center"/>
    </xf>
    <xf numFmtId="0" fontId="19" fillId="0" borderId="127" xfId="1" applyFont="1" applyBorder="1" applyAlignment="1">
      <alignment vertical="center"/>
    </xf>
    <xf numFmtId="0" fontId="19" fillId="0" borderId="15" xfId="1" applyFont="1" applyBorder="1" applyAlignment="1">
      <alignment vertical="center"/>
    </xf>
    <xf numFmtId="0" fontId="24" fillId="0" borderId="15" xfId="1" applyFont="1" applyBorder="1" applyAlignment="1">
      <alignment vertical="center"/>
    </xf>
    <xf numFmtId="0" fontId="1" fillId="0" borderId="15" xfId="1" applyBorder="1" applyAlignment="1">
      <alignment vertical="center"/>
    </xf>
    <xf numFmtId="0" fontId="1" fillId="0" borderId="46" xfId="1" applyBorder="1" applyAlignment="1">
      <alignment vertical="center"/>
    </xf>
    <xf numFmtId="0" fontId="7" fillId="0" borderId="0" xfId="1" applyFont="1" applyBorder="1" applyAlignment="1">
      <alignment horizontal="center" vertical="center"/>
    </xf>
    <xf numFmtId="0" fontId="4" fillId="0" borderId="0" xfId="1" applyFont="1" applyBorder="1" applyAlignment="1">
      <alignment horizontal="center" vertical="center"/>
    </xf>
    <xf numFmtId="0" fontId="35" fillId="0" borderId="0" xfId="1" applyFont="1">
      <alignment vertical="center"/>
    </xf>
    <xf numFmtId="0" fontId="5" fillId="0" borderId="8" xfId="3" applyFont="1" applyFill="1" applyBorder="1" applyAlignment="1">
      <alignment horizontal="center" vertical="center" wrapText="1"/>
    </xf>
    <xf numFmtId="0" fontId="5" fillId="0" borderId="15" xfId="3" applyFont="1" applyFill="1" applyBorder="1" applyAlignment="1">
      <alignment horizontal="center" vertical="center" wrapText="1"/>
    </xf>
    <xf numFmtId="0" fontId="5" fillId="0" borderId="29" xfId="3" applyFont="1" applyFill="1" applyBorder="1" applyAlignment="1">
      <alignment horizontal="center" vertical="center" wrapText="1"/>
    </xf>
    <xf numFmtId="0" fontId="5" fillId="0" borderId="132" xfId="3" applyFont="1" applyFill="1" applyBorder="1" applyAlignment="1">
      <alignment horizontal="center" vertical="center" wrapText="1"/>
    </xf>
    <xf numFmtId="0" fontId="5" fillId="0" borderId="133" xfId="3" applyFont="1" applyFill="1" applyBorder="1" applyAlignment="1">
      <alignment horizontal="center" vertical="center" wrapText="1"/>
    </xf>
    <xf numFmtId="0" fontId="5" fillId="0" borderId="134" xfId="3" applyFont="1" applyFill="1" applyBorder="1" applyAlignment="1">
      <alignment horizontal="center" vertical="center" wrapText="1"/>
    </xf>
    <xf numFmtId="0" fontId="5" fillId="0" borderId="135" xfId="3" applyFont="1" applyFill="1" applyBorder="1" applyAlignment="1">
      <alignment horizontal="center" vertical="center" wrapText="1"/>
    </xf>
    <xf numFmtId="0" fontId="5" fillId="0" borderId="136" xfId="3" applyFont="1" applyFill="1" applyBorder="1" applyAlignment="1">
      <alignment horizontal="center" vertical="center" wrapText="1"/>
    </xf>
    <xf numFmtId="0" fontId="5" fillId="0" borderId="137" xfId="3" applyFont="1" applyFill="1" applyBorder="1" applyAlignment="1">
      <alignment horizontal="center" vertical="center" wrapText="1"/>
    </xf>
    <xf numFmtId="0" fontId="5" fillId="0" borderId="2" xfId="3" applyFont="1" applyFill="1" applyBorder="1" applyAlignment="1">
      <alignment horizontal="center" vertical="center" wrapText="1"/>
    </xf>
    <xf numFmtId="0" fontId="5" fillId="0" borderId="1" xfId="3" applyFont="1" applyFill="1" applyBorder="1" applyAlignment="1">
      <alignment horizontal="center" vertical="center" wrapText="1"/>
    </xf>
    <xf numFmtId="0" fontId="5" fillId="0" borderId="6" xfId="3" applyFont="1" applyFill="1" applyBorder="1" applyAlignment="1">
      <alignment horizontal="center" vertical="center" wrapText="1"/>
    </xf>
    <xf numFmtId="0" fontId="5" fillId="0" borderId="27" xfId="3" applyFont="1" applyFill="1" applyBorder="1" applyAlignment="1">
      <alignment horizontal="center" vertical="center" wrapText="1"/>
    </xf>
    <xf numFmtId="0" fontId="5" fillId="0" borderId="0" xfId="3" applyFont="1" applyFill="1" applyBorder="1" applyAlignment="1">
      <alignment horizontal="center" vertical="center" wrapText="1"/>
    </xf>
    <xf numFmtId="0" fontId="5" fillId="0" borderId="5" xfId="3" applyFont="1" applyFill="1" applyBorder="1" applyAlignment="1">
      <alignment horizontal="center" vertical="center" wrapText="1"/>
    </xf>
    <xf numFmtId="0" fontId="5" fillId="0" borderId="0" xfId="3" applyFont="1" applyFill="1" applyBorder="1" applyAlignment="1">
      <alignment horizontal="center" vertical="distributed" textRotation="255" indent="2" shrinkToFit="1"/>
    </xf>
    <xf numFmtId="0" fontId="15" fillId="0" borderId="0" xfId="3" applyFont="1" applyFill="1" applyBorder="1" applyAlignment="1">
      <alignment horizontal="distributed" vertical="center" shrinkToFit="1"/>
    </xf>
    <xf numFmtId="0" fontId="5" fillId="0" borderId="0" xfId="3" applyFont="1" applyFill="1" applyBorder="1" applyAlignment="1">
      <alignment horizontal="center" vertical="center"/>
    </xf>
    <xf numFmtId="0" fontId="36" fillId="0" borderId="0" xfId="3" applyFont="1" applyFill="1" applyBorder="1" applyAlignment="1">
      <alignment horizontal="right" vertical="center"/>
    </xf>
    <xf numFmtId="0" fontId="5" fillId="0" borderId="133" xfId="3" applyFont="1" applyFill="1" applyBorder="1" applyAlignment="1">
      <alignment vertical="center"/>
    </xf>
    <xf numFmtId="0" fontId="5" fillId="0" borderId="1" xfId="3" applyFont="1" applyFill="1" applyBorder="1" applyAlignment="1">
      <alignment vertical="center"/>
    </xf>
    <xf numFmtId="0" fontId="20" fillId="0" borderId="0" xfId="1" applyFont="1">
      <alignment vertical="center"/>
    </xf>
    <xf numFmtId="20" fontId="9" fillId="9" borderId="4" xfId="7" applyNumberFormat="1" applyFont="1" applyFill="1" applyBorder="1" applyAlignment="1">
      <alignment horizontal="center" vertical="center"/>
    </xf>
    <xf numFmtId="20" fontId="9" fillId="0" borderId="13" xfId="7" applyNumberFormat="1" applyFont="1" applyFill="1" applyBorder="1" applyAlignment="1">
      <alignment horizontal="center" vertical="center"/>
    </xf>
    <xf numFmtId="177" fontId="9" fillId="0" borderId="4" xfId="7" applyNumberFormat="1" applyFont="1" applyFill="1" applyBorder="1" applyAlignment="1">
      <alignment vertical="center"/>
    </xf>
    <xf numFmtId="0" fontId="9" fillId="9" borderId="13" xfId="7" applyNumberFormat="1" applyFont="1" applyFill="1" applyBorder="1" applyAlignment="1">
      <alignment vertical="center"/>
    </xf>
    <xf numFmtId="177" fontId="9" fillId="0" borderId="4" xfId="7" applyNumberFormat="1" applyFont="1" applyBorder="1">
      <alignment vertical="center"/>
    </xf>
    <xf numFmtId="0" fontId="9" fillId="9" borderId="13" xfId="7" applyFont="1" applyFill="1" applyBorder="1">
      <alignment vertical="center"/>
    </xf>
    <xf numFmtId="0" fontId="52" fillId="0" borderId="0" xfId="18">
      <alignment vertical="center"/>
    </xf>
    <xf numFmtId="0" fontId="18" fillId="0" borderId="0" xfId="18" applyFont="1">
      <alignment vertical="center"/>
    </xf>
    <xf numFmtId="0" fontId="53" fillId="0" borderId="0" xfId="2" applyFont="1" applyAlignment="1">
      <alignment horizontal="justify" vertical="center"/>
    </xf>
    <xf numFmtId="0" fontId="9" fillId="13" borderId="14" xfId="7" applyFont="1" applyFill="1" applyBorder="1" applyAlignment="1">
      <alignment vertical="center" shrinkToFit="1"/>
    </xf>
    <xf numFmtId="0" fontId="0" fillId="0" borderId="0" xfId="18" applyFont="1">
      <alignment vertical="center"/>
    </xf>
    <xf numFmtId="0" fontId="55" fillId="0" borderId="0" xfId="7" applyFont="1">
      <alignment vertical="center"/>
    </xf>
    <xf numFmtId="0" fontId="9" fillId="0" borderId="0" xfId="7" applyFont="1" applyAlignment="1">
      <alignment vertical="center" shrinkToFit="1"/>
    </xf>
    <xf numFmtId="0" fontId="9" fillId="0" borderId="0" xfId="7" applyFont="1" applyAlignment="1">
      <alignment vertical="center" wrapText="1" shrinkToFit="1"/>
    </xf>
    <xf numFmtId="0" fontId="9" fillId="0" borderId="0" xfId="7" applyFont="1">
      <alignment vertical="center"/>
    </xf>
    <xf numFmtId="0" fontId="51" fillId="12" borderId="16" xfId="7" applyFont="1" applyFill="1" applyBorder="1" applyAlignment="1">
      <alignment vertical="center" wrapText="1" shrinkToFit="1"/>
    </xf>
    <xf numFmtId="0" fontId="9" fillId="12" borderId="138" xfId="7" applyFont="1" applyFill="1" applyBorder="1" applyAlignment="1">
      <alignment horizontal="center" vertical="center" shrinkToFit="1"/>
    </xf>
    <xf numFmtId="0" fontId="9" fillId="10" borderId="97" xfId="7" applyFont="1" applyFill="1" applyBorder="1" applyAlignment="1">
      <alignment horizontal="center" vertical="center"/>
    </xf>
    <xf numFmtId="0" fontId="9" fillId="10" borderId="98" xfId="7" applyFont="1" applyFill="1" applyBorder="1" applyAlignment="1">
      <alignment horizontal="center" vertical="center"/>
    </xf>
    <xf numFmtId="0" fontId="9" fillId="10" borderId="99" xfId="7" applyFont="1" applyFill="1" applyBorder="1" applyAlignment="1">
      <alignment horizontal="center" vertical="center"/>
    </xf>
    <xf numFmtId="0" fontId="9" fillId="10" borderId="100" xfId="7" applyFont="1" applyFill="1" applyBorder="1" applyAlignment="1">
      <alignment horizontal="center" vertical="center"/>
    </xf>
    <xf numFmtId="0" fontId="9" fillId="10" borderId="101" xfId="7" applyFont="1" applyFill="1" applyBorder="1" applyAlignment="1">
      <alignment horizontal="center" vertical="center"/>
    </xf>
    <xf numFmtId="0" fontId="9" fillId="12" borderId="14" xfId="7" applyFont="1" applyFill="1" applyBorder="1" applyAlignment="1">
      <alignment vertical="center" shrinkToFit="1"/>
    </xf>
    <xf numFmtId="20" fontId="9" fillId="10" borderId="14" xfId="7" quotePrefix="1" applyNumberFormat="1" applyFont="1" applyFill="1" applyBorder="1" applyAlignment="1">
      <alignment horizontal="center" vertical="center" shrinkToFit="1"/>
    </xf>
    <xf numFmtId="0" fontId="9" fillId="10" borderId="140" xfId="7" applyFont="1" applyFill="1" applyBorder="1" applyAlignment="1">
      <alignment horizontal="center" vertical="center" shrinkToFit="1"/>
    </xf>
    <xf numFmtId="47" fontId="9" fillId="10" borderId="14" xfId="7" quotePrefix="1" applyNumberFormat="1" applyFont="1" applyFill="1" applyBorder="1" applyAlignment="1">
      <alignment horizontal="center" vertical="center" shrinkToFit="1"/>
    </xf>
    <xf numFmtId="0" fontId="9" fillId="10" borderId="14" xfId="7" quotePrefix="1" applyFont="1" applyFill="1" applyBorder="1" applyAlignment="1">
      <alignment horizontal="center" vertical="center" shrinkToFit="1"/>
    </xf>
    <xf numFmtId="0" fontId="9" fillId="10" borderId="139" xfId="7" applyFont="1" applyFill="1" applyBorder="1" applyAlignment="1">
      <alignment horizontal="center" vertical="center" shrinkToFit="1"/>
    </xf>
    <xf numFmtId="20" fontId="9" fillId="10" borderId="4" xfId="7" applyNumberFormat="1" applyFont="1" applyFill="1" applyBorder="1" applyAlignment="1">
      <alignment horizontal="center" vertical="center"/>
    </xf>
    <xf numFmtId="20" fontId="9" fillId="10" borderId="13" xfId="7" applyNumberFormat="1" applyFont="1" applyFill="1" applyBorder="1" applyAlignment="1">
      <alignment horizontal="center" vertical="center"/>
    </xf>
    <xf numFmtId="0" fontId="9" fillId="0" borderId="14" xfId="7" applyFont="1" applyBorder="1">
      <alignment vertical="center"/>
    </xf>
    <xf numFmtId="0" fontId="9" fillId="12" borderId="13" xfId="7" applyFont="1" applyFill="1" applyBorder="1" applyAlignment="1">
      <alignment horizontal="center" vertical="center" shrinkToFit="1"/>
    </xf>
    <xf numFmtId="0" fontId="9" fillId="0" borderId="0" xfId="7" applyFont="1" applyAlignment="1">
      <alignment horizontal="center" vertical="center"/>
    </xf>
    <xf numFmtId="0" fontId="9" fillId="14" borderId="81" xfId="7" applyFont="1" applyFill="1" applyBorder="1" applyAlignment="1" applyProtection="1">
      <alignment horizontal="center" vertical="center"/>
      <protection locked="0"/>
    </xf>
    <xf numFmtId="20" fontId="9" fillId="14" borderId="13" xfId="7" applyNumberFormat="1" applyFont="1" applyFill="1" applyBorder="1" applyAlignment="1" applyProtection="1">
      <alignment horizontal="center" vertical="center"/>
      <protection locked="0"/>
    </xf>
    <xf numFmtId="177" fontId="9" fillId="14" borderId="4" xfId="7" applyNumberFormat="1" applyFont="1" applyFill="1" applyBorder="1" applyAlignment="1" applyProtection="1">
      <alignment horizontal="center" vertical="center"/>
      <protection locked="0"/>
    </xf>
    <xf numFmtId="0" fontId="9" fillId="14" borderId="55" xfId="7" applyFont="1" applyFill="1" applyBorder="1" applyAlignment="1" applyProtection="1">
      <alignment vertical="center" shrinkToFit="1"/>
      <protection locked="0"/>
    </xf>
    <xf numFmtId="0" fontId="9" fillId="14" borderId="22" xfId="7" applyFont="1" applyFill="1" applyBorder="1" applyAlignment="1" applyProtection="1">
      <alignment vertical="center" shrinkToFit="1"/>
      <protection locked="0"/>
    </xf>
    <xf numFmtId="0" fontId="9" fillId="14" borderId="22" xfId="7" applyFont="1" applyFill="1" applyBorder="1" applyAlignment="1" applyProtection="1">
      <alignment horizontal="center" vertical="center"/>
      <protection locked="0"/>
    </xf>
    <xf numFmtId="0" fontId="9" fillId="14" borderId="2" xfId="7" applyFont="1" applyFill="1" applyBorder="1" applyAlignment="1" applyProtection="1">
      <alignment horizontal="center" vertical="center"/>
      <protection locked="0"/>
    </xf>
    <xf numFmtId="0" fontId="9" fillId="14" borderId="55" xfId="7" applyFont="1" applyFill="1" applyBorder="1" applyAlignment="1" applyProtection="1">
      <alignment horizontal="center" vertical="center"/>
      <protection locked="0"/>
    </xf>
    <xf numFmtId="0" fontId="9" fillId="14" borderId="156" xfId="7" applyFont="1" applyFill="1" applyBorder="1" applyAlignment="1" applyProtection="1">
      <alignment horizontal="center" vertical="center"/>
      <protection locked="0"/>
    </xf>
    <xf numFmtId="0" fontId="9" fillId="14" borderId="157" xfId="7" applyFont="1" applyFill="1" applyBorder="1" applyAlignment="1" applyProtection="1">
      <alignment horizontal="center" vertical="center"/>
      <protection locked="0"/>
    </xf>
    <xf numFmtId="0" fontId="9" fillId="14" borderId="158" xfId="7" applyFont="1" applyFill="1" applyBorder="1" applyAlignment="1" applyProtection="1">
      <alignment horizontal="center" vertical="center"/>
      <protection locked="0"/>
    </xf>
    <xf numFmtId="0" fontId="9" fillId="14" borderId="53" xfId="7" applyFont="1" applyFill="1" applyBorder="1" applyAlignment="1" applyProtection="1">
      <alignment vertical="center" shrinkToFit="1"/>
      <protection locked="0"/>
    </xf>
    <xf numFmtId="0" fontId="9" fillId="14" borderId="14" xfId="7" applyFont="1" applyFill="1" applyBorder="1" applyAlignment="1" applyProtection="1">
      <alignment vertical="center" shrinkToFit="1"/>
      <protection locked="0"/>
    </xf>
    <xf numFmtId="0" fontId="9" fillId="14" borderId="14" xfId="7" applyFont="1" applyFill="1" applyBorder="1" applyAlignment="1" applyProtection="1">
      <alignment horizontal="center" vertical="center"/>
      <protection locked="0"/>
    </xf>
    <xf numFmtId="0" fontId="9" fillId="14" borderId="4" xfId="7" applyFont="1" applyFill="1" applyBorder="1" applyAlignment="1" applyProtection="1">
      <alignment horizontal="center" vertical="center"/>
      <protection locked="0"/>
    </xf>
    <xf numFmtId="0" fontId="9" fillId="14" borderId="53" xfId="7" applyFont="1" applyFill="1" applyBorder="1" applyAlignment="1" applyProtection="1">
      <alignment horizontal="center" vertical="center"/>
      <protection locked="0"/>
    </xf>
    <xf numFmtId="0" fontId="9" fillId="14" borderId="80" xfId="7" applyFont="1" applyFill="1" applyBorder="1" applyAlignment="1" applyProtection="1">
      <alignment horizontal="center" vertical="center"/>
      <protection locked="0"/>
    </xf>
    <xf numFmtId="0" fontId="9" fillId="14" borderId="84" xfId="7" applyFont="1" applyFill="1" applyBorder="1" applyAlignment="1" applyProtection="1">
      <alignment horizontal="center" vertical="center"/>
      <protection locked="0"/>
    </xf>
    <xf numFmtId="0" fontId="9" fillId="14" borderId="16" xfId="7" applyFont="1" applyFill="1" applyBorder="1" applyAlignment="1" applyProtection="1">
      <alignment vertical="center" shrinkToFit="1"/>
      <protection locked="0"/>
    </xf>
    <xf numFmtId="0" fontId="9" fillId="14" borderId="16" xfId="7" applyFont="1" applyFill="1" applyBorder="1" applyAlignment="1" applyProtection="1">
      <alignment horizontal="center" vertical="center"/>
      <protection locked="0"/>
    </xf>
    <xf numFmtId="0" fontId="9" fillId="14" borderId="8" xfId="7" applyFont="1" applyFill="1" applyBorder="1" applyAlignment="1" applyProtection="1">
      <alignment horizontal="center" vertical="center"/>
      <protection locked="0"/>
    </xf>
    <xf numFmtId="0" fontId="9" fillId="14" borderId="74" xfId="7" applyFont="1" applyFill="1" applyBorder="1" applyAlignment="1" applyProtection="1">
      <alignment horizontal="center" vertical="center"/>
      <protection locked="0"/>
    </xf>
    <xf numFmtId="0" fontId="9" fillId="14" borderId="159" xfId="7" applyFont="1" applyFill="1" applyBorder="1" applyAlignment="1" applyProtection="1">
      <alignment horizontal="center" vertical="center"/>
      <protection locked="0"/>
    </xf>
    <xf numFmtId="0" fontId="9" fillId="14" borderId="160" xfId="7" applyFont="1" applyFill="1" applyBorder="1" applyAlignment="1" applyProtection="1">
      <alignment horizontal="center" vertical="center"/>
      <protection locked="0"/>
    </xf>
    <xf numFmtId="0" fontId="9" fillId="14" borderId="161" xfId="7" applyFont="1" applyFill="1" applyBorder="1" applyAlignment="1" applyProtection="1">
      <alignment horizontal="center" vertical="center"/>
      <protection locked="0"/>
    </xf>
    <xf numFmtId="0" fontId="9" fillId="14" borderId="78" xfId="7" applyFont="1" applyFill="1" applyBorder="1" applyAlignment="1" applyProtection="1">
      <alignment horizontal="right" vertical="center"/>
      <protection locked="0"/>
    </xf>
    <xf numFmtId="0" fontId="9" fillId="0" borderId="19" xfId="7" applyFont="1" applyBorder="1">
      <alignment vertical="center"/>
    </xf>
    <xf numFmtId="0" fontId="9" fillId="0" borderId="20" xfId="7" applyFont="1" applyBorder="1">
      <alignment vertical="center"/>
    </xf>
    <xf numFmtId="0" fontId="27" fillId="0" borderId="1" xfId="7" applyFont="1" applyBorder="1">
      <alignment vertical="center"/>
    </xf>
    <xf numFmtId="0" fontId="9" fillId="0" borderId="23" xfId="7" applyFont="1" applyBorder="1" applyAlignment="1">
      <alignment vertical="center" shrinkToFit="1"/>
    </xf>
    <xf numFmtId="0" fontId="9" fillId="0" borderId="0" xfId="7" applyFont="1" applyAlignment="1">
      <alignment horizontal="left" vertical="center" wrapText="1" shrinkToFit="1"/>
    </xf>
    <xf numFmtId="0" fontId="9" fillId="0" borderId="0" xfId="7" applyFont="1" applyAlignment="1">
      <alignment horizontal="center" vertical="center" shrinkToFit="1"/>
    </xf>
    <xf numFmtId="182" fontId="9" fillId="0" borderId="0" xfId="7" applyNumberFormat="1" applyFont="1" applyAlignment="1">
      <alignment horizontal="center" vertical="center"/>
    </xf>
    <xf numFmtId="0" fontId="9" fillId="4" borderId="0" xfId="7" applyFont="1" applyFill="1" applyAlignment="1">
      <alignment vertical="center" wrapText="1"/>
    </xf>
    <xf numFmtId="0" fontId="9" fillId="4" borderId="0" xfId="7" applyFont="1" applyFill="1">
      <alignment vertical="center"/>
    </xf>
    <xf numFmtId="0" fontId="44" fillId="0" borderId="20" xfId="18" applyFont="1" applyBorder="1" applyAlignment="1">
      <alignment vertical="center"/>
    </xf>
    <xf numFmtId="0" fontId="64" fillId="0" borderId="0" xfId="7" applyFont="1">
      <alignment vertical="center"/>
    </xf>
    <xf numFmtId="183" fontId="9" fillId="0" borderId="165" xfId="3" applyNumberFormat="1" applyFont="1" applyBorder="1" applyAlignment="1">
      <alignment horizontal="center" vertical="center"/>
    </xf>
    <xf numFmtId="183" fontId="9" fillId="0" borderId="166" xfId="3" applyNumberFormat="1" applyFont="1" applyBorder="1" applyAlignment="1">
      <alignment horizontal="center" vertical="center"/>
    </xf>
    <xf numFmtId="183" fontId="9" fillId="0" borderId="167" xfId="3" applyNumberFormat="1" applyFont="1" applyBorder="1" applyAlignment="1">
      <alignment horizontal="center" vertical="center"/>
    </xf>
    <xf numFmtId="0" fontId="9" fillId="14" borderId="89" xfId="7" applyFont="1" applyFill="1" applyBorder="1" applyAlignment="1" applyProtection="1">
      <alignment horizontal="center" vertical="center"/>
      <protection locked="0"/>
    </xf>
    <xf numFmtId="0" fontId="9" fillId="14" borderId="147" xfId="7" applyFont="1" applyFill="1" applyBorder="1" applyAlignment="1" applyProtection="1">
      <alignment horizontal="center" vertical="center"/>
      <protection locked="0"/>
    </xf>
    <xf numFmtId="0" fontId="9" fillId="14" borderId="116" xfId="7" applyFont="1" applyFill="1" applyBorder="1" applyAlignment="1" applyProtection="1">
      <alignment horizontal="center" vertical="center"/>
      <protection locked="0"/>
    </xf>
    <xf numFmtId="0" fontId="9" fillId="14" borderId="93" xfId="7" applyFont="1" applyFill="1" applyBorder="1" applyAlignment="1" applyProtection="1">
      <alignment horizontal="center" vertical="center"/>
      <protection locked="0"/>
    </xf>
    <xf numFmtId="0" fontId="9" fillId="14" borderId="96" xfId="7" applyFont="1" applyFill="1" applyBorder="1" applyAlignment="1" applyProtection="1">
      <alignment horizontal="center" vertical="center"/>
      <protection locked="0"/>
    </xf>
    <xf numFmtId="0" fontId="9" fillId="14" borderId="168" xfId="7" applyFont="1" applyFill="1" applyBorder="1" applyAlignment="1" applyProtection="1">
      <alignment horizontal="center" vertical="center"/>
      <protection locked="0"/>
    </xf>
    <xf numFmtId="0" fontId="9" fillId="14" borderId="169" xfId="7" applyFont="1" applyFill="1" applyBorder="1" applyAlignment="1" applyProtection="1">
      <alignment horizontal="center" vertical="center"/>
      <protection locked="0"/>
    </xf>
    <xf numFmtId="0" fontId="9" fillId="14" borderId="170" xfId="7" applyFont="1" applyFill="1" applyBorder="1" applyAlignment="1" applyProtection="1">
      <alignment horizontal="center" vertical="center"/>
      <protection locked="0"/>
    </xf>
    <xf numFmtId="0" fontId="9" fillId="14" borderId="171" xfId="7" applyFont="1" applyFill="1" applyBorder="1" applyAlignment="1" applyProtection="1">
      <alignment horizontal="center" vertical="center"/>
      <protection locked="0"/>
    </xf>
    <xf numFmtId="0" fontId="63" fillId="14" borderId="81" xfId="7" applyFont="1" applyFill="1" applyBorder="1" applyAlignment="1" applyProtection="1">
      <alignment horizontal="center" vertical="center"/>
      <protection locked="0"/>
    </xf>
    <xf numFmtId="0" fontId="63" fillId="14" borderId="20" xfId="18" applyFont="1" applyFill="1" applyBorder="1" applyAlignment="1" applyProtection="1">
      <alignment horizontal="center" vertical="center"/>
      <protection locked="0"/>
    </xf>
    <xf numFmtId="2" fontId="9" fillId="10" borderId="51" xfId="7" applyNumberFormat="1" applyFont="1" applyFill="1" applyBorder="1" applyAlignment="1">
      <alignment horizontal="center" vertical="center"/>
    </xf>
    <xf numFmtId="2" fontId="9" fillId="10" borderId="59" xfId="8" applyNumberFormat="1" applyFont="1" applyFill="1" applyBorder="1" applyAlignment="1">
      <alignment horizontal="center" vertical="center"/>
    </xf>
    <xf numFmtId="2" fontId="9" fillId="10" borderId="21" xfId="7" applyNumberFormat="1" applyFont="1" applyFill="1" applyBorder="1" applyAlignment="1">
      <alignment horizontal="center" vertical="center"/>
    </xf>
    <xf numFmtId="2" fontId="9" fillId="0" borderId="14" xfId="7" applyNumberFormat="1" applyFont="1" applyBorder="1">
      <alignment vertical="center"/>
    </xf>
    <xf numFmtId="2" fontId="9" fillId="10" borderId="14" xfId="8" applyNumberFormat="1" applyFont="1" applyFill="1" applyBorder="1" applyAlignment="1">
      <alignment horizontal="center" vertical="center"/>
    </xf>
    <xf numFmtId="2" fontId="9" fillId="0" borderId="0" xfId="7" applyNumberFormat="1" applyFont="1">
      <alignment vertical="center"/>
    </xf>
    <xf numFmtId="2" fontId="9" fillId="10" borderId="53" xfId="7" applyNumberFormat="1" applyFont="1" applyFill="1" applyBorder="1" applyAlignment="1">
      <alignment horizontal="center" vertical="center"/>
    </xf>
    <xf numFmtId="2" fontId="9" fillId="10" borderId="4" xfId="7" applyNumberFormat="1" applyFont="1" applyFill="1" applyBorder="1" applyAlignment="1">
      <alignment horizontal="center" vertical="center"/>
    </xf>
    <xf numFmtId="2" fontId="9" fillId="10" borderId="74" xfId="7" applyNumberFormat="1" applyFont="1" applyFill="1" applyBorder="1" applyAlignment="1">
      <alignment horizontal="center" vertical="center"/>
    </xf>
    <xf numFmtId="2" fontId="9" fillId="10" borderId="70" xfId="8" applyNumberFormat="1" applyFont="1" applyFill="1" applyBorder="1" applyAlignment="1">
      <alignment horizontal="center" vertical="center"/>
    </xf>
    <xf numFmtId="2" fontId="9" fillId="10" borderId="10" xfId="7" applyNumberFormat="1" applyFont="1" applyFill="1" applyBorder="1" applyAlignment="1">
      <alignment horizontal="center" vertical="center"/>
    </xf>
    <xf numFmtId="2" fontId="9" fillId="10" borderId="102" xfId="7" applyNumberFormat="1" applyFont="1" applyFill="1" applyBorder="1" applyAlignment="1">
      <alignment horizontal="center" vertical="center"/>
    </xf>
    <xf numFmtId="2" fontId="9" fillId="10" borderId="103" xfId="7" applyNumberFormat="1" applyFont="1" applyFill="1" applyBorder="1" applyAlignment="1">
      <alignment horizontal="center" vertical="center"/>
    </xf>
    <xf numFmtId="2" fontId="9" fillId="10" borderId="104" xfId="7" applyNumberFormat="1" applyFont="1" applyFill="1" applyBorder="1" applyAlignment="1">
      <alignment horizontal="center" vertical="center"/>
    </xf>
    <xf numFmtId="2" fontId="9" fillId="0" borderId="8" xfId="7" applyNumberFormat="1" applyFont="1" applyBorder="1">
      <alignment vertical="center"/>
    </xf>
    <xf numFmtId="2" fontId="9" fillId="0" borderId="15" xfId="7" applyNumberFormat="1" applyFont="1" applyBorder="1">
      <alignment vertical="center"/>
    </xf>
    <xf numFmtId="0" fontId="9" fillId="14" borderId="4" xfId="7" applyFont="1" applyFill="1" applyBorder="1" applyAlignment="1" applyProtection="1">
      <alignment horizontal="center" vertical="center"/>
      <protection locked="0"/>
    </xf>
    <xf numFmtId="49" fontId="20" fillId="0" borderId="0" xfId="1" applyNumberFormat="1" applyFont="1" applyBorder="1" applyAlignment="1">
      <alignment vertical="center"/>
    </xf>
    <xf numFmtId="0" fontId="23" fillId="0" borderId="135" xfId="3" applyFont="1" applyFill="1" applyBorder="1" applyAlignment="1">
      <alignment horizontal="distributed" vertical="center" wrapText="1" shrinkToFit="1"/>
    </xf>
    <xf numFmtId="0" fontId="23" fillId="0" borderId="136" xfId="3" applyFont="1" applyFill="1" applyBorder="1" applyAlignment="1">
      <alignment horizontal="distributed" vertical="center" shrinkToFit="1"/>
    </xf>
    <xf numFmtId="0" fontId="23" fillId="0" borderId="137" xfId="3" applyFont="1" applyFill="1" applyBorder="1" applyAlignment="1">
      <alignment horizontal="distributed" vertical="center" shrinkToFit="1"/>
    </xf>
    <xf numFmtId="0" fontId="23" fillId="0" borderId="27" xfId="3" applyFont="1" applyFill="1" applyBorder="1" applyAlignment="1">
      <alignment horizontal="distributed" vertical="center" shrinkToFit="1"/>
    </xf>
    <xf numFmtId="0" fontId="23" fillId="0" borderId="0" xfId="3" applyFont="1" applyFill="1" applyBorder="1" applyAlignment="1">
      <alignment horizontal="distributed" vertical="center" shrinkToFit="1"/>
    </xf>
    <xf numFmtId="0" fontId="23" fillId="0" borderId="5" xfId="3" applyFont="1" applyFill="1" applyBorder="1" applyAlignment="1">
      <alignment horizontal="distributed" vertical="center" shrinkToFit="1"/>
    </xf>
    <xf numFmtId="0" fontId="23" fillId="0" borderId="2" xfId="3" applyFont="1" applyFill="1" applyBorder="1" applyAlignment="1">
      <alignment horizontal="distributed" vertical="center" shrinkToFit="1"/>
    </xf>
    <xf numFmtId="0" fontId="23" fillId="0" borderId="1" xfId="3" applyFont="1" applyFill="1" applyBorder="1" applyAlignment="1">
      <alignment horizontal="distributed" vertical="center" shrinkToFit="1"/>
    </xf>
    <xf numFmtId="0" fontId="23" fillId="0" borderId="6" xfId="3" applyFont="1" applyFill="1" applyBorder="1" applyAlignment="1">
      <alignment horizontal="distributed" vertical="center" shrinkToFit="1"/>
    </xf>
    <xf numFmtId="0" fontId="5" fillId="0" borderId="136" xfId="3" applyFont="1" applyFill="1" applyBorder="1" applyAlignment="1">
      <alignment horizontal="center" vertical="center"/>
    </xf>
    <xf numFmtId="0" fontId="5" fillId="7" borderId="27" xfId="3" applyFont="1" applyFill="1" applyBorder="1" applyAlignment="1">
      <alignment horizontal="center" vertical="center" wrapText="1"/>
    </xf>
    <xf numFmtId="0" fontId="5" fillId="7" borderId="0" xfId="3" applyFont="1" applyFill="1" applyBorder="1" applyAlignment="1">
      <alignment horizontal="center" vertical="center" wrapText="1"/>
    </xf>
    <xf numFmtId="0" fontId="5" fillId="7" borderId="5" xfId="3" applyFont="1" applyFill="1" applyBorder="1" applyAlignment="1">
      <alignment horizontal="center" vertical="center" wrapText="1"/>
    </xf>
    <xf numFmtId="0" fontId="20" fillId="0" borderId="0" xfId="1" applyNumberFormat="1" applyFont="1" applyFill="1" applyBorder="1" applyAlignment="1">
      <alignment horizontal="center" vertical="center"/>
    </xf>
    <xf numFmtId="0" fontId="5" fillId="0" borderId="0" xfId="1" applyFont="1" applyFill="1" applyBorder="1" applyAlignment="1">
      <alignment horizontal="center" vertical="center"/>
    </xf>
    <xf numFmtId="0" fontId="35" fillId="7" borderId="0" xfId="1" applyNumberFormat="1" applyFont="1" applyFill="1" applyBorder="1" applyAlignment="1">
      <alignment horizontal="center" vertical="center"/>
    </xf>
    <xf numFmtId="0" fontId="35" fillId="7" borderId="0" xfId="1" applyFont="1" applyFill="1" applyBorder="1" applyAlignment="1">
      <alignment horizontal="center" vertical="center"/>
    </xf>
    <xf numFmtId="0" fontId="23" fillId="0" borderId="132" xfId="3" applyFont="1" applyFill="1" applyBorder="1" applyAlignment="1">
      <alignment horizontal="distributed" vertical="center" shrinkToFit="1"/>
    </xf>
    <xf numFmtId="0" fontId="23" fillId="0" borderId="133" xfId="3" applyFont="1" applyFill="1" applyBorder="1" applyAlignment="1">
      <alignment horizontal="distributed" vertical="center" shrinkToFit="1"/>
    </xf>
    <xf numFmtId="0" fontId="23" fillId="0" borderId="134" xfId="3" applyFont="1" applyFill="1" applyBorder="1" applyAlignment="1">
      <alignment horizontal="distributed" vertical="center" shrinkToFit="1"/>
    </xf>
    <xf numFmtId="0" fontId="5" fillId="0" borderId="133" xfId="3" applyFont="1" applyFill="1" applyBorder="1" applyAlignment="1">
      <alignment horizontal="center" vertical="center"/>
    </xf>
    <xf numFmtId="0" fontId="23" fillId="0" borderId="27" xfId="3" applyFont="1" applyFill="1" applyBorder="1" applyAlignment="1">
      <alignment horizontal="distributed" vertical="center" wrapText="1" shrinkToFit="1"/>
    </xf>
    <xf numFmtId="0" fontId="5" fillId="0" borderId="0" xfId="3" applyFont="1" applyFill="1" applyBorder="1" applyAlignment="1">
      <alignment horizontal="center" vertical="center"/>
    </xf>
    <xf numFmtId="0" fontId="5" fillId="0" borderId="137" xfId="3" applyFont="1" applyFill="1" applyBorder="1" applyAlignment="1">
      <alignment horizontal="center" vertical="center"/>
    </xf>
    <xf numFmtId="0" fontId="19" fillId="0" borderId="14" xfId="3" applyFont="1" applyFill="1" applyBorder="1" applyAlignment="1">
      <alignment horizontal="center" vertical="center"/>
    </xf>
    <xf numFmtId="0" fontId="23" fillId="0" borderId="8" xfId="3" applyFont="1" applyFill="1" applyBorder="1" applyAlignment="1">
      <alignment horizontal="distributed" vertical="center" wrapText="1" shrinkToFit="1"/>
    </xf>
    <xf numFmtId="0" fontId="23" fillId="0" borderId="15" xfId="3" applyFont="1" applyFill="1" applyBorder="1" applyAlignment="1">
      <alignment horizontal="distributed" vertical="center" shrinkToFit="1"/>
    </xf>
    <xf numFmtId="0" fontId="23" fillId="0" borderId="29" xfId="3" applyFont="1" applyFill="1" applyBorder="1" applyAlignment="1">
      <alignment horizontal="distributed" vertical="center" shrinkToFit="1"/>
    </xf>
    <xf numFmtId="0" fontId="5" fillId="0" borderId="15" xfId="3" applyFont="1" applyFill="1" applyBorder="1" applyAlignment="1">
      <alignment horizontal="center" vertical="center"/>
    </xf>
    <xf numFmtId="0" fontId="5" fillId="6" borderId="14" xfId="3" applyFont="1" applyFill="1" applyBorder="1" applyAlignment="1">
      <alignment horizontal="left" vertical="center"/>
    </xf>
    <xf numFmtId="49" fontId="20" fillId="0" borderId="5" xfId="1" applyNumberFormat="1" applyFont="1" applyBorder="1" applyAlignment="1">
      <alignment vertical="center"/>
    </xf>
    <xf numFmtId="0" fontId="5" fillId="0" borderId="1" xfId="3" applyFont="1" applyFill="1" applyBorder="1" applyAlignment="1">
      <alignment horizontal="center" vertical="center"/>
    </xf>
    <xf numFmtId="0" fontId="5" fillId="0" borderId="6" xfId="3" applyFont="1" applyFill="1" applyBorder="1" applyAlignment="1">
      <alignment horizontal="center" vertical="center"/>
    </xf>
    <xf numFmtId="0" fontId="19" fillId="0" borderId="14" xfId="3" applyFont="1" applyFill="1" applyBorder="1" applyAlignment="1">
      <alignment horizontal="distributed" vertical="center" wrapText="1"/>
    </xf>
    <xf numFmtId="0" fontId="19" fillId="0" borderId="14" xfId="3" applyFont="1" applyFill="1" applyBorder="1" applyAlignment="1">
      <alignment horizontal="center" vertical="center" wrapText="1"/>
    </xf>
    <xf numFmtId="0" fontId="15" fillId="0" borderId="135" xfId="3" applyFont="1" applyFill="1" applyBorder="1" applyAlignment="1">
      <alignment horizontal="distributed" vertical="center" shrinkToFit="1"/>
    </xf>
    <xf numFmtId="0" fontId="15" fillId="0" borderId="136" xfId="3" applyFont="1" applyFill="1" applyBorder="1" applyAlignment="1">
      <alignment horizontal="distributed" vertical="center" shrinkToFit="1"/>
    </xf>
    <xf numFmtId="0" fontId="15" fillId="0" borderId="137" xfId="3" applyFont="1" applyFill="1" applyBorder="1" applyAlignment="1">
      <alignment horizontal="distributed" vertical="center" shrinkToFit="1"/>
    </xf>
    <xf numFmtId="0" fontId="15" fillId="0" borderId="27" xfId="3" applyFont="1" applyFill="1" applyBorder="1" applyAlignment="1">
      <alignment horizontal="distributed" vertical="center" shrinkToFit="1"/>
    </xf>
    <xf numFmtId="0" fontId="15" fillId="0" borderId="0" xfId="3" applyFont="1" applyFill="1" applyBorder="1" applyAlignment="1">
      <alignment horizontal="distributed" vertical="center" shrinkToFit="1"/>
    </xf>
    <xf numFmtId="0" fontId="15" fillId="0" borderId="5" xfId="3" applyFont="1" applyFill="1" applyBorder="1" applyAlignment="1">
      <alignment horizontal="distributed" vertical="center" shrinkToFit="1"/>
    </xf>
    <xf numFmtId="0" fontId="15" fillId="0" borderId="2" xfId="3" applyFont="1" applyFill="1" applyBorder="1" applyAlignment="1">
      <alignment horizontal="distributed" vertical="center" shrinkToFit="1"/>
    </xf>
    <xf numFmtId="0" fontId="15" fillId="0" borderId="1" xfId="3" applyFont="1" applyFill="1" applyBorder="1" applyAlignment="1">
      <alignment horizontal="distributed" vertical="center" shrinkToFit="1"/>
    </xf>
    <xf numFmtId="0" fontId="15" fillId="0" borderId="6" xfId="3" applyFont="1" applyFill="1" applyBorder="1" applyAlignment="1">
      <alignment horizontal="distributed" vertical="center" shrinkToFit="1"/>
    </xf>
    <xf numFmtId="0" fontId="23" fillId="0" borderId="135" xfId="3" applyFont="1" applyFill="1" applyBorder="1" applyAlignment="1">
      <alignment horizontal="distributed" vertical="center" shrinkToFit="1"/>
    </xf>
    <xf numFmtId="0" fontId="5" fillId="0" borderId="14" xfId="3" applyFont="1" applyFill="1" applyBorder="1" applyAlignment="1">
      <alignment horizontal="center" vertical="distributed" textRotation="255" indent="2" shrinkToFit="1"/>
    </xf>
    <xf numFmtId="0" fontId="5" fillId="0" borderId="14" xfId="3" applyFont="1" applyFill="1" applyBorder="1" applyAlignment="1">
      <alignment horizontal="center" vertical="center" textRotation="255" shrinkToFit="1"/>
    </xf>
    <xf numFmtId="0" fontId="23" fillId="0" borderId="8" xfId="3" applyFont="1" applyFill="1" applyBorder="1" applyAlignment="1">
      <alignment horizontal="distributed" vertical="center" shrinkToFit="1"/>
    </xf>
    <xf numFmtId="0" fontId="5" fillId="6" borderId="8" xfId="3" applyFont="1" applyFill="1" applyBorder="1" applyAlignment="1">
      <alignment horizontal="left" vertical="center"/>
    </xf>
    <xf numFmtId="0" fontId="5" fillId="6" borderId="15" xfId="3" applyFont="1" applyFill="1" applyBorder="1" applyAlignment="1">
      <alignment horizontal="left" vertical="center"/>
    </xf>
    <xf numFmtId="0" fontId="5" fillId="6" borderId="29" xfId="3" applyFont="1" applyFill="1" applyBorder="1" applyAlignment="1">
      <alignment horizontal="left" vertical="center"/>
    </xf>
    <xf numFmtId="0" fontId="5" fillId="6" borderId="27" xfId="3" applyFont="1" applyFill="1" applyBorder="1" applyAlignment="1">
      <alignment horizontal="left" vertical="center"/>
    </xf>
    <xf numFmtId="0" fontId="5" fillId="6" borderId="0" xfId="3" applyFont="1" applyFill="1" applyBorder="1" applyAlignment="1">
      <alignment horizontal="left" vertical="center"/>
    </xf>
    <xf numFmtId="0" fontId="5" fillId="6" borderId="5" xfId="3" applyFont="1" applyFill="1" applyBorder="1" applyAlignment="1">
      <alignment horizontal="left" vertical="center"/>
    </xf>
    <xf numFmtId="0" fontId="5" fillId="6" borderId="2" xfId="3" applyFont="1" applyFill="1" applyBorder="1" applyAlignment="1">
      <alignment horizontal="left" vertical="center"/>
    </xf>
    <xf numFmtId="0" fontId="5" fillId="6" borderId="1" xfId="3" applyFont="1" applyFill="1" applyBorder="1" applyAlignment="1">
      <alignment horizontal="left" vertical="center"/>
    </xf>
    <xf numFmtId="0" fontId="5" fillId="6" borderId="6" xfId="3" applyFont="1" applyFill="1" applyBorder="1" applyAlignment="1">
      <alignment horizontal="left" vertical="center"/>
    </xf>
    <xf numFmtId="0" fontId="19" fillId="0" borderId="130" xfId="1" applyFont="1" applyBorder="1" applyAlignment="1">
      <alignment horizontal="distributed" vertical="center" wrapText="1"/>
    </xf>
    <xf numFmtId="0" fontId="19" fillId="0" borderId="15" xfId="1" applyFont="1" applyBorder="1" applyAlignment="1">
      <alignment horizontal="distributed" vertical="center" wrapText="1"/>
    </xf>
    <xf numFmtId="0" fontId="19" fillId="0" borderId="29" xfId="1" applyFont="1" applyBorder="1" applyAlignment="1">
      <alignment horizontal="distributed" vertical="center" wrapText="1"/>
    </xf>
    <xf numFmtId="0" fontId="19" fillId="0" borderId="65" xfId="1" applyFont="1" applyBorder="1" applyAlignment="1">
      <alignment horizontal="distributed" vertical="center" wrapText="1"/>
    </xf>
    <xf numFmtId="0" fontId="19" fillId="0" borderId="0" xfId="1" applyFont="1" applyBorder="1" applyAlignment="1">
      <alignment horizontal="distributed" vertical="center" wrapText="1"/>
    </xf>
    <xf numFmtId="0" fontId="19" fillId="0" borderId="5" xfId="1" applyFont="1" applyBorder="1" applyAlignment="1">
      <alignment horizontal="distributed" vertical="center" wrapText="1"/>
    </xf>
    <xf numFmtId="0" fontId="19" fillId="0" borderId="131" xfId="1" applyFont="1" applyBorder="1" applyAlignment="1">
      <alignment horizontal="distributed" vertical="center" wrapText="1"/>
    </xf>
    <xf numFmtId="0" fontId="19" fillId="0" borderId="20" xfId="1" applyFont="1" applyBorder="1" applyAlignment="1">
      <alignment horizontal="distributed" vertical="center" wrapText="1"/>
    </xf>
    <xf numFmtId="0" fontId="19" fillId="0" borderId="17" xfId="1" applyFont="1" applyBorder="1" applyAlignment="1">
      <alignment horizontal="distributed" vertical="center" wrapText="1"/>
    </xf>
    <xf numFmtId="0" fontId="19" fillId="0" borderId="8" xfId="1" applyFont="1" applyBorder="1" applyAlignment="1">
      <alignment horizontal="distributed" vertical="center"/>
    </xf>
    <xf numFmtId="0" fontId="19" fillId="0" borderId="15" xfId="1" applyFont="1" applyBorder="1" applyAlignment="1">
      <alignment horizontal="distributed" vertical="center"/>
    </xf>
    <xf numFmtId="49" fontId="32" fillId="0" borderId="15" xfId="1" applyNumberFormat="1" applyFont="1" applyBorder="1" applyAlignment="1">
      <alignment horizontal="center" vertical="center" shrinkToFit="1"/>
    </xf>
    <xf numFmtId="49" fontId="34" fillId="6" borderId="124" xfId="3" applyNumberFormat="1" applyFont="1" applyFill="1" applyBorder="1" applyAlignment="1">
      <alignment horizontal="center" vertical="top" wrapText="1"/>
    </xf>
    <xf numFmtId="49" fontId="34" fillId="6" borderId="125" xfId="3" applyNumberFormat="1" applyFont="1" applyFill="1" applyBorder="1" applyAlignment="1">
      <alignment horizontal="center" vertical="top" wrapText="1"/>
    </xf>
    <xf numFmtId="0" fontId="20" fillId="0" borderId="20" xfId="3" applyFont="1" applyBorder="1" applyAlignment="1">
      <alignment horizontal="left" vertical="top" wrapText="1"/>
    </xf>
    <xf numFmtId="0" fontId="19" fillId="0" borderId="51" xfId="1" applyFont="1" applyBorder="1" applyAlignment="1">
      <alignment horizontal="distributed" vertical="center" wrapText="1"/>
    </xf>
    <xf numFmtId="0" fontId="19" fillId="0" borderId="59" xfId="1" applyFont="1" applyBorder="1" applyAlignment="1">
      <alignment horizontal="distributed" vertical="center"/>
    </xf>
    <xf numFmtId="0" fontId="19" fillId="0" borderId="53" xfId="1" applyFont="1" applyBorder="1" applyAlignment="1">
      <alignment horizontal="distributed" vertical="center"/>
    </xf>
    <xf numFmtId="0" fontId="19" fillId="0" borderId="14" xfId="1" applyFont="1" applyBorder="1" applyAlignment="1">
      <alignment horizontal="distributed" vertical="center"/>
    </xf>
    <xf numFmtId="0" fontId="32" fillId="0" borderId="127" xfId="1" applyFont="1" applyBorder="1" applyAlignment="1">
      <alignment vertical="center"/>
    </xf>
    <xf numFmtId="0" fontId="32" fillId="0" borderId="128" xfId="1" applyFont="1" applyBorder="1" applyAlignment="1">
      <alignment vertical="center"/>
    </xf>
    <xf numFmtId="0" fontId="35" fillId="0" borderId="111" xfId="1" applyFont="1" applyBorder="1" applyAlignment="1">
      <alignment horizontal="left" vertical="center" wrapText="1" indent="3"/>
    </xf>
    <xf numFmtId="0" fontId="35" fillId="0" borderId="112" xfId="1" applyFont="1" applyBorder="1" applyAlignment="1">
      <alignment horizontal="left" vertical="center" wrapText="1" indent="3"/>
    </xf>
    <xf numFmtId="0" fontId="35" fillId="0" borderId="129" xfId="1" applyFont="1" applyBorder="1" applyAlignment="1">
      <alignment horizontal="left" vertical="center" wrapText="1" indent="3"/>
    </xf>
    <xf numFmtId="0" fontId="20" fillId="0" borderId="27" xfId="1" applyFont="1" applyBorder="1" applyAlignment="1">
      <alignment horizontal="center" vertical="center"/>
    </xf>
    <xf numFmtId="0" fontId="20" fillId="0" borderId="0" xfId="1" applyFont="1" applyBorder="1" applyAlignment="1">
      <alignment horizontal="center" vertical="center"/>
    </xf>
    <xf numFmtId="0" fontId="20" fillId="0" borderId="47" xfId="1" applyFont="1" applyBorder="1" applyAlignment="1">
      <alignment horizontal="center" vertical="center"/>
    </xf>
    <xf numFmtId="0" fontId="20" fillId="0" borderId="19" xfId="1" applyFont="1" applyBorder="1" applyAlignment="1">
      <alignment horizontal="center" vertical="center"/>
    </xf>
    <xf numFmtId="0" fontId="20" fillId="0" borderId="20" xfId="1" applyFont="1" applyBorder="1" applyAlignment="1">
      <alignment horizontal="center" vertical="center"/>
    </xf>
    <xf numFmtId="0" fontId="20" fillId="0" borderId="61" xfId="1" applyFont="1" applyBorder="1" applyAlignment="1">
      <alignment horizontal="center" vertical="center"/>
    </xf>
    <xf numFmtId="0" fontId="22" fillId="0" borderId="0" xfId="1" applyFont="1" applyAlignment="1">
      <alignment horizontal="distributed" vertical="center"/>
    </xf>
    <xf numFmtId="0" fontId="32" fillId="14" borderId="3" xfId="1" applyFont="1" applyFill="1" applyBorder="1" applyAlignment="1">
      <alignment horizontal="center" vertical="center" shrinkToFit="1"/>
    </xf>
    <xf numFmtId="0" fontId="20" fillId="0" borderId="0" xfId="3" applyFont="1" applyAlignment="1">
      <alignment horizontal="left" vertical="top" wrapText="1"/>
    </xf>
    <xf numFmtId="0" fontId="20" fillId="0" borderId="62" xfId="3" applyFont="1" applyBorder="1" applyAlignment="1">
      <alignment horizontal="center" vertical="center" wrapText="1"/>
    </xf>
    <xf numFmtId="0" fontId="20" fillId="0" borderId="63" xfId="3" applyFont="1" applyBorder="1" applyAlignment="1">
      <alignment horizontal="center" vertical="center" wrapText="1"/>
    </xf>
    <xf numFmtId="0" fontId="20" fillId="0" borderId="79" xfId="3" applyFont="1" applyBorder="1" applyAlignment="1">
      <alignment horizontal="center" vertical="center" wrapText="1"/>
    </xf>
    <xf numFmtId="49" fontId="33" fillId="6" borderId="123" xfId="3" applyNumberFormat="1" applyFont="1" applyFill="1" applyBorder="1" applyAlignment="1">
      <alignment horizontal="center" vertical="top" wrapText="1"/>
    </xf>
    <xf numFmtId="49" fontId="33" fillId="6" borderId="124" xfId="3" applyNumberFormat="1" applyFont="1" applyFill="1" applyBorder="1" applyAlignment="1">
      <alignment horizontal="center" vertical="top" wrapText="1"/>
    </xf>
    <xf numFmtId="0" fontId="21" fillId="0" borderId="0" xfId="1" applyFont="1" applyAlignment="1">
      <alignment horizontal="center" vertical="center"/>
    </xf>
    <xf numFmtId="0" fontId="32" fillId="14" borderId="15" xfId="1" applyFont="1" applyFill="1" applyBorder="1" applyAlignment="1">
      <alignment vertical="center" shrinkToFit="1"/>
    </xf>
    <xf numFmtId="0" fontId="32" fillId="14" borderId="1" xfId="1" applyFont="1" applyFill="1" applyBorder="1" applyAlignment="1">
      <alignment vertical="center" shrinkToFit="1"/>
    </xf>
    <xf numFmtId="0" fontId="32" fillId="14" borderId="15" xfId="1" applyFont="1" applyFill="1" applyBorder="1" applyAlignment="1">
      <alignment vertical="center" wrapText="1"/>
    </xf>
    <xf numFmtId="0" fontId="32" fillId="14" borderId="1" xfId="1" applyFont="1" applyFill="1" applyBorder="1" applyAlignment="1">
      <alignment vertical="center" wrapText="1"/>
    </xf>
    <xf numFmtId="0" fontId="19" fillId="0" borderId="0" xfId="3" applyFont="1" applyFill="1" applyBorder="1" applyAlignment="1">
      <alignment horizontal="center" vertical="center" wrapText="1"/>
    </xf>
    <xf numFmtId="0" fontId="4" fillId="0" borderId="0" xfId="3" applyFont="1" applyAlignment="1">
      <alignment horizontal="center" vertical="center"/>
    </xf>
    <xf numFmtId="0" fontId="20" fillId="0" borderId="0" xfId="1" applyFont="1" applyAlignment="1">
      <alignment horizontal="left" vertical="center" wrapText="1"/>
    </xf>
    <xf numFmtId="0" fontId="1" fillId="0" borderId="0" xfId="1" applyFont="1" applyFill="1" applyAlignment="1">
      <alignment vertical="center"/>
    </xf>
    <xf numFmtId="0" fontId="31" fillId="6" borderId="0" xfId="1" applyNumberFormat="1" applyFont="1" applyFill="1" applyBorder="1" applyAlignment="1">
      <alignment horizontal="center" vertical="center"/>
    </xf>
    <xf numFmtId="49" fontId="31" fillId="7" borderId="0" xfId="1" applyNumberFormat="1" applyFont="1" applyFill="1" applyAlignment="1">
      <alignment horizontal="center" vertical="center"/>
    </xf>
    <xf numFmtId="0" fontId="23" fillId="0" borderId="0" xfId="1" applyFont="1" applyAlignment="1">
      <alignment horizontal="center" vertical="center"/>
    </xf>
    <xf numFmtId="0" fontId="22" fillId="0" borderId="0" xfId="1" applyFont="1" applyAlignment="1">
      <alignment horizontal="distributed" vertical="center" wrapText="1"/>
    </xf>
    <xf numFmtId="0" fontId="32" fillId="14" borderId="0" xfId="1" applyFont="1" applyFill="1" applyBorder="1" applyAlignment="1">
      <alignment vertical="center" shrinkToFit="1"/>
    </xf>
    <xf numFmtId="0" fontId="57" fillId="0" borderId="0" xfId="1" applyFont="1" applyAlignment="1">
      <alignment horizontal="center" vertical="center"/>
    </xf>
    <xf numFmtId="0" fontId="9" fillId="10" borderId="4" xfId="7" applyFont="1" applyFill="1" applyBorder="1" applyAlignment="1">
      <alignment horizontal="center" vertical="center" shrinkToFit="1"/>
    </xf>
    <xf numFmtId="0" fontId="9" fillId="10" borderId="3" xfId="7" applyFont="1" applyFill="1" applyBorder="1" applyAlignment="1">
      <alignment horizontal="center" vertical="center" shrinkToFit="1"/>
    </xf>
    <xf numFmtId="0" fontId="9" fillId="9" borderId="4" xfId="7" applyFont="1" applyFill="1" applyBorder="1" applyAlignment="1">
      <alignment horizontal="center" vertical="center"/>
    </xf>
    <xf numFmtId="0" fontId="9" fillId="9" borderId="3" xfId="7" applyFont="1" applyFill="1" applyBorder="1" applyAlignment="1">
      <alignment horizontal="center" vertical="center"/>
    </xf>
    <xf numFmtId="0" fontId="9" fillId="9" borderId="13" xfId="7" applyFont="1" applyFill="1" applyBorder="1" applyAlignment="1">
      <alignment horizontal="center" vertical="center"/>
    </xf>
    <xf numFmtId="0" fontId="9" fillId="0" borderId="14" xfId="7" applyFont="1" applyBorder="1" applyAlignment="1">
      <alignment horizontal="center" vertical="center"/>
    </xf>
    <xf numFmtId="2" fontId="9" fillId="13" borderId="108" xfId="7" applyNumberFormat="1" applyFont="1" applyFill="1" applyBorder="1" applyAlignment="1">
      <alignment horizontal="center" vertical="center" shrinkToFit="1"/>
    </xf>
    <xf numFmtId="2" fontId="9" fillId="13" borderId="110" xfId="7" applyNumberFormat="1" applyFont="1" applyFill="1" applyBorder="1" applyAlignment="1">
      <alignment horizontal="center" vertical="center" shrinkToFit="1"/>
    </xf>
    <xf numFmtId="2" fontId="9" fillId="0" borderId="13" xfId="7" applyNumberFormat="1" applyFont="1" applyBorder="1" applyAlignment="1">
      <alignment horizontal="center" vertical="center"/>
    </xf>
    <xf numFmtId="2" fontId="9" fillId="0" borderId="14" xfId="7" applyNumberFormat="1" applyFont="1" applyBorder="1" applyAlignment="1">
      <alignment horizontal="center" vertical="center"/>
    </xf>
    <xf numFmtId="182" fontId="9" fillId="0" borderId="14" xfId="7" applyNumberFormat="1" applyFont="1" applyBorder="1" applyAlignment="1">
      <alignment horizontal="center" vertical="center"/>
    </xf>
    <xf numFmtId="0" fontId="9" fillId="13" borderId="141" xfId="7" applyFont="1" applyFill="1" applyBorder="1" applyAlignment="1">
      <alignment horizontal="center" vertical="center" shrinkToFit="1"/>
    </xf>
    <xf numFmtId="0" fontId="9" fillId="13" borderId="142" xfId="7" applyFont="1" applyFill="1" applyBorder="1" applyAlignment="1">
      <alignment horizontal="center" vertical="center" shrinkToFit="1"/>
    </xf>
    <xf numFmtId="0" fontId="9" fillId="13" borderId="145" xfId="7" applyFont="1" applyFill="1" applyBorder="1" applyAlignment="1">
      <alignment horizontal="center" vertical="center" shrinkToFit="1"/>
    </xf>
    <xf numFmtId="0" fontId="9" fillId="13" borderId="146" xfId="7" applyFont="1" applyFill="1" applyBorder="1" applyAlignment="1">
      <alignment horizontal="center" vertical="center" shrinkToFit="1"/>
    </xf>
    <xf numFmtId="0" fontId="9" fillId="12" borderId="14" xfId="7" applyFont="1" applyFill="1" applyBorder="1" applyAlignment="1">
      <alignment horizontal="center" vertical="center" shrinkToFit="1"/>
    </xf>
    <xf numFmtId="0" fontId="9" fillId="13" borderId="16" xfId="7" applyFont="1" applyFill="1" applyBorder="1" applyAlignment="1">
      <alignment horizontal="center" vertical="center" textRotation="255" shrinkToFit="1"/>
    </xf>
    <xf numFmtId="0" fontId="9" fillId="13" borderId="7" xfId="7" applyFont="1" applyFill="1" applyBorder="1" applyAlignment="1">
      <alignment horizontal="center" vertical="center" textRotation="255" shrinkToFit="1"/>
    </xf>
    <xf numFmtId="0" fontId="9" fillId="13" borderId="22" xfId="7" applyFont="1" applyFill="1" applyBorder="1" applyAlignment="1">
      <alignment horizontal="center" vertical="center" textRotation="255" shrinkToFit="1"/>
    </xf>
    <xf numFmtId="2" fontId="9" fillId="13" borderId="105" xfId="7" applyNumberFormat="1" applyFont="1" applyFill="1" applyBorder="1" applyAlignment="1">
      <alignment horizontal="center" vertical="center" shrinkToFit="1"/>
    </xf>
    <xf numFmtId="2" fontId="9" fillId="13" borderId="107" xfId="7" applyNumberFormat="1" applyFont="1" applyFill="1" applyBorder="1" applyAlignment="1">
      <alignment horizontal="center" vertical="center" shrinkToFit="1"/>
    </xf>
    <xf numFmtId="178" fontId="9" fillId="10" borderId="14" xfId="7" applyNumberFormat="1" applyFont="1" applyFill="1" applyBorder="1" applyAlignment="1">
      <alignment horizontal="right" vertical="center" indent="1"/>
    </xf>
    <xf numFmtId="180" fontId="9" fillId="0" borderId="14" xfId="7" applyNumberFormat="1" applyFont="1" applyBorder="1" applyAlignment="1">
      <alignment horizontal="center" vertical="center"/>
    </xf>
    <xf numFmtId="0" fontId="9" fillId="0" borderId="0" xfId="7" applyFont="1" applyAlignment="1">
      <alignment horizontal="left" vertical="center" wrapText="1" shrinkToFit="1"/>
    </xf>
    <xf numFmtId="0" fontId="9" fillId="10" borderId="13" xfId="7" applyFont="1" applyFill="1" applyBorder="1" applyAlignment="1">
      <alignment horizontal="center" vertical="center" shrinkToFit="1"/>
    </xf>
    <xf numFmtId="0" fontId="9" fillId="14" borderId="14" xfId="7" applyFont="1" applyFill="1" applyBorder="1" applyAlignment="1" applyProtection="1">
      <alignment horizontal="center" vertical="center" shrinkToFit="1"/>
      <protection locked="0"/>
    </xf>
    <xf numFmtId="182" fontId="9" fillId="14" borderId="14" xfId="7" applyNumberFormat="1" applyFont="1" applyFill="1" applyBorder="1" applyAlignment="1" applyProtection="1">
      <alignment horizontal="center" vertical="center"/>
      <protection locked="0"/>
    </xf>
    <xf numFmtId="0" fontId="9" fillId="10" borderId="14" xfId="7" applyFont="1" applyFill="1" applyBorder="1" applyAlignment="1">
      <alignment horizontal="center" vertical="center"/>
    </xf>
    <xf numFmtId="0" fontId="9" fillId="10" borderId="14" xfId="7" applyFont="1" applyFill="1" applyBorder="1" applyAlignment="1">
      <alignment horizontal="center" vertical="center" shrinkToFit="1"/>
    </xf>
    <xf numFmtId="0" fontId="9" fillId="9" borderId="14" xfId="7" applyFont="1" applyFill="1" applyBorder="1" applyAlignment="1">
      <alignment horizontal="left" vertical="top" wrapText="1"/>
    </xf>
    <xf numFmtId="0" fontId="9" fillId="9" borderId="14" xfId="7" applyFont="1" applyFill="1" applyBorder="1" applyAlignment="1">
      <alignment horizontal="left" vertical="top"/>
    </xf>
    <xf numFmtId="0" fontId="9" fillId="12" borderId="111" xfId="7" applyFont="1" applyFill="1" applyBorder="1" applyAlignment="1">
      <alignment horizontal="center" vertical="center"/>
    </xf>
    <xf numFmtId="0" fontId="9" fillId="12" borderId="112" xfId="7" applyFont="1" applyFill="1" applyBorder="1" applyAlignment="1">
      <alignment horizontal="center" vertical="center"/>
    </xf>
    <xf numFmtId="181" fontId="9" fillId="14" borderId="111" xfId="7" applyNumberFormat="1" applyFont="1" applyFill="1" applyBorder="1" applyAlignment="1" applyProtection="1">
      <alignment horizontal="center" vertical="center"/>
      <protection locked="0"/>
    </xf>
    <xf numFmtId="181" fontId="9" fillId="14" borderId="113" xfId="7" applyNumberFormat="1" applyFont="1" applyFill="1" applyBorder="1" applyAlignment="1" applyProtection="1">
      <alignment horizontal="center" vertical="center"/>
      <protection locked="0"/>
    </xf>
    <xf numFmtId="0" fontId="9" fillId="4" borderId="4" xfId="7" applyFont="1" applyFill="1" applyBorder="1" applyAlignment="1">
      <alignment horizontal="center" vertical="center"/>
    </xf>
    <xf numFmtId="0" fontId="9" fillId="4" borderId="3" xfId="7" applyFont="1" applyFill="1" applyBorder="1" applyAlignment="1">
      <alignment horizontal="center" vertical="center"/>
    </xf>
    <xf numFmtId="0" fontId="9" fillId="4" borderId="13" xfId="7" applyFont="1" applyFill="1" applyBorder="1" applyAlignment="1">
      <alignment horizontal="center" vertical="center"/>
    </xf>
    <xf numFmtId="0" fontId="10" fillId="10" borderId="111" xfId="7" applyFont="1" applyFill="1" applyBorder="1" applyAlignment="1">
      <alignment horizontal="center" vertical="center" wrapText="1" shrinkToFit="1"/>
    </xf>
    <xf numFmtId="0" fontId="10" fillId="10" borderId="112" xfId="7" applyFont="1" applyFill="1" applyBorder="1" applyAlignment="1">
      <alignment horizontal="center" vertical="center" wrapText="1" shrinkToFit="1"/>
    </xf>
    <xf numFmtId="1" fontId="9" fillId="14" borderId="4" xfId="7" applyNumberFormat="1" applyFont="1" applyFill="1" applyBorder="1" applyAlignment="1" applyProtection="1">
      <alignment horizontal="center" vertical="center"/>
      <protection locked="0"/>
    </xf>
    <xf numFmtId="1" fontId="9" fillId="14" borderId="13" xfId="7" applyNumberFormat="1" applyFont="1" applyFill="1" applyBorder="1" applyAlignment="1" applyProtection="1">
      <alignment horizontal="center" vertical="center"/>
      <protection locked="0"/>
    </xf>
    <xf numFmtId="0" fontId="9" fillId="14" borderId="4" xfId="7" applyFont="1" applyFill="1" applyBorder="1" applyAlignment="1" applyProtection="1">
      <alignment horizontal="center" vertical="center"/>
      <protection locked="0"/>
    </xf>
    <xf numFmtId="0" fontId="9" fillId="14" borderId="3" xfId="7" applyFont="1" applyFill="1" applyBorder="1" applyAlignment="1" applyProtection="1">
      <alignment horizontal="center" vertical="center"/>
      <protection locked="0"/>
    </xf>
    <xf numFmtId="0" fontId="9" fillId="14" borderId="13" xfId="7" applyFont="1" applyFill="1" applyBorder="1" applyAlignment="1" applyProtection="1">
      <alignment horizontal="center" vertical="center"/>
      <protection locked="0"/>
    </xf>
    <xf numFmtId="179" fontId="9" fillId="13" borderId="111" xfId="7" applyNumberFormat="1" applyFont="1" applyFill="1" applyBorder="1" applyAlignment="1">
      <alignment horizontal="center" vertical="center"/>
    </xf>
    <xf numFmtId="179" fontId="9" fillId="13" borderId="113" xfId="7" applyNumberFormat="1" applyFont="1" applyFill="1" applyBorder="1" applyAlignment="1">
      <alignment horizontal="center" vertical="center"/>
    </xf>
    <xf numFmtId="0" fontId="9" fillId="12" borderId="4" xfId="7" applyFont="1" applyFill="1" applyBorder="1" applyAlignment="1">
      <alignment horizontal="center" vertical="center" shrinkToFit="1"/>
    </xf>
    <xf numFmtId="0" fontId="9" fillId="12" borderId="3" xfId="7" applyFont="1" applyFill="1" applyBorder="1" applyAlignment="1">
      <alignment horizontal="center" vertical="center" shrinkToFit="1"/>
    </xf>
    <xf numFmtId="0" fontId="51" fillId="11" borderId="4" xfId="7" applyFont="1" applyFill="1" applyBorder="1" applyAlignment="1">
      <alignment horizontal="center" vertical="center" wrapText="1"/>
    </xf>
    <xf numFmtId="0" fontId="51" fillId="11" borderId="3" xfId="7" applyFont="1" applyFill="1" applyBorder="1" applyAlignment="1">
      <alignment horizontal="center" vertical="center" wrapText="1"/>
    </xf>
    <xf numFmtId="0" fontId="51" fillId="11" borderId="13" xfId="7" applyFont="1" applyFill="1" applyBorder="1" applyAlignment="1">
      <alignment horizontal="center" vertical="center" wrapText="1"/>
    </xf>
    <xf numFmtId="0" fontId="9" fillId="10" borderId="8" xfId="7" applyFont="1" applyFill="1" applyBorder="1" applyAlignment="1">
      <alignment horizontal="right" vertical="center" indent="1"/>
    </xf>
    <xf numFmtId="0" fontId="9" fillId="10" borderId="29" xfId="7" applyFont="1" applyFill="1" applyBorder="1" applyAlignment="1">
      <alignment horizontal="right" vertical="center" indent="1"/>
    </xf>
    <xf numFmtId="2" fontId="9" fillId="10" borderId="8" xfId="7" applyNumberFormat="1" applyFont="1" applyFill="1" applyBorder="1" applyAlignment="1">
      <alignment horizontal="right" vertical="center" indent="1"/>
    </xf>
    <xf numFmtId="2" fontId="9" fillId="10" borderId="29" xfId="7" applyNumberFormat="1" applyFont="1" applyFill="1" applyBorder="1" applyAlignment="1">
      <alignment horizontal="right" vertical="center" indent="1"/>
    </xf>
    <xf numFmtId="180" fontId="9" fillId="10" borderId="14" xfId="7" applyNumberFormat="1" applyFont="1" applyFill="1" applyBorder="1" applyAlignment="1">
      <alignment horizontal="center" vertical="center" shrinkToFit="1"/>
    </xf>
    <xf numFmtId="180" fontId="9" fillId="10" borderId="4" xfId="7" applyNumberFormat="1" applyFont="1" applyFill="1" applyBorder="1" applyAlignment="1">
      <alignment horizontal="center" vertical="center" shrinkToFit="1"/>
    </xf>
    <xf numFmtId="184" fontId="9" fillId="14" borderId="111" xfId="7" applyNumberFormat="1" applyFont="1" applyFill="1" applyBorder="1" applyAlignment="1" applyProtection="1">
      <alignment horizontal="center" vertical="center"/>
      <protection locked="0"/>
    </xf>
    <xf numFmtId="184" fontId="9" fillId="14" borderId="113" xfId="7" applyNumberFormat="1" applyFont="1" applyFill="1" applyBorder="1" applyAlignment="1" applyProtection="1">
      <alignment horizontal="center" vertical="center"/>
      <protection locked="0"/>
    </xf>
    <xf numFmtId="0" fontId="9" fillId="12" borderId="108" xfId="7" applyFont="1" applyFill="1" applyBorder="1" applyAlignment="1">
      <alignment horizontal="center" vertical="center" shrinkToFit="1"/>
    </xf>
    <xf numFmtId="0" fontId="9" fillId="12" borderId="109" xfId="7" applyFont="1" applyFill="1" applyBorder="1" applyAlignment="1">
      <alignment horizontal="center" vertical="center" shrinkToFit="1"/>
    </xf>
    <xf numFmtId="0" fontId="9" fillId="11" borderId="105" xfId="7" applyFont="1" applyFill="1" applyBorder="1" applyAlignment="1">
      <alignment horizontal="center" vertical="center" shrinkToFit="1"/>
    </xf>
    <xf numFmtId="0" fontId="9" fillId="11" borderId="106" xfId="7" applyFont="1" applyFill="1" applyBorder="1" applyAlignment="1">
      <alignment horizontal="center" vertical="center" shrinkToFit="1"/>
    </xf>
    <xf numFmtId="0" fontId="9" fillId="11" borderId="107" xfId="7" applyFont="1" applyFill="1" applyBorder="1" applyAlignment="1">
      <alignment horizontal="center" vertical="center" shrinkToFit="1"/>
    </xf>
    <xf numFmtId="0" fontId="9" fillId="10" borderId="108" xfId="7" applyFont="1" applyFill="1" applyBorder="1" applyAlignment="1">
      <alignment horizontal="right" vertical="center" indent="1"/>
    </xf>
    <xf numFmtId="0" fontId="9" fillId="10" borderId="109" xfId="7" applyFont="1" applyFill="1" applyBorder="1" applyAlignment="1">
      <alignment horizontal="right" vertical="center" indent="1"/>
    </xf>
    <xf numFmtId="2" fontId="48" fillId="10" borderId="143" xfId="7" applyNumberFormat="1" applyFont="1" applyFill="1" applyBorder="1" applyAlignment="1">
      <alignment horizontal="right" vertical="center" indent="1"/>
    </xf>
    <xf numFmtId="2" fontId="48" fillId="10" borderId="144" xfId="7" applyNumberFormat="1" applyFont="1" applyFill="1" applyBorder="1" applyAlignment="1">
      <alignment horizontal="right" vertical="center" indent="1"/>
    </xf>
    <xf numFmtId="2" fontId="9" fillId="10" borderId="105" xfId="7" applyNumberFormat="1" applyFont="1" applyFill="1" applyBorder="1" applyAlignment="1">
      <alignment horizontal="right" vertical="center" indent="1"/>
    </xf>
    <xf numFmtId="2" fontId="9" fillId="10" borderId="107" xfId="7" applyNumberFormat="1" applyFont="1" applyFill="1" applyBorder="1" applyAlignment="1">
      <alignment horizontal="right" vertical="center" indent="1"/>
    </xf>
    <xf numFmtId="0" fontId="9" fillId="10" borderId="45" xfId="7" applyFont="1" applyFill="1" applyBorder="1" applyAlignment="1">
      <alignment horizontal="center" vertical="center" shrinkToFit="1"/>
    </xf>
    <xf numFmtId="0" fontId="9" fillId="10" borderId="54" xfId="7" applyFont="1" applyFill="1" applyBorder="1" applyAlignment="1">
      <alignment horizontal="center" vertical="center" shrinkToFit="1"/>
    </xf>
    <xf numFmtId="2" fontId="9" fillId="10" borderId="150" xfId="7" applyNumberFormat="1" applyFont="1" applyFill="1" applyBorder="1" applyAlignment="1">
      <alignment horizontal="right" vertical="center" indent="1"/>
    </xf>
    <xf numFmtId="2" fontId="9" fillId="10" borderId="111" xfId="7" applyNumberFormat="1" applyFont="1" applyFill="1" applyBorder="1" applyAlignment="1">
      <alignment horizontal="right" vertical="center" indent="1"/>
    </xf>
    <xf numFmtId="180" fontId="9" fillId="10" borderId="16" xfId="7" applyNumberFormat="1" applyFont="1" applyFill="1" applyBorder="1" applyAlignment="1">
      <alignment horizontal="center" vertical="center" shrinkToFit="1"/>
    </xf>
    <xf numFmtId="180" fontId="9" fillId="10" borderId="22" xfId="7" applyNumberFormat="1" applyFont="1" applyFill="1" applyBorder="1" applyAlignment="1">
      <alignment horizontal="center" vertical="center" shrinkToFit="1"/>
    </xf>
    <xf numFmtId="180" fontId="9" fillId="10" borderId="151" xfId="7" applyNumberFormat="1" applyFont="1" applyFill="1" applyBorder="1" applyAlignment="1">
      <alignment horizontal="center" vertical="center" shrinkToFit="1"/>
    </xf>
    <xf numFmtId="180" fontId="9" fillId="10" borderId="152" xfId="7" applyNumberFormat="1" applyFont="1" applyFill="1" applyBorder="1" applyAlignment="1">
      <alignment horizontal="center" vertical="center" shrinkToFit="1"/>
    </xf>
    <xf numFmtId="1" fontId="9" fillId="10" borderId="13" xfId="7" applyNumberFormat="1" applyFont="1" applyFill="1" applyBorder="1" applyAlignment="1">
      <alignment horizontal="center" vertical="center" shrinkToFit="1"/>
    </xf>
    <xf numFmtId="1" fontId="9" fillId="10" borderId="14" xfId="7" applyNumberFormat="1" applyFont="1" applyFill="1" applyBorder="1" applyAlignment="1">
      <alignment horizontal="center" vertical="center" shrinkToFit="1"/>
    </xf>
    <xf numFmtId="184" fontId="9" fillId="14" borderId="108" xfId="7" applyNumberFormat="1" applyFont="1" applyFill="1" applyBorder="1" applyAlignment="1" applyProtection="1">
      <alignment horizontal="center" vertical="center"/>
      <protection locked="0"/>
    </xf>
    <xf numFmtId="184" fontId="9" fillId="14" borderId="110" xfId="7" applyNumberFormat="1" applyFont="1" applyFill="1" applyBorder="1" applyAlignment="1" applyProtection="1">
      <alignment horizontal="center" vertical="center"/>
      <protection locked="0"/>
    </xf>
    <xf numFmtId="2" fontId="9" fillId="11" borderId="149" xfId="7" applyNumberFormat="1" applyFont="1" applyFill="1" applyBorder="1" applyAlignment="1">
      <alignment horizontal="right" vertical="center" indent="1" shrinkToFit="1"/>
    </xf>
    <xf numFmtId="2" fontId="62" fillId="11" borderId="108" xfId="7" applyNumberFormat="1" applyFont="1" applyFill="1" applyBorder="1" applyAlignment="1">
      <alignment horizontal="left" vertical="center" wrapText="1"/>
    </xf>
    <xf numFmtId="2" fontId="62" fillId="11" borderId="109" xfId="7" applyNumberFormat="1" applyFont="1" applyFill="1" applyBorder="1" applyAlignment="1">
      <alignment horizontal="left" vertical="center" wrapText="1"/>
    </xf>
    <xf numFmtId="2" fontId="62" fillId="11" borderId="110" xfId="7" applyNumberFormat="1" applyFont="1" applyFill="1" applyBorder="1" applyAlignment="1">
      <alignment horizontal="left" vertical="center" wrapText="1"/>
    </xf>
    <xf numFmtId="2" fontId="9" fillId="10" borderId="149" xfId="7" applyNumberFormat="1" applyFont="1" applyFill="1" applyBorder="1" applyAlignment="1">
      <alignment horizontal="right" vertical="center" indent="1"/>
    </xf>
    <xf numFmtId="2" fontId="9" fillId="10" borderId="108" xfId="7" applyNumberFormat="1" applyFont="1" applyFill="1" applyBorder="1" applyAlignment="1">
      <alignment horizontal="right" vertical="center" indent="1"/>
    </xf>
    <xf numFmtId="2" fontId="9" fillId="10" borderId="109" xfId="7" applyNumberFormat="1" applyFont="1" applyFill="1" applyBorder="1" applyAlignment="1">
      <alignment horizontal="right" vertical="center" indent="1"/>
    </xf>
    <xf numFmtId="0" fontId="9" fillId="10" borderId="53" xfId="7" applyFont="1" applyFill="1" applyBorder="1" applyAlignment="1">
      <alignment horizontal="center" vertical="center"/>
    </xf>
    <xf numFmtId="0" fontId="9" fillId="10" borderId="26" xfId="7" applyFont="1" applyFill="1" applyBorder="1" applyAlignment="1">
      <alignment horizontal="center" vertical="center"/>
    </xf>
    <xf numFmtId="180" fontId="9" fillId="10" borderId="7" xfId="7" applyNumberFormat="1" applyFont="1" applyFill="1" applyBorder="1" applyAlignment="1">
      <alignment horizontal="center" vertical="center" shrinkToFit="1"/>
    </xf>
    <xf numFmtId="0" fontId="9" fillId="12" borderId="143" xfId="7" applyFont="1" applyFill="1" applyBorder="1" applyAlignment="1">
      <alignment horizontal="center" vertical="center" shrinkToFit="1"/>
    </xf>
    <xf numFmtId="0" fontId="9" fillId="12" borderId="153" xfId="7" applyFont="1" applyFill="1" applyBorder="1" applyAlignment="1">
      <alignment horizontal="center" vertical="center" shrinkToFit="1"/>
    </xf>
    <xf numFmtId="2" fontId="51" fillId="11" borderId="108" xfId="7" applyNumberFormat="1" applyFont="1" applyFill="1" applyBorder="1" applyAlignment="1">
      <alignment horizontal="left" vertical="center" wrapText="1"/>
    </xf>
    <xf numFmtId="2" fontId="51" fillId="11" borderId="109" xfId="7" applyNumberFormat="1" applyFont="1" applyFill="1" applyBorder="1" applyAlignment="1">
      <alignment horizontal="left" vertical="center" wrapText="1"/>
    </xf>
    <xf numFmtId="2" fontId="51" fillId="11" borderId="110" xfId="7" applyNumberFormat="1" applyFont="1" applyFill="1" applyBorder="1" applyAlignment="1">
      <alignment horizontal="left" vertical="center" wrapText="1"/>
    </xf>
    <xf numFmtId="0" fontId="9" fillId="10" borderId="143" xfId="7" applyFont="1" applyFill="1" applyBorder="1" applyAlignment="1">
      <alignment horizontal="right" vertical="center" indent="1"/>
    </xf>
    <xf numFmtId="0" fontId="9" fillId="10" borderId="153" xfId="7" applyFont="1" applyFill="1" applyBorder="1" applyAlignment="1">
      <alignment horizontal="right" vertical="center" indent="1"/>
    </xf>
    <xf numFmtId="2" fontId="9" fillId="10" borderId="154" xfId="7" applyNumberFormat="1" applyFont="1" applyFill="1" applyBorder="1" applyAlignment="1">
      <alignment horizontal="right" vertical="center" indent="1"/>
    </xf>
    <xf numFmtId="2" fontId="9" fillId="10" borderId="143" xfId="7" applyNumberFormat="1" applyFont="1" applyFill="1" applyBorder="1" applyAlignment="1">
      <alignment horizontal="right" vertical="center" indent="1"/>
    </xf>
    <xf numFmtId="2" fontId="9" fillId="10" borderId="153" xfId="7" applyNumberFormat="1" applyFont="1" applyFill="1" applyBorder="1" applyAlignment="1">
      <alignment horizontal="right" vertical="center" indent="1"/>
    </xf>
    <xf numFmtId="0" fontId="9" fillId="10" borderId="55" xfId="7" applyFont="1" applyFill="1" applyBorder="1" applyAlignment="1">
      <alignment horizontal="center" vertical="center"/>
    </xf>
    <xf numFmtId="0" fontId="9" fillId="10" borderId="28" xfId="7" applyFont="1" applyFill="1" applyBorder="1" applyAlignment="1">
      <alignment horizontal="center" vertical="center"/>
    </xf>
    <xf numFmtId="0" fontId="9" fillId="10" borderId="105" xfId="7" applyFont="1" applyFill="1" applyBorder="1" applyAlignment="1">
      <alignment horizontal="right" vertical="center" indent="1"/>
    </xf>
    <xf numFmtId="0" fontId="9" fillId="10" borderId="106" xfId="7" applyFont="1" applyFill="1" applyBorder="1" applyAlignment="1">
      <alignment horizontal="right" vertical="center" indent="1"/>
    </xf>
    <xf numFmtId="2" fontId="9" fillId="10" borderId="148" xfId="7" applyNumberFormat="1" applyFont="1" applyFill="1" applyBorder="1" applyAlignment="1">
      <alignment horizontal="right" vertical="center" indent="1"/>
    </xf>
    <xf numFmtId="2" fontId="9" fillId="10" borderId="155" xfId="7" applyNumberFormat="1" applyFont="1" applyFill="1" applyBorder="1" applyAlignment="1">
      <alignment horizontal="right" vertical="center" indent="1"/>
    </xf>
    <xf numFmtId="0" fontId="9" fillId="10" borderId="53" xfId="7" applyFont="1" applyFill="1" applyBorder="1" applyAlignment="1">
      <alignment horizontal="center" vertical="center" shrinkToFit="1"/>
    </xf>
    <xf numFmtId="0" fontId="9" fillId="10" borderId="26" xfId="7" applyFont="1" applyFill="1" applyBorder="1" applyAlignment="1">
      <alignment horizontal="center" vertical="center" shrinkToFit="1"/>
    </xf>
    <xf numFmtId="0" fontId="10" fillId="4" borderId="4" xfId="7" applyFont="1" applyFill="1" applyBorder="1" applyAlignment="1">
      <alignment horizontal="center" vertical="center"/>
    </xf>
    <xf numFmtId="0" fontId="10" fillId="4" borderId="3" xfId="7" applyFont="1" applyFill="1" applyBorder="1" applyAlignment="1">
      <alignment horizontal="center" vertical="center"/>
    </xf>
    <xf numFmtId="0" fontId="9" fillId="12" borderId="51" xfId="7" applyFont="1" applyFill="1" applyBorder="1" applyAlignment="1">
      <alignment horizontal="center" vertical="center" shrinkToFit="1"/>
    </xf>
    <xf numFmtId="0" fontId="9" fillId="12" borderId="68" xfId="7" applyFont="1" applyFill="1" applyBorder="1" applyAlignment="1">
      <alignment horizontal="center" vertical="center" shrinkToFit="1"/>
    </xf>
    <xf numFmtId="0" fontId="62" fillId="12" borderId="4" xfId="7" applyFont="1" applyFill="1" applyBorder="1" applyAlignment="1">
      <alignment horizontal="center" vertical="center" wrapText="1"/>
    </xf>
    <xf numFmtId="0" fontId="62" fillId="12" borderId="13" xfId="7" applyFont="1" applyFill="1" applyBorder="1" applyAlignment="1">
      <alignment horizontal="center" vertical="center" wrapText="1"/>
    </xf>
    <xf numFmtId="0" fontId="51" fillId="12" borderId="16" xfId="7" applyFont="1" applyFill="1" applyBorder="1" applyAlignment="1">
      <alignment horizontal="center" vertical="center" wrapText="1" shrinkToFit="1"/>
    </xf>
    <xf numFmtId="0" fontId="51" fillId="12" borderId="8" xfId="7" applyFont="1" applyFill="1" applyBorder="1" applyAlignment="1">
      <alignment horizontal="center" vertical="center" wrapText="1" shrinkToFit="1"/>
    </xf>
    <xf numFmtId="0" fontId="51" fillId="10" borderId="15" xfId="7" applyFont="1" applyFill="1" applyBorder="1" applyAlignment="1">
      <alignment horizontal="center" vertical="center" wrapText="1" shrinkToFit="1"/>
    </xf>
    <xf numFmtId="0" fontId="51" fillId="10" borderId="29" xfId="7" applyFont="1" applyFill="1" applyBorder="1" applyAlignment="1">
      <alignment horizontal="center" vertical="center" wrapText="1" shrinkToFit="1"/>
    </xf>
    <xf numFmtId="0" fontId="9" fillId="12" borderId="16" xfId="7" applyFont="1" applyFill="1" applyBorder="1" applyAlignment="1">
      <alignment horizontal="center" vertical="center" textRotation="255" shrinkToFit="1"/>
    </xf>
    <xf numFmtId="0" fontId="9" fillId="12" borderId="7" xfId="7" applyFont="1" applyFill="1" applyBorder="1" applyAlignment="1">
      <alignment horizontal="center" vertical="center" textRotation="255" shrinkToFit="1"/>
    </xf>
    <xf numFmtId="0" fontId="9" fillId="12" borderId="22" xfId="7" applyFont="1" applyFill="1" applyBorder="1" applyAlignment="1">
      <alignment horizontal="center" vertical="center" textRotation="255" shrinkToFit="1"/>
    </xf>
    <xf numFmtId="184" fontId="9" fillId="14" borderId="105" xfId="7" applyNumberFormat="1" applyFont="1" applyFill="1" applyBorder="1" applyAlignment="1" applyProtection="1">
      <alignment horizontal="center" vertical="center" shrinkToFit="1"/>
      <protection locked="0"/>
    </xf>
    <xf numFmtId="184" fontId="9" fillId="14" borderId="107" xfId="7" applyNumberFormat="1" applyFont="1" applyFill="1" applyBorder="1" applyAlignment="1" applyProtection="1">
      <alignment horizontal="center" vertical="center" shrinkToFit="1"/>
      <protection locked="0"/>
    </xf>
    <xf numFmtId="0" fontId="9" fillId="12" borderId="105" xfId="7" applyFont="1" applyFill="1" applyBorder="1" applyAlignment="1">
      <alignment horizontal="center" vertical="center" shrinkToFit="1"/>
    </xf>
    <xf numFmtId="0" fontId="9" fillId="12" borderId="106" xfId="7" applyFont="1" applyFill="1" applyBorder="1" applyAlignment="1">
      <alignment horizontal="center" vertical="center" shrinkToFit="1"/>
    </xf>
    <xf numFmtId="2" fontId="9" fillId="11" borderId="148" xfId="7" applyNumberFormat="1" applyFont="1" applyFill="1" applyBorder="1" applyAlignment="1">
      <alignment horizontal="right" vertical="center" indent="1"/>
    </xf>
    <xf numFmtId="180" fontId="9" fillId="10" borderId="13" xfId="7" applyNumberFormat="1" applyFont="1" applyFill="1" applyBorder="1" applyAlignment="1">
      <alignment horizontal="center" vertical="center" shrinkToFit="1"/>
    </xf>
    <xf numFmtId="0" fontId="9" fillId="12" borderId="111" xfId="7" applyFont="1" applyFill="1" applyBorder="1" applyAlignment="1">
      <alignment horizontal="center" vertical="center" shrinkToFit="1"/>
    </xf>
    <xf numFmtId="0" fontId="9" fillId="12" borderId="112" xfId="7" applyFont="1" applyFill="1" applyBorder="1" applyAlignment="1">
      <alignment horizontal="center" vertical="center" shrinkToFit="1"/>
    </xf>
    <xf numFmtId="2" fontId="9" fillId="11" borderId="150" xfId="7" applyNumberFormat="1" applyFont="1" applyFill="1" applyBorder="1" applyAlignment="1">
      <alignment horizontal="right" vertical="center" indent="1" shrinkToFit="1"/>
    </xf>
    <xf numFmtId="0" fontId="9" fillId="10" borderId="111" xfId="7" applyFont="1" applyFill="1" applyBorder="1" applyAlignment="1">
      <alignment horizontal="right" vertical="center" indent="1"/>
    </xf>
    <xf numFmtId="0" fontId="9" fillId="10" borderId="112" xfId="7" applyFont="1" applyFill="1" applyBorder="1" applyAlignment="1">
      <alignment horizontal="right" vertical="center" indent="1"/>
    </xf>
    <xf numFmtId="0" fontId="9" fillId="4" borderId="37" xfId="7" applyFont="1" applyFill="1" applyBorder="1" applyAlignment="1">
      <alignment horizontal="center" vertical="center" shrinkToFit="1"/>
    </xf>
    <xf numFmtId="0" fontId="9" fillId="4" borderId="31" xfId="7" applyFont="1" applyFill="1" applyBorder="1" applyAlignment="1">
      <alignment horizontal="center" vertical="center" shrinkToFit="1"/>
    </xf>
    <xf numFmtId="0" fontId="9" fillId="4" borderId="30" xfId="7" applyFont="1" applyFill="1" applyBorder="1" applyAlignment="1">
      <alignment horizontal="center" vertical="center" shrinkToFit="1"/>
    </xf>
    <xf numFmtId="0" fontId="9" fillId="12" borderId="13" xfId="7" applyFont="1" applyFill="1" applyBorder="1" applyAlignment="1">
      <alignment horizontal="center" vertical="center" shrinkToFit="1"/>
    </xf>
    <xf numFmtId="0" fontId="9" fillId="4" borderId="4" xfId="7" applyFont="1" applyFill="1" applyBorder="1" applyAlignment="1">
      <alignment horizontal="center" vertical="center" shrinkToFit="1"/>
    </xf>
    <xf numFmtId="0" fontId="9" fillId="4" borderId="3" xfId="7" applyFont="1" applyFill="1" applyBorder="1" applyAlignment="1">
      <alignment horizontal="center" vertical="center" shrinkToFit="1"/>
    </xf>
    <xf numFmtId="0" fontId="10" fillId="4" borderId="13" xfId="7" applyFont="1" applyFill="1" applyBorder="1" applyAlignment="1">
      <alignment horizontal="center" vertical="center"/>
    </xf>
    <xf numFmtId="0" fontId="9" fillId="4" borderId="14" xfId="7" applyFont="1" applyFill="1" applyBorder="1" applyAlignment="1">
      <alignment horizontal="center" vertical="center" wrapText="1"/>
    </xf>
    <xf numFmtId="0" fontId="9" fillId="0" borderId="14" xfId="7" applyFont="1" applyBorder="1" applyAlignment="1">
      <alignment horizontal="center" vertical="center" wrapText="1"/>
    </xf>
    <xf numFmtId="0" fontId="9" fillId="4" borderId="53" xfId="7" applyFont="1" applyFill="1" applyBorder="1" applyAlignment="1">
      <alignment horizontal="center" vertical="center"/>
    </xf>
    <xf numFmtId="0" fontId="9" fillId="4" borderId="14" xfId="7" applyFont="1" applyFill="1" applyBorder="1" applyAlignment="1">
      <alignment horizontal="center" vertical="center"/>
    </xf>
    <xf numFmtId="0" fontId="9" fillId="4" borderId="26" xfId="7" applyFont="1" applyFill="1" applyBorder="1" applyAlignment="1">
      <alignment horizontal="center" vertical="center"/>
    </xf>
    <xf numFmtId="0" fontId="9" fillId="4" borderId="51" xfId="7" applyFont="1" applyFill="1" applyBorder="1" applyAlignment="1">
      <alignment horizontal="center" vertical="center"/>
    </xf>
    <xf numFmtId="0" fontId="9" fillId="4" borderId="59" xfId="7" applyFont="1" applyFill="1" applyBorder="1" applyAlignment="1">
      <alignment horizontal="center" vertical="center"/>
    </xf>
    <xf numFmtId="0" fontId="9" fillId="4" borderId="68" xfId="7" applyFont="1" applyFill="1" applyBorder="1" applyAlignment="1">
      <alignment horizontal="center" vertical="center"/>
    </xf>
    <xf numFmtId="0" fontId="9" fillId="4" borderId="60" xfId="7" applyFont="1" applyFill="1" applyBorder="1" applyAlignment="1">
      <alignment horizontal="center" vertical="center"/>
    </xf>
    <xf numFmtId="0" fontId="9" fillId="4" borderId="25" xfId="7" applyFont="1" applyFill="1" applyBorder="1" applyAlignment="1">
      <alignment horizontal="center" vertical="center"/>
    </xf>
    <xf numFmtId="0" fontId="9" fillId="4" borderId="48" xfId="7" applyFont="1" applyFill="1" applyBorder="1" applyAlignment="1">
      <alignment horizontal="center" vertical="center"/>
    </xf>
    <xf numFmtId="0" fontId="9" fillId="4" borderId="52" xfId="7" applyFont="1" applyFill="1" applyBorder="1" applyAlignment="1">
      <alignment horizontal="center" vertical="center" wrapText="1"/>
    </xf>
    <xf numFmtId="0" fontId="9" fillId="4" borderId="7" xfId="7" applyFont="1" applyFill="1" applyBorder="1" applyAlignment="1">
      <alignment horizontal="center" vertical="center"/>
    </xf>
    <xf numFmtId="0" fontId="9" fillId="4" borderId="18" xfId="7" applyFont="1" applyFill="1" applyBorder="1" applyAlignment="1">
      <alignment horizontal="center" vertical="center"/>
    </xf>
    <xf numFmtId="0" fontId="9" fillId="4" borderId="42" xfId="7" applyFont="1" applyFill="1" applyBorder="1" applyAlignment="1">
      <alignment horizontal="center" vertical="center" wrapText="1"/>
    </xf>
    <xf numFmtId="0" fontId="9" fillId="4" borderId="27" xfId="7" applyFont="1" applyFill="1" applyBorder="1" applyAlignment="1">
      <alignment horizontal="center" vertical="center"/>
    </xf>
    <xf numFmtId="0" fontId="9" fillId="4" borderId="19" xfId="7" applyFont="1" applyFill="1" applyBorder="1" applyAlignment="1">
      <alignment horizontal="center" vertical="center"/>
    </xf>
    <xf numFmtId="0" fontId="9" fillId="4" borderId="162" xfId="7" applyFont="1" applyFill="1" applyBorder="1" applyAlignment="1">
      <alignment horizontal="center" vertical="center" wrapText="1"/>
    </xf>
    <xf numFmtId="0" fontId="9" fillId="4" borderId="163" xfId="7" applyFont="1" applyFill="1" applyBorder="1" applyAlignment="1">
      <alignment horizontal="center" vertical="center" wrapText="1"/>
    </xf>
    <xf numFmtId="0" fontId="9" fillId="4" borderId="164" xfId="7" applyFont="1" applyFill="1" applyBorder="1" applyAlignment="1">
      <alignment horizontal="center" vertical="center" wrapText="1"/>
    </xf>
    <xf numFmtId="0" fontId="9" fillId="4" borderId="43" xfId="7" applyFont="1" applyFill="1" applyBorder="1" applyAlignment="1">
      <alignment horizontal="center" vertical="center"/>
    </xf>
    <xf numFmtId="0" fontId="9" fillId="4" borderId="5" xfId="7" applyFont="1" applyFill="1" applyBorder="1" applyAlignment="1">
      <alignment horizontal="center" vertical="center"/>
    </xf>
    <xf numFmtId="0" fontId="9" fillId="4" borderId="17" xfId="7" applyFont="1" applyFill="1" applyBorder="1" applyAlignment="1">
      <alignment horizontal="center" vertical="center"/>
    </xf>
    <xf numFmtId="0" fontId="9" fillId="4" borderId="59" xfId="7" applyFont="1" applyFill="1" applyBorder="1" applyAlignment="1">
      <alignment horizontal="center" vertical="center" textRotation="255"/>
    </xf>
    <xf numFmtId="0" fontId="9" fillId="4" borderId="14" xfId="7" applyFont="1" applyFill="1" applyBorder="1" applyAlignment="1">
      <alignment horizontal="center" vertical="center" textRotation="255"/>
    </xf>
    <xf numFmtId="0" fontId="9" fillId="4" borderId="49" xfId="7" applyFont="1" applyFill="1" applyBorder="1" applyAlignment="1">
      <alignment horizontal="center" vertical="center" textRotation="255"/>
    </xf>
    <xf numFmtId="0" fontId="9" fillId="4" borderId="21" xfId="7" applyFont="1" applyFill="1" applyBorder="1" applyAlignment="1">
      <alignment horizontal="center" vertical="center" textRotation="255"/>
    </xf>
    <xf numFmtId="0" fontId="9" fillId="4" borderId="4" xfId="7" applyFont="1" applyFill="1" applyBorder="1" applyAlignment="1">
      <alignment horizontal="center" vertical="center" textRotation="255"/>
    </xf>
    <xf numFmtId="0" fontId="9" fillId="4" borderId="50" xfId="7" applyFont="1" applyFill="1" applyBorder="1" applyAlignment="1">
      <alignment horizontal="center" vertical="center" textRotation="255"/>
    </xf>
    <xf numFmtId="0" fontId="9" fillId="4" borderId="51" xfId="7" applyFont="1" applyFill="1" applyBorder="1" applyAlignment="1">
      <alignment horizontal="center" vertical="center" textRotation="255"/>
    </xf>
    <xf numFmtId="0" fontId="9" fillId="4" borderId="53" xfId="7" applyFont="1" applyFill="1" applyBorder="1" applyAlignment="1">
      <alignment horizontal="center" vertical="center" textRotation="255"/>
    </xf>
    <xf numFmtId="0" fontId="9" fillId="4" borderId="57" xfId="7" applyFont="1" applyFill="1" applyBorder="1" applyAlignment="1">
      <alignment horizontal="center" vertical="center" textRotation="255"/>
    </xf>
    <xf numFmtId="0" fontId="26" fillId="0" borderId="20" xfId="7" applyFont="1" applyBorder="1" applyAlignment="1">
      <alignment horizontal="center" vertical="center"/>
    </xf>
    <xf numFmtId="0" fontId="63" fillId="14" borderId="20" xfId="7" applyFont="1" applyFill="1" applyBorder="1" applyAlignment="1" applyProtection="1">
      <alignment horizontal="center" vertical="center"/>
      <protection locked="0"/>
    </xf>
    <xf numFmtId="0" fontId="9" fillId="4" borderId="62" xfId="7" applyFont="1" applyFill="1" applyBorder="1" applyAlignment="1">
      <alignment horizontal="center" vertical="center" shrinkToFit="1"/>
    </xf>
    <xf numFmtId="0" fontId="9" fillId="4" borderId="63" xfId="7" applyFont="1" applyFill="1" applyBorder="1" applyAlignment="1">
      <alignment horizontal="center" vertical="center" shrinkToFit="1"/>
    </xf>
    <xf numFmtId="0" fontId="9" fillId="4" borderId="64" xfId="7" applyFont="1" applyFill="1" applyBorder="1" applyAlignment="1">
      <alignment horizontal="center" vertical="center" shrinkToFit="1"/>
    </xf>
    <xf numFmtId="0" fontId="9" fillId="14" borderId="78" xfId="7" applyFont="1" applyFill="1" applyBorder="1" applyAlignment="1" applyProtection="1">
      <alignment horizontal="center" vertical="center"/>
      <protection locked="0"/>
    </xf>
    <xf numFmtId="0" fontId="9" fillId="14" borderId="63" xfId="7" applyFont="1" applyFill="1" applyBorder="1" applyAlignment="1" applyProtection="1">
      <alignment horizontal="center" vertical="center"/>
      <protection locked="0"/>
    </xf>
    <xf numFmtId="0" fontId="9" fillId="14" borderId="79" xfId="7" applyFont="1" applyFill="1" applyBorder="1" applyAlignment="1" applyProtection="1">
      <alignment horizontal="center" vertical="center"/>
      <protection locked="0"/>
    </xf>
    <xf numFmtId="0" fontId="9" fillId="4" borderId="77" xfId="7" applyFont="1" applyFill="1" applyBorder="1" applyAlignment="1">
      <alignment horizontal="center" vertical="center"/>
    </xf>
    <xf numFmtId="0" fontId="9" fillId="4" borderId="66" xfId="7" applyFont="1" applyFill="1" applyBorder="1" applyAlignment="1">
      <alignment horizontal="center" vertical="center"/>
    </xf>
    <xf numFmtId="0" fontId="9" fillId="4" borderId="62" xfId="7" applyFont="1" applyFill="1" applyBorder="1" applyAlignment="1">
      <alignment horizontal="center" vertical="center"/>
    </xf>
    <xf numFmtId="0" fontId="9" fillId="4" borderId="63" xfId="7" applyFont="1" applyFill="1" applyBorder="1" applyAlignment="1">
      <alignment horizontal="center" vertical="center"/>
    </xf>
    <xf numFmtId="0" fontId="9" fillId="4" borderId="64" xfId="7" applyFont="1" applyFill="1" applyBorder="1" applyAlignment="1">
      <alignment horizontal="center" vertical="center"/>
    </xf>
    <xf numFmtId="0" fontId="17" fillId="3" borderId="0" xfId="5" applyFont="1" applyFill="1" applyAlignment="1">
      <alignment horizontal="center" vertical="center"/>
    </xf>
    <xf numFmtId="0" fontId="5" fillId="0" borderId="44" xfId="5" applyFont="1" applyFill="1" applyBorder="1" applyAlignment="1">
      <alignment horizontal="center" vertical="center" shrinkToFit="1"/>
    </xf>
    <xf numFmtId="0" fontId="5" fillId="0" borderId="23" xfId="5" applyFont="1" applyFill="1" applyBorder="1" applyAlignment="1">
      <alignment horizontal="center" vertical="center" shrinkToFit="1"/>
    </xf>
    <xf numFmtId="0" fontId="5" fillId="0" borderId="43" xfId="5" applyFont="1" applyFill="1" applyBorder="1" applyAlignment="1">
      <alignment horizontal="center" vertical="center" shrinkToFit="1"/>
    </xf>
    <xf numFmtId="0" fontId="5" fillId="0" borderId="40" xfId="5" applyFont="1" applyFill="1" applyBorder="1" applyAlignment="1">
      <alignment horizontal="center" vertical="center" shrinkToFit="1"/>
    </xf>
    <xf numFmtId="0" fontId="5" fillId="0" borderId="39" xfId="5" applyFont="1" applyFill="1" applyBorder="1" applyAlignment="1">
      <alignment horizontal="center" vertical="center" shrinkToFit="1"/>
    </xf>
    <xf numFmtId="0" fontId="5" fillId="0" borderId="9" xfId="5" applyFont="1" applyFill="1" applyBorder="1" applyAlignment="1">
      <alignment horizontal="center" vertical="center" shrinkToFit="1"/>
    </xf>
    <xf numFmtId="0" fontId="5" fillId="0" borderId="42" xfId="5" applyFont="1" applyFill="1" applyBorder="1" applyAlignment="1">
      <alignment horizontal="center" vertical="center" shrinkToFit="1"/>
    </xf>
    <xf numFmtId="0" fontId="5" fillId="0" borderId="12" xfId="5" applyFont="1" applyFill="1" applyBorder="1" applyAlignment="1">
      <alignment horizontal="center" vertical="center" shrinkToFit="1"/>
    </xf>
    <xf numFmtId="0" fontId="5" fillId="0" borderId="42" xfId="5" applyFont="1" applyFill="1" applyBorder="1" applyAlignment="1">
      <alignment horizontal="center" vertical="center" wrapText="1" shrinkToFit="1"/>
    </xf>
    <xf numFmtId="0" fontId="1" fillId="0" borderId="23" xfId="1" applyFont="1" applyFill="1" applyBorder="1" applyAlignment="1">
      <alignment horizontal="center" vertical="center" shrinkToFit="1"/>
    </xf>
    <xf numFmtId="0" fontId="1" fillId="0" borderId="43" xfId="1" applyFont="1" applyFill="1" applyBorder="1" applyAlignment="1">
      <alignment horizontal="center" vertical="center" shrinkToFit="1"/>
    </xf>
    <xf numFmtId="0" fontId="1" fillId="0" borderId="12" xfId="1" applyFont="1" applyFill="1" applyBorder="1" applyAlignment="1">
      <alignment horizontal="center" vertical="center" shrinkToFit="1"/>
    </xf>
    <xf numFmtId="0" fontId="1" fillId="0" borderId="39" xfId="1" applyFont="1" applyFill="1" applyBorder="1" applyAlignment="1">
      <alignment horizontal="center" vertical="center" shrinkToFit="1"/>
    </xf>
    <xf numFmtId="0" fontId="1" fillId="0" borderId="9" xfId="1" applyFont="1" applyFill="1" applyBorder="1" applyAlignment="1">
      <alignment horizontal="center" vertical="center" shrinkToFit="1"/>
    </xf>
    <xf numFmtId="0" fontId="5" fillId="0" borderId="114" xfId="5" applyFont="1" applyFill="1" applyBorder="1" applyAlignment="1">
      <alignment horizontal="center" vertical="center" shrinkToFit="1"/>
    </xf>
    <xf numFmtId="0" fontId="5" fillId="0" borderId="115" xfId="5" applyFont="1" applyFill="1" applyBorder="1" applyAlignment="1">
      <alignment horizontal="center" vertical="center" shrinkToFit="1"/>
    </xf>
    <xf numFmtId="0" fontId="5" fillId="0" borderId="76" xfId="5" applyFont="1" applyFill="1" applyBorder="1" applyAlignment="1">
      <alignment horizontal="center" vertical="center" shrinkToFit="1"/>
    </xf>
    <xf numFmtId="0" fontId="5" fillId="0" borderId="75" xfId="5" applyFont="1" applyFill="1" applyBorder="1" applyAlignment="1">
      <alignment horizontal="center" vertical="center" shrinkToFit="1"/>
    </xf>
    <xf numFmtId="0" fontId="30" fillId="0" borderId="10" xfId="10" applyFont="1" applyFill="1" applyBorder="1" applyAlignment="1">
      <alignment horizontal="center" vertical="center" shrinkToFit="1"/>
    </xf>
    <xf numFmtId="0" fontId="30" fillId="0" borderId="11" xfId="10" applyFont="1" applyFill="1" applyBorder="1" applyAlignment="1">
      <alignment horizontal="center" vertical="center" shrinkToFit="1"/>
    </xf>
    <xf numFmtId="0" fontId="30" fillId="0" borderId="38" xfId="10" applyFont="1" applyFill="1" applyBorder="1" applyAlignment="1">
      <alignment horizontal="center" vertical="center" shrinkToFit="1"/>
    </xf>
    <xf numFmtId="0" fontId="5" fillId="0" borderId="37" xfId="3" applyFont="1" applyFill="1" applyBorder="1" applyAlignment="1">
      <alignment horizontal="left" vertical="center" shrinkToFit="1"/>
    </xf>
    <xf numFmtId="0" fontId="5" fillId="0" borderId="31" xfId="3" applyFont="1" applyFill="1" applyBorder="1" applyAlignment="1">
      <alignment horizontal="left" vertical="center" shrinkToFit="1"/>
    </xf>
    <xf numFmtId="0" fontId="5" fillId="0" borderId="33" xfId="3" applyFont="1" applyFill="1" applyBorder="1" applyAlignment="1">
      <alignment horizontal="left" vertical="center" shrinkToFit="1"/>
    </xf>
    <xf numFmtId="0" fontId="5" fillId="0" borderId="35" xfId="5" applyFont="1" applyFill="1" applyBorder="1" applyAlignment="1">
      <alignment horizontal="center" vertical="center" shrinkToFit="1"/>
    </xf>
    <xf numFmtId="0" fontId="5" fillId="0" borderId="34" xfId="5" applyFont="1" applyFill="1" applyBorder="1" applyAlignment="1">
      <alignment horizontal="center" vertical="center" shrinkToFit="1"/>
    </xf>
    <xf numFmtId="0" fontId="5" fillId="0" borderId="36" xfId="5" applyFont="1" applyFill="1" applyBorder="1" applyAlignment="1">
      <alignment horizontal="center" vertical="center" shrinkToFit="1"/>
    </xf>
    <xf numFmtId="0" fontId="1" fillId="0" borderId="35" xfId="1" applyFont="1" applyFill="1" applyBorder="1" applyAlignment="1">
      <alignment horizontal="center" vertical="center" shrinkToFit="1"/>
    </xf>
    <xf numFmtId="0" fontId="1" fillId="0" borderId="34" xfId="1" applyFont="1" applyFill="1" applyBorder="1" applyAlignment="1">
      <alignment horizontal="center" vertical="center" shrinkToFit="1"/>
    </xf>
    <xf numFmtId="0" fontId="1" fillId="0" borderId="36" xfId="1" applyFont="1" applyFill="1" applyBorder="1" applyAlignment="1">
      <alignment horizontal="center" vertical="center" shrinkToFit="1"/>
    </xf>
    <xf numFmtId="0" fontId="5" fillId="0" borderId="32" xfId="5" applyFont="1" applyFill="1" applyBorder="1" applyAlignment="1">
      <alignment horizontal="left" vertical="center" shrinkToFit="1"/>
    </xf>
    <xf numFmtId="0" fontId="5" fillId="0" borderId="31" xfId="5" applyFont="1" applyFill="1" applyBorder="1" applyAlignment="1">
      <alignment horizontal="left" vertical="center" shrinkToFit="1"/>
    </xf>
    <xf numFmtId="0" fontId="5" fillId="0" borderId="33" xfId="5" applyFont="1" applyFill="1" applyBorder="1" applyAlignment="1">
      <alignment horizontal="left" vertical="center" shrinkToFit="1"/>
    </xf>
    <xf numFmtId="0" fontId="5" fillId="0" borderId="32" xfId="5" applyFont="1" applyFill="1" applyBorder="1" applyAlignment="1">
      <alignment horizontal="left" vertical="center" wrapText="1"/>
    </xf>
    <xf numFmtId="0" fontId="1" fillId="0" borderId="31" xfId="1" applyFont="1" applyFill="1" applyBorder="1" applyAlignment="1">
      <alignment horizontal="left" vertical="center"/>
    </xf>
    <xf numFmtId="0" fontId="1" fillId="0" borderId="33" xfId="1" applyFont="1" applyFill="1" applyBorder="1" applyAlignment="1">
      <alignment horizontal="left" vertical="center"/>
    </xf>
    <xf numFmtId="0" fontId="5" fillId="0" borderId="60" xfId="5" applyFont="1" applyFill="1" applyBorder="1" applyAlignment="1">
      <alignment horizontal="center" vertical="center" textRotation="255" shrinkToFit="1"/>
    </xf>
    <xf numFmtId="0" fontId="5" fillId="0" borderId="25" xfId="5" applyFont="1" applyFill="1" applyBorder="1" applyAlignment="1">
      <alignment horizontal="center" vertical="center" textRotation="255" shrinkToFit="1"/>
    </xf>
    <xf numFmtId="0" fontId="5" fillId="0" borderId="48" xfId="5" applyFont="1" applyFill="1" applyBorder="1" applyAlignment="1">
      <alignment horizontal="center" vertical="center" textRotation="255" shrinkToFit="1"/>
    </xf>
    <xf numFmtId="0" fontId="1" fillId="0" borderId="42" xfId="5" applyFont="1" applyFill="1" applyBorder="1" applyAlignment="1">
      <alignment horizontal="left" vertical="center" shrinkToFit="1"/>
    </xf>
    <xf numFmtId="0" fontId="1" fillId="0" borderId="23" xfId="5" applyFont="1" applyFill="1" applyBorder="1" applyAlignment="1">
      <alignment horizontal="left" vertical="center" shrinkToFit="1"/>
    </xf>
    <xf numFmtId="0" fontId="1" fillId="0" borderId="43" xfId="5" applyFont="1" applyFill="1" applyBorder="1" applyAlignment="1">
      <alignment horizontal="left" vertical="center" shrinkToFit="1"/>
    </xf>
    <xf numFmtId="0" fontId="1" fillId="0" borderId="27" xfId="5" applyFont="1" applyFill="1" applyBorder="1" applyAlignment="1">
      <alignment horizontal="left" vertical="center" shrinkToFit="1"/>
    </xf>
    <xf numFmtId="0" fontId="1" fillId="0" borderId="0" xfId="5" applyFont="1" applyFill="1" applyBorder="1" applyAlignment="1">
      <alignment horizontal="left" vertical="center" shrinkToFit="1"/>
    </xf>
    <xf numFmtId="0" fontId="1" fillId="0" borderId="5" xfId="5" applyFont="1" applyFill="1" applyBorder="1" applyAlignment="1">
      <alignment horizontal="left" vertical="center" shrinkToFit="1"/>
    </xf>
    <xf numFmtId="0" fontId="1" fillId="0" borderId="19" xfId="5" applyFont="1" applyFill="1" applyBorder="1" applyAlignment="1">
      <alignment horizontal="left" vertical="center" shrinkToFit="1"/>
    </xf>
    <xf numFmtId="0" fontId="1" fillId="0" borderId="20" xfId="5" applyFont="1" applyFill="1" applyBorder="1" applyAlignment="1">
      <alignment horizontal="left" vertical="center" shrinkToFit="1"/>
    </xf>
    <xf numFmtId="0" fontId="1" fillId="0" borderId="17" xfId="5" applyFont="1" applyFill="1" applyBorder="1" applyAlignment="1">
      <alignment horizontal="left" vertical="center" shrinkToFit="1"/>
    </xf>
    <xf numFmtId="0" fontId="1" fillId="0" borderId="117" xfId="5" applyFont="1" applyFill="1" applyBorder="1" applyAlignment="1">
      <alignment horizontal="left" vertical="center" shrinkToFit="1"/>
    </xf>
    <xf numFmtId="0" fontId="1" fillId="0" borderId="118" xfId="5" applyFont="1" applyFill="1" applyBorder="1" applyAlignment="1">
      <alignment horizontal="left" vertical="center" shrinkToFit="1"/>
    </xf>
    <xf numFmtId="0" fontId="1" fillId="0" borderId="119" xfId="5" applyFont="1" applyFill="1" applyBorder="1" applyAlignment="1">
      <alignment horizontal="left" vertical="center" shrinkToFit="1"/>
    </xf>
    <xf numFmtId="0" fontId="1" fillId="0" borderId="71" xfId="5" applyFont="1" applyFill="1" applyBorder="1" applyAlignment="1">
      <alignment horizontal="left" vertical="center" shrinkToFit="1"/>
    </xf>
    <xf numFmtId="0" fontId="1" fillId="0" borderId="72" xfId="5" applyFont="1" applyFill="1" applyBorder="1" applyAlignment="1">
      <alignment horizontal="left" vertical="center" shrinkToFit="1"/>
    </xf>
    <xf numFmtId="0" fontId="1" fillId="0" borderId="73" xfId="5" applyFont="1" applyFill="1" applyBorder="1" applyAlignment="1">
      <alignment horizontal="left" vertical="center" shrinkToFit="1"/>
    </xf>
    <xf numFmtId="0" fontId="1" fillId="0" borderId="120" xfId="5" applyFont="1" applyFill="1" applyBorder="1" applyAlignment="1">
      <alignment horizontal="left" vertical="center" shrinkToFit="1"/>
    </xf>
    <xf numFmtId="0" fontId="1" fillId="0" borderId="121" xfId="5" applyFont="1" applyFill="1" applyBorder="1" applyAlignment="1">
      <alignment horizontal="left" vertical="center" shrinkToFit="1"/>
    </xf>
    <xf numFmtId="0" fontId="1" fillId="0" borderId="122" xfId="5" applyFont="1" applyFill="1" applyBorder="1" applyAlignment="1">
      <alignment horizontal="left" vertical="center" shrinkToFit="1"/>
    </xf>
    <xf numFmtId="0" fontId="5" fillId="0" borderId="32" xfId="5" applyFont="1" applyFill="1" applyBorder="1" applyAlignment="1">
      <alignment horizontal="center" vertical="center" shrinkToFit="1"/>
    </xf>
    <xf numFmtId="0" fontId="5" fillId="0" borderId="31" xfId="5" applyFont="1" applyFill="1" applyBorder="1" applyAlignment="1">
      <alignment horizontal="center" vertical="center" shrinkToFit="1"/>
    </xf>
    <xf numFmtId="0" fontId="5" fillId="0" borderId="30" xfId="5" applyFont="1" applyFill="1" applyBorder="1" applyAlignment="1">
      <alignment horizontal="center" vertical="center" shrinkToFit="1"/>
    </xf>
    <xf numFmtId="0" fontId="5" fillId="0" borderId="13" xfId="5" applyFont="1" applyFill="1" applyBorder="1" applyAlignment="1">
      <alignment horizontal="left" vertical="center" shrinkToFit="1"/>
    </xf>
    <xf numFmtId="0" fontId="5" fillId="0" borderId="14" xfId="5" applyFont="1" applyFill="1" applyBorder="1" applyAlignment="1">
      <alignment horizontal="left" vertical="center" shrinkToFit="1"/>
    </xf>
    <xf numFmtId="0" fontId="5" fillId="0" borderId="4" xfId="5" applyFont="1" applyFill="1" applyBorder="1" applyAlignment="1">
      <alignment horizontal="center" vertical="center" shrinkToFit="1"/>
    </xf>
    <xf numFmtId="0" fontId="5" fillId="0" borderId="3" xfId="5" applyFont="1" applyFill="1" applyBorder="1" applyAlignment="1">
      <alignment horizontal="center" vertical="center" shrinkToFit="1"/>
    </xf>
    <xf numFmtId="0" fontId="5" fillId="0" borderId="13" xfId="5" applyFont="1" applyFill="1" applyBorder="1" applyAlignment="1">
      <alignment horizontal="center" vertical="center" shrinkToFit="1"/>
    </xf>
    <xf numFmtId="0" fontId="5" fillId="0" borderId="26" xfId="5" applyFont="1" applyFill="1" applyBorder="1" applyAlignment="1">
      <alignment horizontal="left" vertical="center" shrinkToFit="1"/>
    </xf>
    <xf numFmtId="0" fontId="5" fillId="0" borderId="4" xfId="5" applyFont="1" applyFill="1" applyBorder="1" applyAlignment="1">
      <alignment horizontal="left" vertical="center" shrinkToFit="1"/>
    </xf>
    <xf numFmtId="0" fontId="5" fillId="0" borderId="3" xfId="5" applyFont="1" applyFill="1" applyBorder="1" applyAlignment="1">
      <alignment horizontal="left" vertical="center" shrinkToFit="1"/>
    </xf>
    <xf numFmtId="0" fontId="1" fillId="0" borderId="4" xfId="5" applyFont="1" applyFill="1" applyBorder="1" applyAlignment="1">
      <alignment horizontal="center" vertical="center" wrapText="1" shrinkToFit="1"/>
    </xf>
    <xf numFmtId="0" fontId="1" fillId="0" borderId="3" xfId="5" applyFont="1" applyFill="1" applyBorder="1" applyAlignment="1">
      <alignment horizontal="center" vertical="center" wrapText="1" shrinkToFit="1"/>
    </xf>
    <xf numFmtId="0" fontId="1" fillId="0" borderId="13" xfId="5" applyFont="1" applyFill="1" applyBorder="1" applyAlignment="1">
      <alignment horizontal="center" vertical="center" wrapText="1" shrinkToFit="1"/>
    </xf>
    <xf numFmtId="0" fontId="5" fillId="0" borderId="24" xfId="5" applyFont="1" applyFill="1" applyBorder="1" applyAlignment="1">
      <alignment horizontal="left" vertical="center" shrinkToFit="1"/>
    </xf>
    <xf numFmtId="0" fontId="1" fillId="0" borderId="13" xfId="5" applyFont="1" applyFill="1" applyBorder="1" applyAlignment="1">
      <alignment horizontal="left" vertical="center" shrinkToFit="1"/>
    </xf>
    <xf numFmtId="0" fontId="1" fillId="0" borderId="14" xfId="5" applyFont="1" applyFill="1" applyBorder="1" applyAlignment="1">
      <alignment horizontal="left" vertical="center" shrinkToFit="1"/>
    </xf>
    <xf numFmtId="0" fontId="1" fillId="0" borderId="22" xfId="5" applyFont="1" applyFill="1" applyBorder="1" applyAlignment="1">
      <alignment horizontal="left" vertical="center" shrinkToFit="1"/>
    </xf>
    <xf numFmtId="0" fontId="1" fillId="0" borderId="28" xfId="5" applyFont="1" applyFill="1" applyBorder="1" applyAlignment="1">
      <alignment horizontal="left" vertical="center" shrinkToFit="1"/>
    </xf>
    <xf numFmtId="0" fontId="1" fillId="0" borderId="26" xfId="5" applyFont="1" applyFill="1" applyBorder="1" applyAlignment="1">
      <alignment horizontal="left" vertical="center" shrinkToFit="1"/>
    </xf>
    <xf numFmtId="0" fontId="1" fillId="0" borderId="4" xfId="5" applyFont="1" applyFill="1" applyBorder="1" applyAlignment="1">
      <alignment vertical="center" shrinkToFit="1"/>
    </xf>
    <xf numFmtId="0" fontId="1" fillId="0" borderId="3" xfId="5" applyFont="1" applyFill="1" applyBorder="1" applyAlignment="1">
      <alignment vertical="center" shrinkToFit="1"/>
    </xf>
    <xf numFmtId="0" fontId="1" fillId="0" borderId="13" xfId="5" applyFont="1" applyFill="1" applyBorder="1" applyAlignment="1">
      <alignment vertical="center" shrinkToFit="1"/>
    </xf>
    <xf numFmtId="0" fontId="1" fillId="0" borderId="3" xfId="5" applyFont="1" applyFill="1" applyBorder="1" applyAlignment="1">
      <alignment horizontal="center" vertical="center" shrinkToFit="1"/>
    </xf>
    <xf numFmtId="0" fontId="1" fillId="0" borderId="13" xfId="5" applyFont="1" applyFill="1" applyBorder="1" applyAlignment="1">
      <alignment horizontal="center" vertical="center" shrinkToFit="1"/>
    </xf>
    <xf numFmtId="0" fontId="1" fillId="0" borderId="3" xfId="5" applyFont="1" applyFill="1" applyBorder="1" applyAlignment="1">
      <alignment horizontal="left" vertical="center" shrinkToFit="1"/>
    </xf>
    <xf numFmtId="0" fontId="1" fillId="0" borderId="2" xfId="5" applyFont="1" applyFill="1" applyBorder="1" applyAlignment="1">
      <alignment horizontal="center" vertical="center" shrinkToFit="1"/>
    </xf>
    <xf numFmtId="0" fontId="1" fillId="0" borderId="1" xfId="5" applyFont="1" applyFill="1" applyBorder="1" applyAlignment="1">
      <alignment horizontal="center" vertical="center" shrinkToFit="1"/>
    </xf>
    <xf numFmtId="0" fontId="1" fillId="0" borderId="6" xfId="5" applyFont="1" applyFill="1" applyBorder="1" applyAlignment="1">
      <alignment horizontal="center" vertical="center" shrinkToFit="1"/>
    </xf>
    <xf numFmtId="0" fontId="1" fillId="0" borderId="4" xfId="5" applyFont="1" applyFill="1" applyBorder="1" applyAlignment="1">
      <alignment horizontal="center" vertical="center" shrinkToFit="1"/>
    </xf>
    <xf numFmtId="0" fontId="1" fillId="0" borderId="4" xfId="5" applyFont="1" applyFill="1" applyBorder="1" applyAlignment="1">
      <alignment horizontal="left" vertical="center" wrapText="1" shrinkToFit="1"/>
    </xf>
    <xf numFmtId="0" fontId="5" fillId="0" borderId="22" xfId="5" applyFont="1" applyFill="1" applyBorder="1" applyAlignment="1">
      <alignment horizontal="left" vertical="center" shrinkToFit="1"/>
    </xf>
    <xf numFmtId="0" fontId="5" fillId="0" borderId="28" xfId="5" applyFont="1" applyFill="1" applyBorder="1" applyAlignment="1">
      <alignment horizontal="left" vertical="center" shrinkToFit="1"/>
    </xf>
    <xf numFmtId="0" fontId="1" fillId="0" borderId="4" xfId="5" applyFont="1" applyFill="1" applyBorder="1" applyAlignment="1">
      <alignment horizontal="left" vertical="center" shrinkToFit="1"/>
    </xf>
    <xf numFmtId="0" fontId="5" fillId="0" borderId="24" xfId="5" applyFont="1" applyFill="1" applyBorder="1" applyAlignment="1">
      <alignment horizontal="center" vertical="center" shrinkToFit="1"/>
    </xf>
    <xf numFmtId="0" fontId="5" fillId="0" borderId="4" xfId="5" applyFont="1" applyFill="1" applyBorder="1" applyAlignment="1">
      <alignment horizontal="center" vertical="center" wrapText="1" shrinkToFit="1"/>
    </xf>
    <xf numFmtId="0" fontId="5" fillId="0" borderId="3" xfId="5" applyFont="1" applyFill="1" applyBorder="1" applyAlignment="1">
      <alignment horizontal="center" vertical="center" wrapText="1" shrinkToFit="1"/>
    </xf>
    <xf numFmtId="0" fontId="5" fillId="0" borderId="13" xfId="5" applyFont="1" applyFill="1" applyBorder="1" applyAlignment="1">
      <alignment horizontal="center" vertical="center" wrapText="1" shrinkToFit="1"/>
    </xf>
    <xf numFmtId="0" fontId="25" fillId="0" borderId="0" xfId="1" applyFont="1" applyFill="1" applyAlignment="1">
      <alignment horizontal="left" vertical="top" wrapText="1"/>
    </xf>
    <xf numFmtId="0" fontId="25" fillId="0" borderId="0" xfId="1" applyFont="1" applyFill="1" applyAlignment="1">
      <alignment vertical="center" wrapText="1"/>
    </xf>
    <xf numFmtId="0" fontId="25" fillId="0" borderId="0" xfId="1" applyFont="1" applyFill="1" applyAlignment="1">
      <alignment vertical="center"/>
    </xf>
    <xf numFmtId="0" fontId="25" fillId="0" borderId="0" xfId="1" applyFont="1" applyFill="1" applyAlignment="1">
      <alignment horizontal="left" vertical="top"/>
    </xf>
    <xf numFmtId="0" fontId="25" fillId="0" borderId="0" xfId="1" applyFont="1" applyFill="1" applyAlignment="1">
      <alignment horizontal="left" vertical="center" wrapText="1"/>
    </xf>
    <xf numFmtId="0" fontId="5" fillId="0" borderId="2" xfId="5" applyFont="1" applyFill="1" applyBorder="1" applyAlignment="1">
      <alignment horizontal="center" vertical="center" shrinkToFit="1"/>
    </xf>
    <xf numFmtId="0" fontId="5" fillId="0" borderId="1" xfId="5" applyFont="1" applyFill="1" applyBorder="1" applyAlignment="1">
      <alignment horizontal="center" vertical="center" shrinkToFit="1"/>
    </xf>
    <xf numFmtId="0" fontId="5" fillId="0" borderId="6" xfId="5" applyFont="1" applyFill="1" applyBorder="1" applyAlignment="1">
      <alignment horizontal="center" vertical="center" shrinkToFit="1"/>
    </xf>
    <xf numFmtId="0" fontId="1" fillId="0" borderId="42" xfId="5" applyFont="1" applyFill="1" applyBorder="1" applyAlignment="1">
      <alignment horizontal="left" vertical="center" wrapText="1" shrinkToFit="1"/>
    </xf>
    <xf numFmtId="0" fontId="1" fillId="0" borderId="23" xfId="5" applyFont="1" applyFill="1" applyBorder="1" applyAlignment="1">
      <alignment horizontal="left" vertical="center" wrapText="1" shrinkToFit="1"/>
    </xf>
    <xf numFmtId="0" fontId="1" fillId="0" borderId="43" xfId="5" applyFont="1" applyFill="1" applyBorder="1" applyAlignment="1">
      <alignment horizontal="left" vertical="center" wrapText="1" shrinkToFit="1"/>
    </xf>
    <xf numFmtId="0" fontId="1" fillId="0" borderId="27" xfId="5" applyFont="1" applyFill="1" applyBorder="1" applyAlignment="1">
      <alignment horizontal="left" vertical="center" wrapText="1" shrinkToFit="1"/>
    </xf>
    <xf numFmtId="0" fontId="1" fillId="0" borderId="0" xfId="5" applyFont="1" applyFill="1" applyBorder="1" applyAlignment="1">
      <alignment horizontal="left" vertical="center" wrapText="1" shrinkToFit="1"/>
    </xf>
    <xf numFmtId="0" fontId="1" fillId="0" borderId="5" xfId="5" applyFont="1" applyFill="1" applyBorder="1" applyAlignment="1">
      <alignment horizontal="left" vertical="center" wrapText="1" shrinkToFit="1"/>
    </xf>
    <xf numFmtId="0" fontId="1" fillId="0" borderId="19" xfId="5" applyFont="1" applyFill="1" applyBorder="1" applyAlignment="1">
      <alignment horizontal="left" vertical="center" wrapText="1" shrinkToFit="1"/>
    </xf>
    <xf numFmtId="0" fontId="1" fillId="0" borderId="20" xfId="5" applyFont="1" applyFill="1" applyBorder="1" applyAlignment="1">
      <alignment horizontal="left" vertical="center" wrapText="1" shrinkToFit="1"/>
    </xf>
    <xf numFmtId="0" fontId="1" fillId="0" borderId="17" xfId="5" applyFont="1" applyFill="1" applyBorder="1" applyAlignment="1">
      <alignment horizontal="left" vertical="center" wrapText="1" shrinkToFit="1"/>
    </xf>
    <xf numFmtId="0" fontId="1" fillId="0" borderId="14" xfId="1" applyFont="1" applyFill="1" applyBorder="1" applyAlignment="1">
      <alignment horizontal="left" vertical="center" shrinkToFit="1"/>
    </xf>
    <xf numFmtId="0" fontId="1" fillId="0" borderId="26" xfId="1" applyFont="1" applyFill="1" applyBorder="1" applyAlignment="1">
      <alignment horizontal="left" vertical="center" shrinkToFit="1"/>
    </xf>
    <xf numFmtId="0" fontId="11" fillId="0" borderId="4" xfId="5" applyFont="1" applyFill="1" applyBorder="1" applyAlignment="1">
      <alignment horizontal="left" vertical="center" shrinkToFit="1"/>
    </xf>
    <xf numFmtId="0" fontId="11" fillId="0" borderId="3" xfId="5" applyFont="1" applyFill="1" applyBorder="1" applyAlignment="1">
      <alignment horizontal="left" vertical="center" shrinkToFit="1"/>
    </xf>
    <xf numFmtId="0" fontId="11" fillId="0" borderId="24" xfId="5" applyFont="1" applyFill="1" applyBorder="1" applyAlignment="1">
      <alignment horizontal="left" vertical="center" shrinkToFit="1"/>
    </xf>
    <xf numFmtId="0" fontId="1" fillId="0" borderId="3" xfId="1" applyFont="1" applyFill="1" applyBorder="1" applyAlignment="1">
      <alignment horizontal="left" vertical="center" shrinkToFit="1"/>
    </xf>
    <xf numFmtId="0" fontId="1" fillId="0" borderId="13" xfId="1" applyFont="1" applyFill="1" applyBorder="1" applyAlignment="1">
      <alignment horizontal="left" vertical="center" shrinkToFit="1"/>
    </xf>
    <xf numFmtId="0" fontId="5" fillId="2" borderId="4" xfId="5" applyFont="1" applyFill="1" applyBorder="1" applyAlignment="1">
      <alignment horizontal="left" vertical="center" wrapText="1" shrinkToFit="1"/>
    </xf>
    <xf numFmtId="0" fontId="5" fillId="2" borderId="3" xfId="5" applyFont="1" applyFill="1" applyBorder="1" applyAlignment="1">
      <alignment horizontal="left" vertical="center" wrapText="1" shrinkToFit="1"/>
    </xf>
    <xf numFmtId="0" fontId="5" fillId="2" borderId="13" xfId="5" applyFont="1" applyFill="1" applyBorder="1" applyAlignment="1">
      <alignment horizontal="left" vertical="center" wrapText="1" shrinkToFit="1"/>
    </xf>
    <xf numFmtId="0" fontId="1" fillId="0" borderId="24" xfId="1" applyFont="1" applyFill="1" applyBorder="1" applyAlignment="1">
      <alignment horizontal="left" vertical="center" shrinkToFit="1"/>
    </xf>
    <xf numFmtId="0" fontId="11" fillId="2" borderId="4" xfId="5" applyFont="1" applyFill="1" applyBorder="1" applyAlignment="1">
      <alignment horizontal="left" vertical="center" shrinkToFit="1"/>
    </xf>
    <xf numFmtId="0" fontId="11" fillId="2" borderId="3" xfId="5" applyFont="1" applyFill="1" applyBorder="1" applyAlignment="1">
      <alignment horizontal="left" vertical="center" shrinkToFit="1"/>
    </xf>
    <xf numFmtId="0" fontId="11" fillId="2" borderId="13" xfId="5" applyFont="1" applyFill="1" applyBorder="1" applyAlignment="1">
      <alignment horizontal="left" vertical="center" shrinkToFit="1"/>
    </xf>
    <xf numFmtId="0" fontId="11" fillId="2" borderId="2" xfId="5" applyFont="1" applyFill="1" applyBorder="1" applyAlignment="1">
      <alignment horizontal="center" vertical="center" shrinkToFit="1"/>
    </xf>
    <xf numFmtId="0" fontId="11" fillId="2" borderId="1" xfId="5" applyFont="1" applyFill="1" applyBorder="1" applyAlignment="1">
      <alignment horizontal="center" vertical="center" shrinkToFit="1"/>
    </xf>
    <xf numFmtId="0" fontId="11" fillId="2" borderId="6" xfId="5" applyFont="1" applyFill="1" applyBorder="1" applyAlignment="1">
      <alignment horizontal="center" vertical="center" shrinkToFit="1"/>
    </xf>
    <xf numFmtId="0" fontId="44" fillId="0" borderId="20" xfId="0" applyFont="1" applyFill="1" applyBorder="1" applyAlignment="1">
      <alignment horizontal="center" vertical="center"/>
    </xf>
    <xf numFmtId="0" fontId="9" fillId="3" borderId="66" xfId="7" applyFont="1" applyFill="1" applyBorder="1" applyAlignment="1">
      <alignment horizontal="center" vertical="center"/>
    </xf>
    <xf numFmtId="0" fontId="9" fillId="3" borderId="67" xfId="7" applyFont="1" applyFill="1" applyBorder="1" applyAlignment="1">
      <alignment horizontal="center" vertical="center"/>
    </xf>
    <xf numFmtId="0" fontId="9" fillId="3" borderId="78" xfId="7" applyFont="1" applyFill="1" applyBorder="1" applyAlignment="1">
      <alignment horizontal="center" vertical="center"/>
    </xf>
    <xf numFmtId="0" fontId="9" fillId="3" borderId="63" xfId="7" applyFont="1" applyFill="1" applyBorder="1" applyAlignment="1">
      <alignment horizontal="center" vertical="center"/>
    </xf>
    <xf numFmtId="0" fontId="9" fillId="4" borderId="69" xfId="7" applyFont="1" applyFill="1" applyBorder="1" applyAlignment="1">
      <alignment horizontal="center" vertical="center" wrapText="1"/>
    </xf>
    <xf numFmtId="0" fontId="9" fillId="4" borderId="56" xfId="7" applyFont="1" applyFill="1" applyBorder="1" applyAlignment="1">
      <alignment horizontal="center" vertical="center"/>
    </xf>
    <xf numFmtId="0" fontId="9" fillId="4" borderId="58" xfId="7" applyFont="1" applyFill="1" applyBorder="1" applyAlignment="1">
      <alignment horizontal="center" vertical="center"/>
    </xf>
    <xf numFmtId="0" fontId="9" fillId="5" borderId="105" xfId="7" applyFont="1" applyFill="1" applyBorder="1" applyAlignment="1">
      <alignment horizontal="center" vertical="center"/>
    </xf>
    <xf numFmtId="0" fontId="9" fillId="5" borderId="106" xfId="7" applyFont="1" applyFill="1" applyBorder="1" applyAlignment="1">
      <alignment horizontal="center" vertical="center"/>
    </xf>
    <xf numFmtId="0" fontId="9" fillId="5" borderId="105" xfId="7" applyFont="1" applyFill="1" applyBorder="1" applyAlignment="1">
      <alignment horizontal="right" vertical="center" indent="1"/>
    </xf>
    <xf numFmtId="0" fontId="9" fillId="5" borderId="107" xfId="7" applyFont="1" applyFill="1" applyBorder="1" applyAlignment="1">
      <alignment horizontal="right" vertical="center" indent="1"/>
    </xf>
    <xf numFmtId="176" fontId="9" fillId="5" borderId="105" xfId="7" applyNumberFormat="1" applyFont="1" applyFill="1" applyBorder="1" applyAlignment="1">
      <alignment horizontal="right" vertical="center" indent="1"/>
    </xf>
    <xf numFmtId="176" fontId="9" fillId="5" borderId="107" xfId="7" applyNumberFormat="1" applyFont="1" applyFill="1" applyBorder="1" applyAlignment="1">
      <alignment horizontal="right" vertical="center" indent="1"/>
    </xf>
    <xf numFmtId="0" fontId="9" fillId="4" borderId="49" xfId="7" applyFont="1" applyFill="1" applyBorder="1" applyAlignment="1">
      <alignment horizontal="center" vertical="center"/>
    </xf>
    <xf numFmtId="0" fontId="9" fillId="5" borderId="108" xfId="7" applyFont="1" applyFill="1" applyBorder="1" applyAlignment="1">
      <alignment horizontal="center" vertical="center"/>
    </xf>
    <xf numFmtId="0" fontId="9" fillId="5" borderId="109" xfId="7" applyFont="1" applyFill="1" applyBorder="1" applyAlignment="1">
      <alignment horizontal="center" vertical="center"/>
    </xf>
    <xf numFmtId="0" fontId="9" fillId="5" borderId="108" xfId="7" applyFont="1" applyFill="1" applyBorder="1" applyAlignment="1">
      <alignment horizontal="right" vertical="center" indent="1"/>
    </xf>
    <xf numFmtId="0" fontId="9" fillId="5" borderId="110" xfId="7" applyFont="1" applyFill="1" applyBorder="1" applyAlignment="1">
      <alignment horizontal="right" vertical="center" indent="1"/>
    </xf>
    <xf numFmtId="176" fontId="9" fillId="5" borderId="108" xfId="7" applyNumberFormat="1" applyFont="1" applyFill="1" applyBorder="1" applyAlignment="1">
      <alignment horizontal="right" vertical="center" indent="1"/>
    </xf>
    <xf numFmtId="176" fontId="9" fillId="5" borderId="110" xfId="7" applyNumberFormat="1" applyFont="1" applyFill="1" applyBorder="1" applyAlignment="1">
      <alignment horizontal="right" vertical="center" indent="1"/>
    </xf>
    <xf numFmtId="0" fontId="9" fillId="5" borderId="111" xfId="7" applyFont="1" applyFill="1" applyBorder="1" applyAlignment="1">
      <alignment horizontal="center" vertical="center"/>
    </xf>
    <xf numFmtId="0" fontId="9" fillId="5" borderId="112" xfId="7" applyFont="1" applyFill="1" applyBorder="1" applyAlignment="1">
      <alignment horizontal="center" vertical="center"/>
    </xf>
    <xf numFmtId="0" fontId="9" fillId="5" borderId="111" xfId="7" applyFont="1" applyFill="1" applyBorder="1" applyAlignment="1">
      <alignment horizontal="right" vertical="center" indent="1"/>
    </xf>
    <xf numFmtId="0" fontId="9" fillId="5" borderId="113" xfId="7" applyFont="1" applyFill="1" applyBorder="1" applyAlignment="1">
      <alignment horizontal="right" vertical="center" indent="1"/>
    </xf>
    <xf numFmtId="176" fontId="9" fillId="5" borderId="111" xfId="7" applyNumberFormat="1" applyFont="1" applyFill="1" applyBorder="1" applyAlignment="1">
      <alignment horizontal="right" vertical="center" indent="1"/>
    </xf>
    <xf numFmtId="176" fontId="9" fillId="5" borderId="113" xfId="7" applyNumberFormat="1" applyFont="1" applyFill="1" applyBorder="1" applyAlignment="1">
      <alignment horizontal="right" vertical="center" indent="1"/>
    </xf>
    <xf numFmtId="0" fontId="9" fillId="8" borderId="4" xfId="7" applyFont="1" applyFill="1" applyBorder="1" applyAlignment="1">
      <alignment horizontal="center" vertical="center"/>
    </xf>
    <xf numFmtId="0" fontId="9" fillId="8" borderId="3" xfId="7" applyFont="1" applyFill="1" applyBorder="1" applyAlignment="1">
      <alignment horizontal="center" vertical="center"/>
    </xf>
    <xf numFmtId="0" fontId="9" fillId="8" borderId="13" xfId="7" applyFont="1" applyFill="1" applyBorder="1" applyAlignment="1">
      <alignment horizontal="center" vertical="center"/>
    </xf>
    <xf numFmtId="0" fontId="10" fillId="8" borderId="4" xfId="7" applyFont="1" applyFill="1" applyBorder="1" applyAlignment="1">
      <alignment horizontal="center" vertical="center"/>
    </xf>
    <xf numFmtId="0" fontId="10" fillId="8" borderId="13" xfId="7" applyFont="1" applyFill="1" applyBorder="1" applyAlignment="1">
      <alignment horizontal="center" vertical="center"/>
    </xf>
    <xf numFmtId="0" fontId="9" fillId="9" borderId="4" xfId="7" applyFont="1" applyFill="1" applyBorder="1" applyAlignment="1">
      <alignment horizontal="right" vertical="center" indent="1"/>
    </xf>
    <xf numFmtId="0" fontId="9" fillId="9" borderId="13" xfId="7" applyFont="1" applyFill="1" applyBorder="1" applyAlignment="1">
      <alignment horizontal="right" vertical="center" indent="1"/>
    </xf>
    <xf numFmtId="176" fontId="9" fillId="9" borderId="4" xfId="7" applyNumberFormat="1" applyFont="1" applyFill="1" applyBorder="1" applyAlignment="1">
      <alignment horizontal="right" vertical="center" indent="1"/>
    </xf>
    <xf numFmtId="176" fontId="9" fillId="9" borderId="13" xfId="7" applyNumberFormat="1" applyFont="1" applyFill="1" applyBorder="1" applyAlignment="1">
      <alignment horizontal="right" vertical="center" indent="1"/>
    </xf>
    <xf numFmtId="0" fontId="9" fillId="10" borderId="53" xfId="7" applyFont="1" applyFill="1" applyBorder="1" applyAlignment="1" applyProtection="1">
      <alignment horizontal="center" vertical="center"/>
      <protection locked="0"/>
    </xf>
    <xf numFmtId="0" fontId="9" fillId="10" borderId="26" xfId="7" applyFont="1" applyFill="1" applyBorder="1" applyAlignment="1" applyProtection="1">
      <alignment horizontal="center" vertical="center"/>
      <protection locked="0"/>
    </xf>
  </cellXfs>
  <cellStyles count="21">
    <cellStyle name="桁区切り 2" xfId="8" xr:uid="{00000000-0005-0000-0000-000001000000}"/>
    <cellStyle name="桁区切り 2 2" xfId="17" xr:uid="{DA67DF38-57BD-40DE-AB2D-AA2070837FC3}"/>
    <cellStyle name="桁区切り 3" xfId="14" xr:uid="{B7DB9B85-DF4F-4CFB-A834-C7DCE3B2C26A}"/>
    <cellStyle name="標準" xfId="0" builtinId="0"/>
    <cellStyle name="標準 2" xfId="2" xr:uid="{00000000-0005-0000-0000-000003000000}"/>
    <cellStyle name="標準 2 2" xfId="11" xr:uid="{00000000-0005-0000-0000-000004000000}"/>
    <cellStyle name="標準 2 2 2" xfId="15" xr:uid="{F89CA1BF-0604-4A85-A068-1913422B46A1}"/>
    <cellStyle name="標準 2 3" xfId="12" xr:uid="{00000000-0005-0000-0000-000005000000}"/>
    <cellStyle name="標準 2 4" xfId="18" xr:uid="{F9913D9F-66BB-4516-848A-930126A7E51A}"/>
    <cellStyle name="標準 3" xfId="1" xr:uid="{00000000-0005-0000-0000-000006000000}"/>
    <cellStyle name="標準 3 2" xfId="9" xr:uid="{00000000-0005-0000-0000-000007000000}"/>
    <cellStyle name="標準 3 3" xfId="13" xr:uid="{EA60F3DA-A779-4287-9D92-13B7EF9CF5A1}"/>
    <cellStyle name="標準 3 4" xfId="19" xr:uid="{337A2299-79F7-4238-BDA7-55A289EC7826}"/>
    <cellStyle name="標準 3 4 2" xfId="20" xr:uid="{3AF66729-A974-4251-989E-0878F6E35F05}"/>
    <cellStyle name="標準 4" xfId="4" xr:uid="{00000000-0005-0000-0000-000008000000}"/>
    <cellStyle name="標準 4 2" xfId="16" xr:uid="{C28758E4-2113-4BCE-BED3-7D33DE1555AB}"/>
    <cellStyle name="標準 5" xfId="6" xr:uid="{00000000-0005-0000-0000-000009000000}"/>
    <cellStyle name="標準_③-２加算様式（就労）" xfId="3" xr:uid="{00000000-0005-0000-0000-00000A000000}"/>
    <cellStyle name="標準_指定申請書改定案" xfId="7" xr:uid="{00000000-0005-0000-0000-00000C000000}"/>
    <cellStyle name="標準_総括表を変更しました（６／２３）" xfId="5" xr:uid="{00000000-0005-0000-0000-00000D000000}"/>
    <cellStyle name="標準_総括表を変更しました（６／２３） 3" xfId="10" xr:uid="{00000000-0005-0000-0000-00000E000000}"/>
  </cellStyles>
  <dxfs count="0"/>
  <tableStyles count="0" defaultTableStyle="TableStyleMedium2" defaultPivotStyle="PivotStyleLight16"/>
  <colors>
    <mruColors>
      <color rgb="FFFFFFCC"/>
      <color rgb="FFD2FCF7"/>
      <color rgb="FF00FF00"/>
      <color rgb="FFCCFFCC"/>
      <color rgb="FFCCFF99"/>
      <color rgb="FF99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298655</xdr:colOff>
      <xdr:row>39</xdr:row>
      <xdr:rowOff>36408</xdr:rowOff>
    </xdr:from>
    <xdr:to>
      <xdr:col>36</xdr:col>
      <xdr:colOff>322323</xdr:colOff>
      <xdr:row>44</xdr:row>
      <xdr:rowOff>173717</xdr:rowOff>
    </xdr:to>
    <xdr:sp macro="" textlink="">
      <xdr:nvSpPr>
        <xdr:cNvPr id="2" name="正方形/長方形 1">
          <a:extLst>
            <a:ext uri="{FF2B5EF4-FFF2-40B4-BE49-F238E27FC236}">
              <a16:creationId xmlns:a16="http://schemas.microsoft.com/office/drawing/2014/main" id="{CC85DA3B-8506-4B69-85CE-C3040A9D97E6}"/>
            </a:ext>
          </a:extLst>
        </xdr:cNvPr>
        <xdr:cNvSpPr/>
      </xdr:nvSpPr>
      <xdr:spPr>
        <a:xfrm>
          <a:off x="16595930" y="12237933"/>
          <a:ext cx="7157893" cy="1089809"/>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早見表の見方</a:t>
          </a:r>
          <a:r>
            <a:rPr kumimoji="1" lang="en-US" altLang="ja-JP" sz="1100">
              <a:solidFill>
                <a:schemeClr val="tx1"/>
              </a:solidFill>
            </a:rPr>
            <a:t>】</a:t>
          </a:r>
        </a:p>
        <a:p>
          <a:pPr algn="l"/>
          <a:r>
            <a:rPr kumimoji="1" lang="en-US" altLang="ja-JP" sz="1100">
              <a:solidFill>
                <a:schemeClr val="tx1"/>
              </a:solidFill>
            </a:rPr>
            <a:t>①</a:t>
          </a:r>
          <a:r>
            <a:rPr kumimoji="1" lang="ja-JP" altLang="en-US" sz="1100">
              <a:solidFill>
                <a:schemeClr val="tx1"/>
              </a:solidFill>
            </a:rPr>
            <a:t>「人員配置基準判定」が全て</a:t>
          </a:r>
          <a:r>
            <a:rPr kumimoji="1" lang="en-US" altLang="ja-JP" sz="1100">
              <a:solidFill>
                <a:schemeClr val="tx1"/>
              </a:solidFill>
            </a:rPr>
            <a:t>OK</a:t>
          </a:r>
          <a:r>
            <a:rPr kumimoji="1" lang="ja-JP" altLang="en-US" sz="1100">
              <a:solidFill>
                <a:schemeClr val="tx1"/>
              </a:solidFill>
            </a:rPr>
            <a:t>であることを確認</a:t>
          </a:r>
        </a:p>
        <a:p>
          <a:pPr algn="l"/>
          <a:r>
            <a:rPr kumimoji="1" lang="ja-JP" altLang="en-US" sz="1100">
              <a:solidFill>
                <a:schemeClr val="tx1"/>
              </a:solidFill>
            </a:rPr>
            <a:t>②従業者の勤務の体制及び勤務形態一覧表で加配する従業員の職種を「世話人（加配）」「生活支援員（加配）」に変更</a:t>
          </a:r>
        </a:p>
        <a:p>
          <a:pPr algn="l"/>
          <a:r>
            <a:rPr kumimoji="1" lang="ja-JP" altLang="en-US" sz="1100">
              <a:solidFill>
                <a:schemeClr val="tx1"/>
              </a:solidFill>
            </a:rPr>
            <a:t>③</a:t>
          </a:r>
          <a:r>
            <a:rPr kumimoji="1" lang="en-US" altLang="ja-JP" sz="1100">
              <a:solidFill>
                <a:schemeClr val="tx1"/>
              </a:solidFill>
            </a:rPr>
            <a:t>d</a:t>
          </a:r>
          <a:r>
            <a:rPr kumimoji="1" lang="ja-JP" altLang="en-US" sz="1100">
              <a:solidFill>
                <a:schemeClr val="tx1"/>
              </a:solidFill>
            </a:rPr>
            <a:t>が可の場合、対象となる比率の加算が取得可能</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298655</xdr:colOff>
      <xdr:row>39</xdr:row>
      <xdr:rowOff>36408</xdr:rowOff>
    </xdr:from>
    <xdr:to>
      <xdr:col>36</xdr:col>
      <xdr:colOff>322323</xdr:colOff>
      <xdr:row>44</xdr:row>
      <xdr:rowOff>173717</xdr:rowOff>
    </xdr:to>
    <xdr:sp macro="" textlink="">
      <xdr:nvSpPr>
        <xdr:cNvPr id="2" name="正方形/長方形 1">
          <a:extLst>
            <a:ext uri="{FF2B5EF4-FFF2-40B4-BE49-F238E27FC236}">
              <a16:creationId xmlns:a16="http://schemas.microsoft.com/office/drawing/2014/main" id="{3B6E3B50-8FFC-4608-A15E-367C52007B6E}"/>
            </a:ext>
          </a:extLst>
        </xdr:cNvPr>
        <xdr:cNvSpPr/>
      </xdr:nvSpPr>
      <xdr:spPr>
        <a:xfrm>
          <a:off x="16595930" y="7837383"/>
          <a:ext cx="7157893" cy="1089809"/>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早見表の見方</a:t>
          </a:r>
          <a:r>
            <a:rPr kumimoji="1" lang="en-US" altLang="ja-JP" sz="1100">
              <a:solidFill>
                <a:schemeClr val="tx1"/>
              </a:solidFill>
            </a:rPr>
            <a:t>】</a:t>
          </a:r>
        </a:p>
        <a:p>
          <a:pPr algn="l"/>
          <a:r>
            <a:rPr kumimoji="1" lang="en-US" altLang="ja-JP" sz="1100">
              <a:solidFill>
                <a:schemeClr val="tx1"/>
              </a:solidFill>
            </a:rPr>
            <a:t>①</a:t>
          </a:r>
          <a:r>
            <a:rPr kumimoji="1" lang="ja-JP" altLang="en-US" sz="1100">
              <a:solidFill>
                <a:schemeClr val="tx1"/>
              </a:solidFill>
            </a:rPr>
            <a:t>「人員配置基準判定」が全て</a:t>
          </a:r>
          <a:r>
            <a:rPr kumimoji="1" lang="en-US" altLang="ja-JP" sz="1100">
              <a:solidFill>
                <a:schemeClr val="tx1"/>
              </a:solidFill>
            </a:rPr>
            <a:t>OK</a:t>
          </a:r>
          <a:r>
            <a:rPr kumimoji="1" lang="ja-JP" altLang="en-US" sz="1100">
              <a:solidFill>
                <a:schemeClr val="tx1"/>
              </a:solidFill>
            </a:rPr>
            <a:t>であることを確認</a:t>
          </a:r>
        </a:p>
        <a:p>
          <a:pPr algn="l"/>
          <a:r>
            <a:rPr kumimoji="1" lang="ja-JP" altLang="en-US" sz="1100">
              <a:solidFill>
                <a:schemeClr val="tx1"/>
              </a:solidFill>
            </a:rPr>
            <a:t>②従業者の勤務の体制及び勤務形態一覧表で加配する従業員の職種を「世話人（加配）」「生活支援員（加配）」に変更</a:t>
          </a:r>
        </a:p>
        <a:p>
          <a:pPr algn="l"/>
          <a:r>
            <a:rPr kumimoji="1" lang="ja-JP" altLang="en-US" sz="1100">
              <a:solidFill>
                <a:schemeClr val="tx1"/>
              </a:solidFill>
            </a:rPr>
            <a:t>③</a:t>
          </a:r>
          <a:r>
            <a:rPr kumimoji="1" lang="en-US" altLang="ja-JP" sz="1100">
              <a:solidFill>
                <a:schemeClr val="tx1"/>
              </a:solidFill>
            </a:rPr>
            <a:t>d</a:t>
          </a:r>
          <a:r>
            <a:rPr kumimoji="1" lang="ja-JP" altLang="en-US" sz="1100">
              <a:solidFill>
                <a:schemeClr val="tx1"/>
              </a:solidFill>
            </a:rPr>
            <a:t>が可の場合、対象となる比率の加算が取得可能</a:t>
          </a:r>
        </a:p>
      </xdr:txBody>
    </xdr:sp>
    <xdr:clientData/>
  </xdr:twoCellAnchor>
  <xdr:twoCellAnchor>
    <xdr:from>
      <xdr:col>36</xdr:col>
      <xdr:colOff>484910</xdr:colOff>
      <xdr:row>16</xdr:row>
      <xdr:rowOff>34636</xdr:rowOff>
    </xdr:from>
    <xdr:to>
      <xdr:col>46</xdr:col>
      <xdr:colOff>51956</xdr:colOff>
      <xdr:row>19</xdr:row>
      <xdr:rowOff>259772</xdr:rowOff>
    </xdr:to>
    <xdr:sp macro="" textlink="">
      <xdr:nvSpPr>
        <xdr:cNvPr id="3" name="吹き出し: 四角形 2">
          <a:extLst>
            <a:ext uri="{FF2B5EF4-FFF2-40B4-BE49-F238E27FC236}">
              <a16:creationId xmlns:a16="http://schemas.microsoft.com/office/drawing/2014/main" id="{99DD5B8E-9394-406E-8B5A-38376C4B6CA4}"/>
            </a:ext>
          </a:extLst>
        </xdr:cNvPr>
        <xdr:cNvSpPr/>
      </xdr:nvSpPr>
      <xdr:spPr>
        <a:xfrm>
          <a:off x="24176183" y="5212772"/>
          <a:ext cx="4589318" cy="1160318"/>
        </a:xfrm>
        <a:prstGeom prst="wedgeRectCallout">
          <a:avLst>
            <a:gd name="adj1" fmla="val -67752"/>
            <a:gd name="adj2" fmla="val 578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数式の都合、少数第２位を切り下げているため、週平均勤務時間の合計が満たされていても常勤換算後の合計が</a:t>
          </a:r>
          <a:r>
            <a:rPr kumimoji="1" lang="en-US" altLang="ja-JP" sz="1400"/>
            <a:t>1.0</a:t>
          </a:r>
          <a:r>
            <a:rPr kumimoji="1" lang="ja-JP" altLang="en-US" sz="1400"/>
            <a:t>に満たないことがあります。その場合、週平均勤務時間または４週合計で確認します。</a:t>
          </a:r>
          <a:endParaRPr kumimoji="1" lang="en-US" altLang="ja-JP" sz="1400"/>
        </a:p>
      </xdr:txBody>
    </xdr:sp>
    <xdr:clientData/>
  </xdr:twoCellAnchor>
  <xdr:twoCellAnchor>
    <xdr:from>
      <xdr:col>38</xdr:col>
      <xdr:colOff>256310</xdr:colOff>
      <xdr:row>0</xdr:row>
      <xdr:rowOff>152400</xdr:rowOff>
    </xdr:from>
    <xdr:to>
      <xdr:col>49</xdr:col>
      <xdr:colOff>117764</xdr:colOff>
      <xdr:row>3</xdr:row>
      <xdr:rowOff>187036</xdr:rowOff>
    </xdr:to>
    <xdr:sp macro="" textlink="">
      <xdr:nvSpPr>
        <xdr:cNvPr id="4" name="吹き出し: 四角形 3">
          <a:extLst>
            <a:ext uri="{FF2B5EF4-FFF2-40B4-BE49-F238E27FC236}">
              <a16:creationId xmlns:a16="http://schemas.microsoft.com/office/drawing/2014/main" id="{476D4558-0220-4828-B0E9-745A1AE2715A}"/>
            </a:ext>
          </a:extLst>
        </xdr:cNvPr>
        <xdr:cNvSpPr/>
      </xdr:nvSpPr>
      <xdr:spPr>
        <a:xfrm>
          <a:off x="24954635" y="152400"/>
          <a:ext cx="4595379" cy="1168111"/>
        </a:xfrm>
        <a:prstGeom prst="wedgeRectCallout">
          <a:avLst>
            <a:gd name="adj1" fmla="val -67752"/>
            <a:gd name="adj2" fmla="val 578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必ず記載してください。以下の数式が正しく反映されません。</a:t>
          </a:r>
          <a:endParaRPr kumimoji="1" lang="en-US" altLang="ja-JP" sz="2400" b="1"/>
        </a:p>
      </xdr:txBody>
    </xdr:sp>
    <xdr:clientData/>
  </xdr:twoCellAnchor>
  <xdr:twoCellAnchor>
    <xdr:from>
      <xdr:col>22</xdr:col>
      <xdr:colOff>502227</xdr:colOff>
      <xdr:row>0</xdr:row>
      <xdr:rowOff>0</xdr:rowOff>
    </xdr:from>
    <xdr:to>
      <xdr:col>36</xdr:col>
      <xdr:colOff>606136</xdr:colOff>
      <xdr:row>2</xdr:row>
      <xdr:rowOff>121227</xdr:rowOff>
    </xdr:to>
    <xdr:sp macro="" textlink="">
      <xdr:nvSpPr>
        <xdr:cNvPr id="5" name="正方形/長方形 4">
          <a:extLst>
            <a:ext uri="{FF2B5EF4-FFF2-40B4-BE49-F238E27FC236}">
              <a16:creationId xmlns:a16="http://schemas.microsoft.com/office/drawing/2014/main" id="{B4DF040B-E159-4CFA-A4BC-2AD086F1B1F0}"/>
            </a:ext>
          </a:extLst>
        </xdr:cNvPr>
        <xdr:cNvSpPr/>
      </xdr:nvSpPr>
      <xdr:spPr>
        <a:xfrm>
          <a:off x="15637452" y="0"/>
          <a:ext cx="8400184" cy="940377"/>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516082</xdr:colOff>
      <xdr:row>0</xdr:row>
      <xdr:rowOff>363682</xdr:rowOff>
    </xdr:from>
    <xdr:to>
      <xdr:col>18</xdr:col>
      <xdr:colOff>138545</xdr:colOff>
      <xdr:row>2</xdr:row>
      <xdr:rowOff>121227</xdr:rowOff>
    </xdr:to>
    <xdr:sp macro="" textlink="">
      <xdr:nvSpPr>
        <xdr:cNvPr id="6" name="正方形/長方形 5">
          <a:extLst>
            <a:ext uri="{FF2B5EF4-FFF2-40B4-BE49-F238E27FC236}">
              <a16:creationId xmlns:a16="http://schemas.microsoft.com/office/drawing/2014/main" id="{09069D2B-0A3D-427B-A476-498D5990235C}"/>
            </a:ext>
          </a:extLst>
        </xdr:cNvPr>
        <xdr:cNvSpPr/>
      </xdr:nvSpPr>
      <xdr:spPr>
        <a:xfrm>
          <a:off x="5773882" y="363682"/>
          <a:ext cx="7175788" cy="576695"/>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329045</xdr:colOff>
      <xdr:row>3</xdr:row>
      <xdr:rowOff>148936</xdr:rowOff>
    </xdr:from>
    <xdr:to>
      <xdr:col>27</xdr:col>
      <xdr:colOff>450273</xdr:colOff>
      <xdr:row>12</xdr:row>
      <xdr:rowOff>138546</xdr:rowOff>
    </xdr:to>
    <xdr:sp macro="" textlink="">
      <xdr:nvSpPr>
        <xdr:cNvPr id="7" name="吹き出し: 四角形 6">
          <a:extLst>
            <a:ext uri="{FF2B5EF4-FFF2-40B4-BE49-F238E27FC236}">
              <a16:creationId xmlns:a16="http://schemas.microsoft.com/office/drawing/2014/main" id="{D205372E-19E5-4AAE-88B6-78F35B3B6C63}"/>
            </a:ext>
          </a:extLst>
        </xdr:cNvPr>
        <xdr:cNvSpPr/>
      </xdr:nvSpPr>
      <xdr:spPr>
        <a:xfrm>
          <a:off x="8491970" y="1282411"/>
          <a:ext cx="9998653" cy="2818535"/>
        </a:xfrm>
        <a:prstGeom prst="wedgeRectCallout">
          <a:avLst>
            <a:gd name="adj1" fmla="val -31548"/>
            <a:gd name="adj2" fmla="val -624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0"/>
            <a:t>例①</a:t>
          </a:r>
          <a:r>
            <a:rPr kumimoji="1" lang="en-US" altLang="ja-JP" sz="1600" b="0"/>
            <a:t>A</a:t>
          </a:r>
          <a:r>
            <a:rPr kumimoji="1" lang="ja-JP" altLang="en-US" sz="1600" b="0"/>
            <a:t>共同生活住居と</a:t>
          </a:r>
          <a:r>
            <a:rPr kumimoji="1" lang="en-US" altLang="ja-JP" sz="1600" b="0"/>
            <a:t>B</a:t>
          </a:r>
          <a:r>
            <a:rPr kumimoji="1" lang="ja-JP" altLang="en-US" sz="1600" b="0"/>
            <a:t>共同生活住居の従業員（世話人・生活支援員）が同じかつ勤務時間が分かれていない場合（同一時間で両住居に配属している扱いである場合）</a:t>
          </a:r>
          <a:endParaRPr kumimoji="1" lang="en-US" altLang="ja-JP" sz="1600" b="0"/>
        </a:p>
        <a:p>
          <a:pPr algn="l"/>
          <a:r>
            <a:rPr kumimoji="1" lang="ja-JP" altLang="en-US" sz="1600" b="0"/>
            <a:t>⇒「</a:t>
          </a:r>
          <a:r>
            <a:rPr kumimoji="1" lang="en-US" altLang="ja-JP" sz="1600" b="0"/>
            <a:t>A</a:t>
          </a:r>
          <a:r>
            <a:rPr kumimoji="1" lang="ja-JP" altLang="en-US" sz="1600" b="0"/>
            <a:t>、</a:t>
          </a:r>
          <a:r>
            <a:rPr kumimoji="1" lang="en-US" altLang="ja-JP" sz="1600" b="0"/>
            <a:t>B</a:t>
          </a:r>
          <a:r>
            <a:rPr kumimoji="1" lang="ja-JP" altLang="en-US" sz="1600" b="0"/>
            <a:t>」と記載して１枚の勤務形態一覧表を作成</a:t>
          </a:r>
          <a:endParaRPr kumimoji="1" lang="en-US" altLang="ja-JP" sz="1600" b="0"/>
        </a:p>
        <a:p>
          <a:pPr algn="l"/>
          <a:endParaRPr kumimoji="1" lang="en-US" altLang="ja-JP" sz="1600" b="0"/>
        </a:p>
        <a:p>
          <a:pPr algn="l"/>
          <a:r>
            <a:rPr kumimoji="1" lang="ja-JP" altLang="en-US" sz="1600" b="0"/>
            <a:t>例②</a:t>
          </a:r>
          <a:r>
            <a:rPr kumimoji="1" lang="en-US" altLang="ja-JP" sz="1600" b="0"/>
            <a:t>C</a:t>
          </a:r>
          <a:r>
            <a:rPr kumimoji="1" lang="ja-JP" altLang="en-US" sz="1600" b="0"/>
            <a:t>共同生活住居と</a:t>
          </a:r>
          <a:r>
            <a:rPr kumimoji="1" lang="en-US" altLang="ja-JP" sz="1600" b="0"/>
            <a:t>D</a:t>
          </a:r>
          <a:r>
            <a:rPr kumimoji="1" lang="ja-JP" altLang="en-US" sz="1600" b="0"/>
            <a:t>共同生活住居の従業員（世話人・生活支援員）が同じであるが、勤務時間が明確に分かれている場合（それぞれの住居で勤務時間が重複していない場合）</a:t>
          </a:r>
          <a:endParaRPr kumimoji="1" lang="en-US" altLang="ja-JP" sz="1600" b="0"/>
        </a:p>
        <a:p>
          <a:pPr algn="l"/>
          <a:r>
            <a:rPr kumimoji="1" lang="ja-JP" altLang="en-US" sz="1600" b="0"/>
            <a:t>⇒「</a:t>
          </a:r>
          <a:r>
            <a:rPr kumimoji="1" lang="en-US" altLang="ja-JP" sz="1600" b="0"/>
            <a:t>A</a:t>
          </a:r>
          <a:r>
            <a:rPr kumimoji="1" lang="ja-JP" altLang="en-US" sz="1600" b="0"/>
            <a:t>」または「</a:t>
          </a:r>
          <a:r>
            <a:rPr kumimoji="1" lang="en-US" altLang="ja-JP" sz="1600" b="0"/>
            <a:t>B</a:t>
          </a:r>
          <a:r>
            <a:rPr kumimoji="1" lang="ja-JP" altLang="en-US" sz="1600" b="0"/>
            <a:t>」と記載してそれぞれの住居で１枚の勤務形態一覧表を作成</a:t>
          </a:r>
          <a:endParaRPr kumimoji="1" lang="en-US" altLang="ja-JP" sz="1600" b="0"/>
        </a:p>
        <a:p>
          <a:pPr algn="l"/>
          <a:endParaRPr kumimoji="1" lang="en-US" altLang="ja-JP" sz="1600" b="0"/>
        </a:p>
        <a:p>
          <a:pPr algn="l"/>
          <a:r>
            <a:rPr kumimoji="1" lang="en-US" altLang="ja-JP" sz="1600" b="0"/>
            <a:t>※</a:t>
          </a:r>
          <a:r>
            <a:rPr kumimoji="1" lang="ja-JP" altLang="en-US" sz="1600" b="0"/>
            <a:t>管理者およびサビ管は業務に支障がない場合、同一法人内での</a:t>
          </a:r>
          <a:r>
            <a:rPr kumimoji="1" lang="en-US" altLang="ja-JP" sz="1600" b="0"/>
            <a:t>GH</a:t>
          </a:r>
          <a:r>
            <a:rPr kumimoji="1" lang="ja-JP" altLang="en-US" sz="1600" b="0"/>
            <a:t>での兼務（同一時間含む）が認められているため、対象外</a:t>
          </a:r>
          <a:endParaRPr kumimoji="1" lang="en-US" altLang="ja-JP" sz="1600" b="0"/>
        </a:p>
      </xdr:txBody>
    </xdr:sp>
    <xdr:clientData/>
  </xdr:twoCellAnchor>
  <xdr:twoCellAnchor>
    <xdr:from>
      <xdr:col>21</xdr:col>
      <xdr:colOff>256310</xdr:colOff>
      <xdr:row>19</xdr:row>
      <xdr:rowOff>207818</xdr:rowOff>
    </xdr:from>
    <xdr:to>
      <xdr:col>29</xdr:col>
      <xdr:colOff>135082</xdr:colOff>
      <xdr:row>21</xdr:row>
      <xdr:rowOff>256307</xdr:rowOff>
    </xdr:to>
    <xdr:sp macro="" textlink="">
      <xdr:nvSpPr>
        <xdr:cNvPr id="8" name="吹き出し: 四角形 7">
          <a:extLst>
            <a:ext uri="{FF2B5EF4-FFF2-40B4-BE49-F238E27FC236}">
              <a16:creationId xmlns:a16="http://schemas.microsoft.com/office/drawing/2014/main" id="{B52B53F2-3CDB-4636-85F1-1D323D587CB6}"/>
            </a:ext>
          </a:extLst>
        </xdr:cNvPr>
        <xdr:cNvSpPr/>
      </xdr:nvSpPr>
      <xdr:spPr>
        <a:xfrm>
          <a:off x="14810510" y="6370493"/>
          <a:ext cx="4526972" cy="677139"/>
        </a:xfrm>
        <a:prstGeom prst="wedgeRectCallout">
          <a:avLst>
            <a:gd name="adj1" fmla="val -86243"/>
            <a:gd name="adj2" fmla="val 371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不要な欄は非表示に設定してください。</a:t>
          </a:r>
          <a:endParaRPr kumimoji="1" lang="en-US" altLang="ja-JP" sz="1400"/>
        </a:p>
        <a:p>
          <a:pPr algn="l"/>
          <a:r>
            <a:rPr kumimoji="1" lang="ja-JP" altLang="en-US" sz="1400"/>
            <a:t>行が足りない場合は挿入してください。</a:t>
          </a:r>
          <a:endParaRPr kumimoji="1" lang="en-US" altLang="ja-JP" sz="1400"/>
        </a:p>
      </xdr:txBody>
    </xdr:sp>
    <xdr:clientData/>
  </xdr:twoCellAnchor>
  <xdr:twoCellAnchor>
    <xdr:from>
      <xdr:col>38</xdr:col>
      <xdr:colOff>93519</xdr:colOff>
      <xdr:row>5</xdr:row>
      <xdr:rowOff>131616</xdr:rowOff>
    </xdr:from>
    <xdr:to>
      <xdr:col>58</xdr:col>
      <xdr:colOff>190500</xdr:colOff>
      <xdr:row>13</xdr:row>
      <xdr:rowOff>294408</xdr:rowOff>
    </xdr:to>
    <xdr:sp macro="" textlink="">
      <xdr:nvSpPr>
        <xdr:cNvPr id="10" name="吹き出し: 四角形 9">
          <a:extLst>
            <a:ext uri="{FF2B5EF4-FFF2-40B4-BE49-F238E27FC236}">
              <a16:creationId xmlns:a16="http://schemas.microsoft.com/office/drawing/2014/main" id="{AFA14959-578A-4F31-8848-4CAAD75F47A0}"/>
            </a:ext>
          </a:extLst>
        </xdr:cNvPr>
        <xdr:cNvSpPr/>
      </xdr:nvSpPr>
      <xdr:spPr>
        <a:xfrm>
          <a:off x="25066337" y="1880752"/>
          <a:ext cx="7786254" cy="2656611"/>
        </a:xfrm>
        <a:prstGeom prst="wedgeRectCallout">
          <a:avLst>
            <a:gd name="adj1" fmla="val -61540"/>
            <a:gd name="adj2" fmla="val -3608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例①同一</a:t>
          </a:r>
          <a:r>
            <a:rPr kumimoji="1" lang="en-US" altLang="ja-JP" sz="1400"/>
            <a:t>GH</a:t>
          </a:r>
          <a:r>
            <a:rPr kumimoji="1" lang="ja-JP" altLang="en-US" sz="1400"/>
            <a:t>内で管理者のみ従事し、他の</a:t>
          </a:r>
          <a:r>
            <a:rPr kumimoji="1" lang="en-US" altLang="ja-JP" sz="1400"/>
            <a:t>GH</a:t>
          </a:r>
          <a:r>
            <a:rPr kumimoji="1" lang="ja-JP" altLang="en-US" sz="1400"/>
            <a:t>の管理者を兼務している場合⇒管理者（兼務あり）の行に勤務時間を記入し、下の表に兼務先の情報を記載</a:t>
          </a:r>
          <a:endParaRPr kumimoji="1" lang="en-US" altLang="ja-JP" sz="1400"/>
        </a:p>
        <a:p>
          <a:pPr algn="l"/>
          <a:endParaRPr kumimoji="1" lang="en-US" altLang="ja-JP" sz="1400"/>
        </a:p>
        <a:p>
          <a:pPr algn="l"/>
          <a:r>
            <a:rPr kumimoji="1" lang="ja-JP" altLang="en-US" sz="1400"/>
            <a:t>例②同一</a:t>
          </a:r>
          <a:r>
            <a:rPr kumimoji="1" lang="en-US" altLang="ja-JP" sz="1400"/>
            <a:t>GH</a:t>
          </a:r>
          <a:r>
            <a:rPr kumimoji="1" lang="ja-JP" altLang="en-US" sz="1400"/>
            <a:t>内で直接処遇等の業務に従事している場合で他の</a:t>
          </a:r>
          <a:r>
            <a:rPr kumimoji="1" lang="en-US" altLang="ja-JP" sz="1400"/>
            <a:t>GH</a:t>
          </a:r>
          <a:r>
            <a:rPr kumimoji="1" lang="ja-JP" altLang="en-US" sz="1400"/>
            <a:t>とは兼務していない場合⇒本勤務形態一覧表の常勤換算後の数が</a:t>
          </a:r>
          <a:r>
            <a:rPr kumimoji="1" lang="en-US" altLang="ja-JP" sz="1400"/>
            <a:t>1.0</a:t>
          </a:r>
          <a:r>
            <a:rPr kumimoji="1" lang="ja-JP" altLang="en-US" sz="1400"/>
            <a:t>となるよう配置。兼務時間が重複している場合は、管理者（兼務あり）の時間を外して調整</a:t>
          </a:r>
          <a:endParaRPr kumimoji="1" lang="en-US" altLang="ja-JP" sz="1400"/>
        </a:p>
        <a:p>
          <a:pPr algn="l"/>
          <a:endParaRPr kumimoji="1" lang="en-US" altLang="ja-JP" sz="1400"/>
        </a:p>
        <a:p>
          <a:pPr algn="l"/>
          <a:r>
            <a:rPr kumimoji="1" lang="ja-JP" altLang="en-US" sz="1400"/>
            <a:t>例③同一</a:t>
          </a:r>
          <a:r>
            <a:rPr kumimoji="1" lang="en-US" altLang="ja-JP" sz="1400"/>
            <a:t>GH</a:t>
          </a:r>
          <a:r>
            <a:rPr kumimoji="1" lang="ja-JP" altLang="en-US" sz="1400"/>
            <a:t>内で直接処遇等の業務に従事しており、かつ他の</a:t>
          </a:r>
          <a:r>
            <a:rPr kumimoji="1" lang="en-US" altLang="ja-JP" sz="1400"/>
            <a:t>GH</a:t>
          </a:r>
          <a:r>
            <a:rPr kumimoji="1" lang="ja-JP" altLang="en-US" sz="1400"/>
            <a:t>の管理者を兼務している場合⇒本勤務形態一覧表の常勤換算後の数および下の表に兼務先の常勤換算後の勤務時間数が</a:t>
          </a:r>
          <a:r>
            <a:rPr kumimoji="1" lang="en-US" altLang="ja-JP" sz="1400"/>
            <a:t>1.0</a:t>
          </a:r>
          <a:r>
            <a:rPr kumimoji="1" lang="ja-JP" altLang="en-US" sz="1400"/>
            <a:t>となるよう配置。兼務時間が重複している場合は、管理者（兼務あり）の時間を外して調整</a:t>
          </a:r>
        </a:p>
        <a:p>
          <a:pPr algn="l"/>
          <a:endParaRPr kumimoji="1" lang="en-US" altLang="ja-JP" sz="1400"/>
        </a:p>
        <a:p>
          <a:pPr algn="l"/>
          <a:endParaRPr kumimoji="1" lang="en-US" altLang="ja-JP" sz="1400"/>
        </a:p>
        <a:p>
          <a:pPr algn="l"/>
          <a:endParaRPr kumimoji="1" lang="en-US" altLang="ja-JP" sz="1400"/>
        </a:p>
      </xdr:txBody>
    </xdr:sp>
    <xdr:clientData/>
  </xdr:twoCellAnchor>
  <xdr:twoCellAnchor>
    <xdr:from>
      <xdr:col>36</xdr:col>
      <xdr:colOff>619992</xdr:colOff>
      <xdr:row>20</xdr:row>
      <xdr:rowOff>256309</xdr:rowOff>
    </xdr:from>
    <xdr:to>
      <xdr:col>46</xdr:col>
      <xdr:colOff>187038</xdr:colOff>
      <xdr:row>39</xdr:row>
      <xdr:rowOff>100445</xdr:rowOff>
    </xdr:to>
    <xdr:sp macro="" textlink="">
      <xdr:nvSpPr>
        <xdr:cNvPr id="11" name="吹き出し: 四角形 10">
          <a:extLst>
            <a:ext uri="{FF2B5EF4-FFF2-40B4-BE49-F238E27FC236}">
              <a16:creationId xmlns:a16="http://schemas.microsoft.com/office/drawing/2014/main" id="{87A900F5-0D1C-417E-B808-1AF971B58F83}"/>
            </a:ext>
          </a:extLst>
        </xdr:cNvPr>
        <xdr:cNvSpPr/>
      </xdr:nvSpPr>
      <xdr:spPr>
        <a:xfrm>
          <a:off x="24311265" y="6681354"/>
          <a:ext cx="4589318" cy="1160318"/>
        </a:xfrm>
        <a:prstGeom prst="wedgeRectCallout">
          <a:avLst>
            <a:gd name="adj1" fmla="val -93035"/>
            <a:gd name="adj2" fmla="val -5988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夜勤の方については、休憩時間を含めた時間を記載してください。休憩時間については、下にあります休憩時間に記載をしてください。</a:t>
          </a:r>
          <a:endParaRPr kumimoji="1" lang="en-US" altLang="ja-JP" sz="1400"/>
        </a:p>
      </xdr:txBody>
    </xdr:sp>
    <xdr:clientData/>
  </xdr:twoCellAnchor>
  <xdr:twoCellAnchor>
    <xdr:from>
      <xdr:col>14</xdr:col>
      <xdr:colOff>467591</xdr:colOff>
      <xdr:row>39</xdr:row>
      <xdr:rowOff>103909</xdr:rowOff>
    </xdr:from>
    <xdr:to>
      <xdr:col>37</xdr:col>
      <xdr:colOff>51954</xdr:colOff>
      <xdr:row>57</xdr:row>
      <xdr:rowOff>121227</xdr:rowOff>
    </xdr:to>
    <xdr:cxnSp macro="">
      <xdr:nvCxnSpPr>
        <xdr:cNvPr id="12" name="直線矢印コネクタ 11">
          <a:extLst>
            <a:ext uri="{FF2B5EF4-FFF2-40B4-BE49-F238E27FC236}">
              <a16:creationId xmlns:a16="http://schemas.microsoft.com/office/drawing/2014/main" id="{6C404F95-E98E-4D80-B5C2-68E746914949}"/>
            </a:ext>
          </a:extLst>
        </xdr:cNvPr>
        <xdr:cNvCxnSpPr/>
      </xdr:nvCxnSpPr>
      <xdr:spPr>
        <a:xfrm flipH="1">
          <a:off x="11049000" y="7845136"/>
          <a:ext cx="13369636" cy="5039591"/>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298655</xdr:colOff>
      <xdr:row>39</xdr:row>
      <xdr:rowOff>36408</xdr:rowOff>
    </xdr:from>
    <xdr:to>
      <xdr:col>36</xdr:col>
      <xdr:colOff>322323</xdr:colOff>
      <xdr:row>44</xdr:row>
      <xdr:rowOff>173717</xdr:rowOff>
    </xdr:to>
    <xdr:sp macro="" textlink="">
      <xdr:nvSpPr>
        <xdr:cNvPr id="2" name="正方形/長方形 1">
          <a:extLst>
            <a:ext uri="{FF2B5EF4-FFF2-40B4-BE49-F238E27FC236}">
              <a16:creationId xmlns:a16="http://schemas.microsoft.com/office/drawing/2014/main" id="{2037454B-FC2B-43B5-8E70-736815C2C3C0}"/>
            </a:ext>
          </a:extLst>
        </xdr:cNvPr>
        <xdr:cNvSpPr/>
      </xdr:nvSpPr>
      <xdr:spPr>
        <a:xfrm>
          <a:off x="16595930" y="7837383"/>
          <a:ext cx="7157893" cy="1089809"/>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早見表の見方</a:t>
          </a:r>
          <a:r>
            <a:rPr kumimoji="1" lang="en-US" altLang="ja-JP" sz="1100">
              <a:solidFill>
                <a:schemeClr val="tx1"/>
              </a:solidFill>
            </a:rPr>
            <a:t>】</a:t>
          </a:r>
        </a:p>
        <a:p>
          <a:pPr algn="l"/>
          <a:r>
            <a:rPr kumimoji="1" lang="en-US" altLang="ja-JP" sz="1100">
              <a:solidFill>
                <a:schemeClr val="tx1"/>
              </a:solidFill>
            </a:rPr>
            <a:t>①</a:t>
          </a:r>
          <a:r>
            <a:rPr kumimoji="1" lang="ja-JP" altLang="en-US" sz="1100">
              <a:solidFill>
                <a:schemeClr val="tx1"/>
              </a:solidFill>
            </a:rPr>
            <a:t>「人員配置基準判定」が全て</a:t>
          </a:r>
          <a:r>
            <a:rPr kumimoji="1" lang="en-US" altLang="ja-JP" sz="1100">
              <a:solidFill>
                <a:schemeClr val="tx1"/>
              </a:solidFill>
            </a:rPr>
            <a:t>OK</a:t>
          </a:r>
          <a:r>
            <a:rPr kumimoji="1" lang="ja-JP" altLang="en-US" sz="1100">
              <a:solidFill>
                <a:schemeClr val="tx1"/>
              </a:solidFill>
            </a:rPr>
            <a:t>であることを確認</a:t>
          </a:r>
        </a:p>
        <a:p>
          <a:pPr algn="l"/>
          <a:r>
            <a:rPr kumimoji="1" lang="ja-JP" altLang="en-US" sz="1100">
              <a:solidFill>
                <a:schemeClr val="tx1"/>
              </a:solidFill>
            </a:rPr>
            <a:t>②従業者の勤務の体制及び勤務形態一覧表で加配する従業員の職種を「世話人（加配）」「生活支援員（加配）」に変更</a:t>
          </a:r>
        </a:p>
        <a:p>
          <a:pPr algn="l"/>
          <a:r>
            <a:rPr kumimoji="1" lang="ja-JP" altLang="en-US" sz="1100">
              <a:solidFill>
                <a:schemeClr val="tx1"/>
              </a:solidFill>
            </a:rPr>
            <a:t>③</a:t>
          </a:r>
          <a:r>
            <a:rPr kumimoji="1" lang="en-US" altLang="ja-JP" sz="1100">
              <a:solidFill>
                <a:schemeClr val="tx1"/>
              </a:solidFill>
            </a:rPr>
            <a:t>d</a:t>
          </a:r>
          <a:r>
            <a:rPr kumimoji="1" lang="ja-JP" altLang="en-US" sz="1100">
              <a:solidFill>
                <a:schemeClr val="tx1"/>
              </a:solidFill>
            </a:rPr>
            <a:t>が可の場合、対象となる比率の加算が取得可能</a:t>
          </a:r>
        </a:p>
      </xdr:txBody>
    </xdr:sp>
    <xdr:clientData/>
  </xdr:twoCellAnchor>
  <xdr:twoCellAnchor>
    <xdr:from>
      <xdr:col>38</xdr:col>
      <xdr:colOff>121228</xdr:colOff>
      <xdr:row>14</xdr:row>
      <xdr:rowOff>225136</xdr:rowOff>
    </xdr:from>
    <xdr:to>
      <xdr:col>48</xdr:col>
      <xdr:colOff>311728</xdr:colOff>
      <xdr:row>18</xdr:row>
      <xdr:rowOff>138545</xdr:rowOff>
    </xdr:to>
    <xdr:sp macro="" textlink="">
      <xdr:nvSpPr>
        <xdr:cNvPr id="3" name="吹き出し: 四角形 2">
          <a:extLst>
            <a:ext uri="{FF2B5EF4-FFF2-40B4-BE49-F238E27FC236}">
              <a16:creationId xmlns:a16="http://schemas.microsoft.com/office/drawing/2014/main" id="{FE429A34-2FC4-4031-9EF5-D833E2B1B63C}"/>
            </a:ext>
          </a:extLst>
        </xdr:cNvPr>
        <xdr:cNvSpPr/>
      </xdr:nvSpPr>
      <xdr:spPr>
        <a:xfrm>
          <a:off x="25094046" y="4779818"/>
          <a:ext cx="4589318" cy="1160318"/>
        </a:xfrm>
        <a:prstGeom prst="wedgeRectCallout">
          <a:avLst>
            <a:gd name="adj1" fmla="val -67752"/>
            <a:gd name="adj2" fmla="val 578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数式の都合、少数第２位を切り下げているため、週平均勤務時間の合計が満たされていても常勤換算後の合計が</a:t>
          </a:r>
          <a:r>
            <a:rPr kumimoji="1" lang="en-US" altLang="ja-JP" sz="1400"/>
            <a:t>1.0</a:t>
          </a:r>
          <a:r>
            <a:rPr kumimoji="1" lang="ja-JP" altLang="en-US" sz="1400"/>
            <a:t>に満たないことがあります。その場合、週平均勤務時間または４週合計で確認します。</a:t>
          </a:r>
          <a:endParaRPr kumimoji="1" lang="en-US" altLang="ja-JP" sz="1400"/>
        </a:p>
      </xdr:txBody>
    </xdr:sp>
    <xdr:clientData/>
  </xdr:twoCellAnchor>
  <xdr:twoCellAnchor>
    <xdr:from>
      <xdr:col>38</xdr:col>
      <xdr:colOff>256310</xdr:colOff>
      <xdr:row>0</xdr:row>
      <xdr:rowOff>152400</xdr:rowOff>
    </xdr:from>
    <xdr:to>
      <xdr:col>49</xdr:col>
      <xdr:colOff>117764</xdr:colOff>
      <xdr:row>3</xdr:row>
      <xdr:rowOff>187036</xdr:rowOff>
    </xdr:to>
    <xdr:sp macro="" textlink="">
      <xdr:nvSpPr>
        <xdr:cNvPr id="4" name="吹き出し: 四角形 3">
          <a:extLst>
            <a:ext uri="{FF2B5EF4-FFF2-40B4-BE49-F238E27FC236}">
              <a16:creationId xmlns:a16="http://schemas.microsoft.com/office/drawing/2014/main" id="{0D74EB56-4749-4467-9285-C3239A62949E}"/>
            </a:ext>
          </a:extLst>
        </xdr:cNvPr>
        <xdr:cNvSpPr/>
      </xdr:nvSpPr>
      <xdr:spPr>
        <a:xfrm>
          <a:off x="24954635" y="152400"/>
          <a:ext cx="4595379" cy="1168111"/>
        </a:xfrm>
        <a:prstGeom prst="wedgeRectCallout">
          <a:avLst>
            <a:gd name="adj1" fmla="val -67752"/>
            <a:gd name="adj2" fmla="val 578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必ず記載してください。以下の数式が正しく反映されません。</a:t>
          </a:r>
          <a:endParaRPr kumimoji="1" lang="en-US" altLang="ja-JP" sz="2400" b="1"/>
        </a:p>
      </xdr:txBody>
    </xdr:sp>
    <xdr:clientData/>
  </xdr:twoCellAnchor>
  <xdr:twoCellAnchor>
    <xdr:from>
      <xdr:col>22</xdr:col>
      <xdr:colOff>502227</xdr:colOff>
      <xdr:row>0</xdr:row>
      <xdr:rowOff>0</xdr:rowOff>
    </xdr:from>
    <xdr:to>
      <xdr:col>36</xdr:col>
      <xdr:colOff>606136</xdr:colOff>
      <xdr:row>2</xdr:row>
      <xdr:rowOff>121227</xdr:rowOff>
    </xdr:to>
    <xdr:sp macro="" textlink="">
      <xdr:nvSpPr>
        <xdr:cNvPr id="5" name="正方形/長方形 4">
          <a:extLst>
            <a:ext uri="{FF2B5EF4-FFF2-40B4-BE49-F238E27FC236}">
              <a16:creationId xmlns:a16="http://schemas.microsoft.com/office/drawing/2014/main" id="{7D5582A0-FAE2-41E3-BAA7-C3B165F2AAEE}"/>
            </a:ext>
          </a:extLst>
        </xdr:cNvPr>
        <xdr:cNvSpPr/>
      </xdr:nvSpPr>
      <xdr:spPr>
        <a:xfrm>
          <a:off x="15637452" y="0"/>
          <a:ext cx="8400184" cy="940377"/>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516082</xdr:colOff>
      <xdr:row>0</xdr:row>
      <xdr:rowOff>363682</xdr:rowOff>
    </xdr:from>
    <xdr:to>
      <xdr:col>18</xdr:col>
      <xdr:colOff>138545</xdr:colOff>
      <xdr:row>2</xdr:row>
      <xdr:rowOff>121227</xdr:rowOff>
    </xdr:to>
    <xdr:sp macro="" textlink="">
      <xdr:nvSpPr>
        <xdr:cNvPr id="6" name="正方形/長方形 5">
          <a:extLst>
            <a:ext uri="{FF2B5EF4-FFF2-40B4-BE49-F238E27FC236}">
              <a16:creationId xmlns:a16="http://schemas.microsoft.com/office/drawing/2014/main" id="{8D746919-02FF-45D7-A0A0-F8884C072F51}"/>
            </a:ext>
          </a:extLst>
        </xdr:cNvPr>
        <xdr:cNvSpPr/>
      </xdr:nvSpPr>
      <xdr:spPr>
        <a:xfrm>
          <a:off x="5773882" y="363682"/>
          <a:ext cx="7175788" cy="576695"/>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329045</xdr:colOff>
      <xdr:row>3</xdr:row>
      <xdr:rowOff>148936</xdr:rowOff>
    </xdr:from>
    <xdr:to>
      <xdr:col>27</xdr:col>
      <xdr:colOff>450273</xdr:colOff>
      <xdr:row>12</xdr:row>
      <xdr:rowOff>138546</xdr:rowOff>
    </xdr:to>
    <xdr:sp macro="" textlink="">
      <xdr:nvSpPr>
        <xdr:cNvPr id="7" name="吹き出し: 四角形 6">
          <a:extLst>
            <a:ext uri="{FF2B5EF4-FFF2-40B4-BE49-F238E27FC236}">
              <a16:creationId xmlns:a16="http://schemas.microsoft.com/office/drawing/2014/main" id="{0B5960F6-6EB4-440C-9EA8-AB1F2104CF4E}"/>
            </a:ext>
          </a:extLst>
        </xdr:cNvPr>
        <xdr:cNvSpPr/>
      </xdr:nvSpPr>
      <xdr:spPr>
        <a:xfrm>
          <a:off x="8555181" y="1274618"/>
          <a:ext cx="10131137" cy="2795155"/>
        </a:xfrm>
        <a:prstGeom prst="wedgeRectCallout">
          <a:avLst>
            <a:gd name="adj1" fmla="val -31548"/>
            <a:gd name="adj2" fmla="val -624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0"/>
            <a:t>例①</a:t>
          </a:r>
          <a:r>
            <a:rPr kumimoji="1" lang="en-US" altLang="ja-JP" sz="1600" b="0"/>
            <a:t>A</a:t>
          </a:r>
          <a:r>
            <a:rPr kumimoji="1" lang="ja-JP" altLang="en-US" sz="1600" b="0"/>
            <a:t>共同生活住居と</a:t>
          </a:r>
          <a:r>
            <a:rPr kumimoji="1" lang="en-US" altLang="ja-JP" sz="1600" b="0"/>
            <a:t>B</a:t>
          </a:r>
          <a:r>
            <a:rPr kumimoji="1" lang="ja-JP" altLang="en-US" sz="1600" b="0"/>
            <a:t>共同生活住居の従業員（世話人・生活支援員）が同じかつ勤務時間が分かれていない場合（同一時間で両住居に配属している扱いである場合）</a:t>
          </a:r>
          <a:endParaRPr kumimoji="1" lang="en-US" altLang="ja-JP" sz="1600" b="0"/>
        </a:p>
        <a:p>
          <a:pPr algn="l"/>
          <a:r>
            <a:rPr kumimoji="1" lang="ja-JP" altLang="en-US" sz="1600" b="0"/>
            <a:t>⇒「</a:t>
          </a:r>
          <a:r>
            <a:rPr kumimoji="1" lang="en-US" altLang="ja-JP" sz="1600" b="0"/>
            <a:t>A</a:t>
          </a:r>
          <a:r>
            <a:rPr kumimoji="1" lang="ja-JP" altLang="en-US" sz="1600" b="0"/>
            <a:t>、</a:t>
          </a:r>
          <a:r>
            <a:rPr kumimoji="1" lang="en-US" altLang="ja-JP" sz="1600" b="0"/>
            <a:t>B</a:t>
          </a:r>
          <a:r>
            <a:rPr kumimoji="1" lang="ja-JP" altLang="en-US" sz="1600" b="0"/>
            <a:t>」と記載して１枚の勤務形態一覧表を作成</a:t>
          </a:r>
          <a:endParaRPr kumimoji="1" lang="en-US" altLang="ja-JP" sz="1600" b="0"/>
        </a:p>
        <a:p>
          <a:pPr algn="l"/>
          <a:endParaRPr kumimoji="1" lang="en-US" altLang="ja-JP" sz="1600" b="0"/>
        </a:p>
        <a:p>
          <a:pPr algn="l"/>
          <a:r>
            <a:rPr kumimoji="1" lang="ja-JP" altLang="en-US" sz="1600" b="0"/>
            <a:t>例②</a:t>
          </a:r>
          <a:r>
            <a:rPr kumimoji="1" lang="en-US" altLang="ja-JP" sz="1600" b="0"/>
            <a:t>C</a:t>
          </a:r>
          <a:r>
            <a:rPr kumimoji="1" lang="ja-JP" altLang="en-US" sz="1600" b="0"/>
            <a:t>共同生活住居と</a:t>
          </a:r>
          <a:r>
            <a:rPr kumimoji="1" lang="en-US" altLang="ja-JP" sz="1600" b="0"/>
            <a:t>D</a:t>
          </a:r>
          <a:r>
            <a:rPr kumimoji="1" lang="ja-JP" altLang="en-US" sz="1600" b="0"/>
            <a:t>共同生活住居の従業員（世話人・生活支援員）が同じであるが、勤務時間が明確に分かれている場合（それぞれの住居で勤務時間が重複していない場合）</a:t>
          </a:r>
          <a:endParaRPr kumimoji="1" lang="en-US" altLang="ja-JP" sz="1600" b="0"/>
        </a:p>
        <a:p>
          <a:pPr algn="l"/>
          <a:r>
            <a:rPr kumimoji="1" lang="ja-JP" altLang="en-US" sz="1600" b="0"/>
            <a:t>⇒「</a:t>
          </a:r>
          <a:r>
            <a:rPr kumimoji="1" lang="en-US" altLang="ja-JP" sz="1600" b="0"/>
            <a:t>A</a:t>
          </a:r>
          <a:r>
            <a:rPr kumimoji="1" lang="ja-JP" altLang="en-US" sz="1600" b="0"/>
            <a:t>」または「</a:t>
          </a:r>
          <a:r>
            <a:rPr kumimoji="1" lang="en-US" altLang="ja-JP" sz="1600" b="0"/>
            <a:t>B</a:t>
          </a:r>
          <a:r>
            <a:rPr kumimoji="1" lang="ja-JP" altLang="en-US" sz="1600" b="0"/>
            <a:t>」と記載してそれぞれの住居で１枚の勤務形態一覧表を作成</a:t>
          </a:r>
          <a:endParaRPr kumimoji="1" lang="en-US" altLang="ja-JP" sz="1600" b="0"/>
        </a:p>
        <a:p>
          <a:pPr algn="l"/>
          <a:endParaRPr kumimoji="1" lang="en-US" altLang="ja-JP" sz="1600" b="0"/>
        </a:p>
        <a:p>
          <a:pPr algn="l"/>
          <a:r>
            <a:rPr kumimoji="1" lang="en-US" altLang="ja-JP" sz="1600" b="0"/>
            <a:t>※</a:t>
          </a:r>
          <a:r>
            <a:rPr kumimoji="1" lang="ja-JP" altLang="en-US" sz="1600" b="0"/>
            <a:t>管理者およびサビ管は業務に支障がない場合、同一法人内での</a:t>
          </a:r>
          <a:r>
            <a:rPr kumimoji="1" lang="en-US" altLang="ja-JP" sz="1600" b="0"/>
            <a:t>GH</a:t>
          </a:r>
          <a:r>
            <a:rPr kumimoji="1" lang="ja-JP" altLang="en-US" sz="1600" b="0"/>
            <a:t>での兼務（同一時間含む）が認められているため、対象外</a:t>
          </a:r>
          <a:endParaRPr kumimoji="1" lang="en-US" altLang="ja-JP" sz="1600" b="0"/>
        </a:p>
      </xdr:txBody>
    </xdr:sp>
    <xdr:clientData/>
  </xdr:twoCellAnchor>
  <xdr:twoCellAnchor>
    <xdr:from>
      <xdr:col>21</xdr:col>
      <xdr:colOff>256310</xdr:colOff>
      <xdr:row>19</xdr:row>
      <xdr:rowOff>207818</xdr:rowOff>
    </xdr:from>
    <xdr:to>
      <xdr:col>29</xdr:col>
      <xdr:colOff>135082</xdr:colOff>
      <xdr:row>21</xdr:row>
      <xdr:rowOff>256307</xdr:rowOff>
    </xdr:to>
    <xdr:sp macro="" textlink="">
      <xdr:nvSpPr>
        <xdr:cNvPr id="8" name="吹き出し: 四角形 7">
          <a:extLst>
            <a:ext uri="{FF2B5EF4-FFF2-40B4-BE49-F238E27FC236}">
              <a16:creationId xmlns:a16="http://schemas.microsoft.com/office/drawing/2014/main" id="{724C2D05-4EBD-4C35-983F-C67DBD99A467}"/>
            </a:ext>
          </a:extLst>
        </xdr:cNvPr>
        <xdr:cNvSpPr/>
      </xdr:nvSpPr>
      <xdr:spPr>
        <a:xfrm>
          <a:off x="14810510" y="6370493"/>
          <a:ext cx="4526972" cy="677139"/>
        </a:xfrm>
        <a:prstGeom prst="wedgeRectCallout">
          <a:avLst>
            <a:gd name="adj1" fmla="val -86243"/>
            <a:gd name="adj2" fmla="val 371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不要な欄は非表示に設定してください。</a:t>
          </a:r>
          <a:endParaRPr kumimoji="1" lang="en-US" altLang="ja-JP" sz="1400"/>
        </a:p>
        <a:p>
          <a:pPr algn="l"/>
          <a:r>
            <a:rPr kumimoji="1" lang="ja-JP" altLang="en-US" sz="1400"/>
            <a:t>行が足りない場合は挿入してください。</a:t>
          </a:r>
          <a:endParaRPr kumimoji="1" lang="en-US" altLang="ja-JP" sz="1400"/>
        </a:p>
      </xdr:txBody>
    </xdr:sp>
    <xdr:clientData/>
  </xdr:twoCellAnchor>
  <xdr:twoCellAnchor>
    <xdr:from>
      <xdr:col>38</xdr:col>
      <xdr:colOff>93519</xdr:colOff>
      <xdr:row>5</xdr:row>
      <xdr:rowOff>131617</xdr:rowOff>
    </xdr:from>
    <xdr:to>
      <xdr:col>58</xdr:col>
      <xdr:colOff>190500</xdr:colOff>
      <xdr:row>13</xdr:row>
      <xdr:rowOff>294409</xdr:rowOff>
    </xdr:to>
    <xdr:sp macro="" textlink="">
      <xdr:nvSpPr>
        <xdr:cNvPr id="10" name="吹き出し: 四角形 9">
          <a:extLst>
            <a:ext uri="{FF2B5EF4-FFF2-40B4-BE49-F238E27FC236}">
              <a16:creationId xmlns:a16="http://schemas.microsoft.com/office/drawing/2014/main" id="{CCC68EA1-222A-4B75-BAD5-60F69C775833}"/>
            </a:ext>
          </a:extLst>
        </xdr:cNvPr>
        <xdr:cNvSpPr/>
      </xdr:nvSpPr>
      <xdr:spPr>
        <a:xfrm>
          <a:off x="25066337" y="1880753"/>
          <a:ext cx="7786254" cy="2656611"/>
        </a:xfrm>
        <a:prstGeom prst="wedgeRectCallout">
          <a:avLst>
            <a:gd name="adj1" fmla="val -61540"/>
            <a:gd name="adj2" fmla="val -3608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例①同一</a:t>
          </a:r>
          <a:r>
            <a:rPr kumimoji="1" lang="en-US" altLang="ja-JP" sz="1400"/>
            <a:t>GH</a:t>
          </a:r>
          <a:r>
            <a:rPr kumimoji="1" lang="ja-JP" altLang="en-US" sz="1400"/>
            <a:t>内で管理者のみ従事し、他の</a:t>
          </a:r>
          <a:r>
            <a:rPr kumimoji="1" lang="en-US" altLang="ja-JP" sz="1400"/>
            <a:t>GH</a:t>
          </a:r>
          <a:r>
            <a:rPr kumimoji="1" lang="ja-JP" altLang="en-US" sz="1400"/>
            <a:t>の管理者を兼務している場合⇒管理者（兼務あり）の行に勤務時間を記入し、下の表に兼務先の情報を記載</a:t>
          </a:r>
          <a:endParaRPr kumimoji="1" lang="en-US" altLang="ja-JP" sz="1400"/>
        </a:p>
        <a:p>
          <a:pPr algn="l"/>
          <a:endParaRPr kumimoji="1" lang="en-US" altLang="ja-JP" sz="1400"/>
        </a:p>
        <a:p>
          <a:pPr algn="l"/>
          <a:r>
            <a:rPr kumimoji="1" lang="ja-JP" altLang="en-US" sz="1400"/>
            <a:t>例②同一</a:t>
          </a:r>
          <a:r>
            <a:rPr kumimoji="1" lang="en-US" altLang="ja-JP" sz="1400"/>
            <a:t>GH</a:t>
          </a:r>
          <a:r>
            <a:rPr kumimoji="1" lang="ja-JP" altLang="en-US" sz="1400"/>
            <a:t>内で直接処遇等の業務に従事している場合で他の</a:t>
          </a:r>
          <a:r>
            <a:rPr kumimoji="1" lang="en-US" altLang="ja-JP" sz="1400"/>
            <a:t>GH</a:t>
          </a:r>
          <a:r>
            <a:rPr kumimoji="1" lang="ja-JP" altLang="en-US" sz="1400"/>
            <a:t>とは兼務していない場合⇒本勤務形態一覧表の常勤換算後の数が</a:t>
          </a:r>
          <a:r>
            <a:rPr kumimoji="1" lang="en-US" altLang="ja-JP" sz="1400"/>
            <a:t>1.0</a:t>
          </a:r>
          <a:r>
            <a:rPr kumimoji="1" lang="ja-JP" altLang="en-US" sz="1400"/>
            <a:t>となるよう配置。兼務時間が重複している場合は、管理者（兼務あり）の時間を外して調整</a:t>
          </a:r>
          <a:endParaRPr kumimoji="1" lang="en-US" altLang="ja-JP" sz="1400"/>
        </a:p>
        <a:p>
          <a:pPr algn="l"/>
          <a:endParaRPr kumimoji="1" lang="en-US" altLang="ja-JP" sz="1400"/>
        </a:p>
        <a:p>
          <a:pPr algn="l"/>
          <a:r>
            <a:rPr kumimoji="1" lang="ja-JP" altLang="en-US" sz="1400"/>
            <a:t>例③同一</a:t>
          </a:r>
          <a:r>
            <a:rPr kumimoji="1" lang="en-US" altLang="ja-JP" sz="1400"/>
            <a:t>GH</a:t>
          </a:r>
          <a:r>
            <a:rPr kumimoji="1" lang="ja-JP" altLang="en-US" sz="1400"/>
            <a:t>内で直接処遇等の業務に従事しており、かつ他の</a:t>
          </a:r>
          <a:r>
            <a:rPr kumimoji="1" lang="en-US" altLang="ja-JP" sz="1400"/>
            <a:t>GH</a:t>
          </a:r>
          <a:r>
            <a:rPr kumimoji="1" lang="ja-JP" altLang="en-US" sz="1400"/>
            <a:t>の管理者を兼務している場合⇒本勤務形態一覧表の常勤換算後の数および下の表に兼務先の常勤換算後の勤務時間数が</a:t>
          </a:r>
          <a:r>
            <a:rPr kumimoji="1" lang="en-US" altLang="ja-JP" sz="1400"/>
            <a:t>1.0</a:t>
          </a:r>
          <a:r>
            <a:rPr kumimoji="1" lang="ja-JP" altLang="en-US" sz="1400"/>
            <a:t>となるよう配置。兼務時間が重複している場合は、管理者（兼務あり）の時間を外して調整</a:t>
          </a:r>
        </a:p>
        <a:p>
          <a:pPr algn="l"/>
          <a:endParaRPr kumimoji="1" lang="en-US" altLang="ja-JP" sz="1400"/>
        </a:p>
        <a:p>
          <a:pPr algn="l"/>
          <a:endParaRPr kumimoji="1" lang="en-US" altLang="ja-JP" sz="1400"/>
        </a:p>
        <a:p>
          <a:pPr algn="l"/>
          <a:endParaRPr kumimoji="1" lang="en-US" altLang="ja-JP" sz="1400"/>
        </a:p>
      </xdr:txBody>
    </xdr:sp>
    <xdr:clientData/>
  </xdr:twoCellAnchor>
  <xdr:twoCellAnchor>
    <xdr:from>
      <xdr:col>36</xdr:col>
      <xdr:colOff>637310</xdr:colOff>
      <xdr:row>20</xdr:row>
      <xdr:rowOff>225137</xdr:rowOff>
    </xdr:from>
    <xdr:to>
      <xdr:col>46</xdr:col>
      <xdr:colOff>204356</xdr:colOff>
      <xdr:row>39</xdr:row>
      <xdr:rowOff>69273</xdr:rowOff>
    </xdr:to>
    <xdr:sp macro="" textlink="">
      <xdr:nvSpPr>
        <xdr:cNvPr id="11" name="吹き出し: 四角形 10">
          <a:extLst>
            <a:ext uri="{FF2B5EF4-FFF2-40B4-BE49-F238E27FC236}">
              <a16:creationId xmlns:a16="http://schemas.microsoft.com/office/drawing/2014/main" id="{6C261029-85BB-4641-B550-64F9220F3256}"/>
            </a:ext>
          </a:extLst>
        </xdr:cNvPr>
        <xdr:cNvSpPr/>
      </xdr:nvSpPr>
      <xdr:spPr>
        <a:xfrm>
          <a:off x="24328583" y="6650182"/>
          <a:ext cx="4589318" cy="1160318"/>
        </a:xfrm>
        <a:prstGeom prst="wedgeRectCallout">
          <a:avLst>
            <a:gd name="adj1" fmla="val -93035"/>
            <a:gd name="adj2" fmla="val -5988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夜勤の方については、休憩時間を含めた時間を記載してください。休憩時間については、下にあります休憩時間に記載をしてください。</a:t>
          </a:r>
          <a:endParaRPr kumimoji="1" lang="en-US" altLang="ja-JP" sz="1400"/>
        </a:p>
      </xdr:txBody>
    </xdr:sp>
    <xdr:clientData/>
  </xdr:twoCellAnchor>
  <xdr:twoCellAnchor>
    <xdr:from>
      <xdr:col>14</xdr:col>
      <xdr:colOff>484909</xdr:colOff>
      <xdr:row>39</xdr:row>
      <xdr:rowOff>72737</xdr:rowOff>
    </xdr:from>
    <xdr:to>
      <xdr:col>37</xdr:col>
      <xdr:colOff>69272</xdr:colOff>
      <xdr:row>57</xdr:row>
      <xdr:rowOff>90055</xdr:rowOff>
    </xdr:to>
    <xdr:cxnSp macro="">
      <xdr:nvCxnSpPr>
        <xdr:cNvPr id="12" name="直線矢印コネクタ 11">
          <a:extLst>
            <a:ext uri="{FF2B5EF4-FFF2-40B4-BE49-F238E27FC236}">
              <a16:creationId xmlns:a16="http://schemas.microsoft.com/office/drawing/2014/main" id="{1F234752-28AD-4B15-ABDF-B173DDEE880C}"/>
            </a:ext>
          </a:extLst>
        </xdr:cNvPr>
        <xdr:cNvCxnSpPr/>
      </xdr:nvCxnSpPr>
      <xdr:spPr>
        <a:xfrm flipH="1">
          <a:off x="11066318" y="7813964"/>
          <a:ext cx="13369636" cy="5039591"/>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298655</xdr:colOff>
      <xdr:row>39</xdr:row>
      <xdr:rowOff>36408</xdr:rowOff>
    </xdr:from>
    <xdr:to>
      <xdr:col>36</xdr:col>
      <xdr:colOff>322323</xdr:colOff>
      <xdr:row>44</xdr:row>
      <xdr:rowOff>173717</xdr:rowOff>
    </xdr:to>
    <xdr:sp macro="" textlink="">
      <xdr:nvSpPr>
        <xdr:cNvPr id="2" name="正方形/長方形 1">
          <a:extLst>
            <a:ext uri="{FF2B5EF4-FFF2-40B4-BE49-F238E27FC236}">
              <a16:creationId xmlns:a16="http://schemas.microsoft.com/office/drawing/2014/main" id="{B10CBA26-6479-4378-A100-37095FF05496}"/>
            </a:ext>
          </a:extLst>
        </xdr:cNvPr>
        <xdr:cNvSpPr/>
      </xdr:nvSpPr>
      <xdr:spPr>
        <a:xfrm>
          <a:off x="16595930" y="12237933"/>
          <a:ext cx="7157893" cy="1089809"/>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早見表の見方</a:t>
          </a:r>
          <a:r>
            <a:rPr kumimoji="1" lang="en-US" altLang="ja-JP" sz="1100">
              <a:solidFill>
                <a:schemeClr val="tx1"/>
              </a:solidFill>
            </a:rPr>
            <a:t>】</a:t>
          </a:r>
        </a:p>
        <a:p>
          <a:pPr algn="l"/>
          <a:r>
            <a:rPr kumimoji="1" lang="en-US" altLang="ja-JP" sz="1100">
              <a:solidFill>
                <a:schemeClr val="tx1"/>
              </a:solidFill>
            </a:rPr>
            <a:t>①</a:t>
          </a:r>
          <a:r>
            <a:rPr kumimoji="1" lang="ja-JP" altLang="en-US" sz="1100">
              <a:solidFill>
                <a:schemeClr val="tx1"/>
              </a:solidFill>
            </a:rPr>
            <a:t>「人員配置基準判定」が全て</a:t>
          </a:r>
          <a:r>
            <a:rPr kumimoji="1" lang="en-US" altLang="ja-JP" sz="1100">
              <a:solidFill>
                <a:schemeClr val="tx1"/>
              </a:solidFill>
            </a:rPr>
            <a:t>OK</a:t>
          </a:r>
          <a:r>
            <a:rPr kumimoji="1" lang="ja-JP" altLang="en-US" sz="1100">
              <a:solidFill>
                <a:schemeClr val="tx1"/>
              </a:solidFill>
            </a:rPr>
            <a:t>であることを確認</a:t>
          </a:r>
        </a:p>
        <a:p>
          <a:pPr algn="l"/>
          <a:r>
            <a:rPr kumimoji="1" lang="ja-JP" altLang="en-US" sz="1100">
              <a:solidFill>
                <a:schemeClr val="tx1"/>
              </a:solidFill>
            </a:rPr>
            <a:t>②従業者の勤務の体制及び勤務形態一覧表で加配する従業員の職種を「世話人（加配）」「生活支援員（加配）」に変更</a:t>
          </a:r>
        </a:p>
        <a:p>
          <a:pPr algn="l"/>
          <a:r>
            <a:rPr kumimoji="1" lang="ja-JP" altLang="en-US" sz="1100">
              <a:solidFill>
                <a:schemeClr val="tx1"/>
              </a:solidFill>
            </a:rPr>
            <a:t>③</a:t>
          </a:r>
          <a:r>
            <a:rPr kumimoji="1" lang="en-US" altLang="ja-JP" sz="1100">
              <a:solidFill>
                <a:schemeClr val="tx1"/>
              </a:solidFill>
            </a:rPr>
            <a:t>d</a:t>
          </a:r>
          <a:r>
            <a:rPr kumimoji="1" lang="ja-JP" altLang="en-US" sz="1100">
              <a:solidFill>
                <a:schemeClr val="tx1"/>
              </a:solidFill>
            </a:rPr>
            <a:t>が可の場合、対象となる比率の加算が取得可能</a:t>
          </a:r>
        </a:p>
      </xdr:txBody>
    </xdr:sp>
    <xdr:clientData/>
  </xdr:twoCellAnchor>
  <xdr:twoCellAnchor>
    <xdr:from>
      <xdr:col>38</xdr:col>
      <xdr:colOff>138546</xdr:colOff>
      <xdr:row>15</xdr:row>
      <xdr:rowOff>294409</xdr:rowOff>
    </xdr:from>
    <xdr:to>
      <xdr:col>49</xdr:col>
      <xdr:colOff>0</xdr:colOff>
      <xdr:row>19</xdr:row>
      <xdr:rowOff>207818</xdr:rowOff>
    </xdr:to>
    <xdr:sp macro="" textlink="">
      <xdr:nvSpPr>
        <xdr:cNvPr id="6" name="吹き出し: 四角形 5">
          <a:extLst>
            <a:ext uri="{FF2B5EF4-FFF2-40B4-BE49-F238E27FC236}">
              <a16:creationId xmlns:a16="http://schemas.microsoft.com/office/drawing/2014/main" id="{830754BA-36E2-49B5-A65C-1CBA206662FE}"/>
            </a:ext>
          </a:extLst>
        </xdr:cNvPr>
        <xdr:cNvSpPr/>
      </xdr:nvSpPr>
      <xdr:spPr>
        <a:xfrm>
          <a:off x="25111364" y="5160818"/>
          <a:ext cx="4589318" cy="1160318"/>
        </a:xfrm>
        <a:prstGeom prst="wedgeRectCallout">
          <a:avLst>
            <a:gd name="adj1" fmla="val -67752"/>
            <a:gd name="adj2" fmla="val 578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数式の都合、少数第２位を切り下げているため、週平均勤務時間の合計が満たされていても常勤換算後の合計が</a:t>
          </a:r>
          <a:r>
            <a:rPr kumimoji="1" lang="en-US" altLang="ja-JP" sz="1400"/>
            <a:t>1.0</a:t>
          </a:r>
          <a:r>
            <a:rPr kumimoji="1" lang="ja-JP" altLang="en-US" sz="1400"/>
            <a:t>に満たないことがあります。その場合、週平均勤務時間または４週合計で確認します。</a:t>
          </a:r>
          <a:endParaRPr kumimoji="1" lang="en-US" altLang="ja-JP" sz="1400"/>
        </a:p>
      </xdr:txBody>
    </xdr:sp>
    <xdr:clientData/>
  </xdr:twoCellAnchor>
  <xdr:twoCellAnchor>
    <xdr:from>
      <xdr:col>38</xdr:col>
      <xdr:colOff>256310</xdr:colOff>
      <xdr:row>0</xdr:row>
      <xdr:rowOff>152400</xdr:rowOff>
    </xdr:from>
    <xdr:to>
      <xdr:col>49</xdr:col>
      <xdr:colOff>117764</xdr:colOff>
      <xdr:row>3</xdr:row>
      <xdr:rowOff>187036</xdr:rowOff>
    </xdr:to>
    <xdr:sp macro="" textlink="">
      <xdr:nvSpPr>
        <xdr:cNvPr id="7" name="吹き出し: 四角形 6">
          <a:extLst>
            <a:ext uri="{FF2B5EF4-FFF2-40B4-BE49-F238E27FC236}">
              <a16:creationId xmlns:a16="http://schemas.microsoft.com/office/drawing/2014/main" id="{47B48342-CA45-4D5E-B050-80E5D4FF6199}"/>
            </a:ext>
          </a:extLst>
        </xdr:cNvPr>
        <xdr:cNvSpPr/>
      </xdr:nvSpPr>
      <xdr:spPr>
        <a:xfrm>
          <a:off x="25229128" y="152400"/>
          <a:ext cx="4589318" cy="1160318"/>
        </a:xfrm>
        <a:prstGeom prst="wedgeRectCallout">
          <a:avLst>
            <a:gd name="adj1" fmla="val -67752"/>
            <a:gd name="adj2" fmla="val 578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必ず記載してください。以下の数式が正しく反映されません。</a:t>
          </a:r>
          <a:endParaRPr kumimoji="1" lang="en-US" altLang="ja-JP" sz="2400" b="1"/>
        </a:p>
      </xdr:txBody>
    </xdr:sp>
    <xdr:clientData/>
  </xdr:twoCellAnchor>
  <xdr:twoCellAnchor>
    <xdr:from>
      <xdr:col>22</xdr:col>
      <xdr:colOff>502227</xdr:colOff>
      <xdr:row>0</xdr:row>
      <xdr:rowOff>0</xdr:rowOff>
    </xdr:from>
    <xdr:to>
      <xdr:col>36</xdr:col>
      <xdr:colOff>606136</xdr:colOff>
      <xdr:row>2</xdr:row>
      <xdr:rowOff>121227</xdr:rowOff>
    </xdr:to>
    <xdr:sp macro="" textlink="">
      <xdr:nvSpPr>
        <xdr:cNvPr id="8" name="正方形/長方形 7">
          <a:extLst>
            <a:ext uri="{FF2B5EF4-FFF2-40B4-BE49-F238E27FC236}">
              <a16:creationId xmlns:a16="http://schemas.microsoft.com/office/drawing/2014/main" id="{0E1F59C5-0D35-4FDD-B24E-2CE1AE6CEA63}"/>
            </a:ext>
          </a:extLst>
        </xdr:cNvPr>
        <xdr:cNvSpPr/>
      </xdr:nvSpPr>
      <xdr:spPr>
        <a:xfrm>
          <a:off x="15794182" y="0"/>
          <a:ext cx="8503227" cy="935182"/>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516082</xdr:colOff>
      <xdr:row>0</xdr:row>
      <xdr:rowOff>363682</xdr:rowOff>
    </xdr:from>
    <xdr:to>
      <xdr:col>18</xdr:col>
      <xdr:colOff>138545</xdr:colOff>
      <xdr:row>2</xdr:row>
      <xdr:rowOff>121227</xdr:rowOff>
    </xdr:to>
    <xdr:sp macro="" textlink="">
      <xdr:nvSpPr>
        <xdr:cNvPr id="9" name="正方形/長方形 8">
          <a:extLst>
            <a:ext uri="{FF2B5EF4-FFF2-40B4-BE49-F238E27FC236}">
              <a16:creationId xmlns:a16="http://schemas.microsoft.com/office/drawing/2014/main" id="{03F43715-DCAD-4ED8-A6B0-572C39C68AAE}"/>
            </a:ext>
          </a:extLst>
        </xdr:cNvPr>
        <xdr:cNvSpPr/>
      </xdr:nvSpPr>
      <xdr:spPr>
        <a:xfrm>
          <a:off x="5798127" y="363682"/>
          <a:ext cx="7277100" cy="571500"/>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294409</xdr:colOff>
      <xdr:row>3</xdr:row>
      <xdr:rowOff>166254</xdr:rowOff>
    </xdr:from>
    <xdr:to>
      <xdr:col>25</xdr:col>
      <xdr:colOff>415637</xdr:colOff>
      <xdr:row>12</xdr:row>
      <xdr:rowOff>155864</xdr:rowOff>
    </xdr:to>
    <xdr:sp macro="" textlink="">
      <xdr:nvSpPr>
        <xdr:cNvPr id="10" name="吹き出し: 四角形 9">
          <a:extLst>
            <a:ext uri="{FF2B5EF4-FFF2-40B4-BE49-F238E27FC236}">
              <a16:creationId xmlns:a16="http://schemas.microsoft.com/office/drawing/2014/main" id="{1DDD6C85-0DFD-41D9-97CA-74ADEB40055B}"/>
            </a:ext>
          </a:extLst>
        </xdr:cNvPr>
        <xdr:cNvSpPr/>
      </xdr:nvSpPr>
      <xdr:spPr>
        <a:xfrm>
          <a:off x="7342909" y="1291936"/>
          <a:ext cx="10131137" cy="2795155"/>
        </a:xfrm>
        <a:prstGeom prst="wedgeRectCallout">
          <a:avLst>
            <a:gd name="adj1" fmla="val -31548"/>
            <a:gd name="adj2" fmla="val -624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0"/>
            <a:t>例①</a:t>
          </a:r>
          <a:r>
            <a:rPr kumimoji="1" lang="en-US" altLang="ja-JP" sz="1600" b="0"/>
            <a:t>A</a:t>
          </a:r>
          <a:r>
            <a:rPr kumimoji="1" lang="ja-JP" altLang="en-US" sz="1600" b="0"/>
            <a:t>共同生活住居と</a:t>
          </a:r>
          <a:r>
            <a:rPr kumimoji="1" lang="en-US" altLang="ja-JP" sz="1600" b="0"/>
            <a:t>B</a:t>
          </a:r>
          <a:r>
            <a:rPr kumimoji="1" lang="ja-JP" altLang="en-US" sz="1600" b="0"/>
            <a:t>共同生活住居の従業員（世話人・生活支援員）が同じかつ勤務時間が分かれていない場合（同一時間で両住居に配属している扱いである場合）</a:t>
          </a:r>
          <a:endParaRPr kumimoji="1" lang="en-US" altLang="ja-JP" sz="1600" b="0"/>
        </a:p>
        <a:p>
          <a:pPr algn="l"/>
          <a:r>
            <a:rPr kumimoji="1" lang="ja-JP" altLang="en-US" sz="1600" b="0"/>
            <a:t>⇒「</a:t>
          </a:r>
          <a:r>
            <a:rPr kumimoji="1" lang="en-US" altLang="ja-JP" sz="1600" b="0"/>
            <a:t>A</a:t>
          </a:r>
          <a:r>
            <a:rPr kumimoji="1" lang="ja-JP" altLang="en-US" sz="1600" b="0"/>
            <a:t>、</a:t>
          </a:r>
          <a:r>
            <a:rPr kumimoji="1" lang="en-US" altLang="ja-JP" sz="1600" b="0"/>
            <a:t>B</a:t>
          </a:r>
          <a:r>
            <a:rPr kumimoji="1" lang="ja-JP" altLang="en-US" sz="1600" b="0"/>
            <a:t>」と記載して１枚の勤務形態一覧表を作成</a:t>
          </a:r>
          <a:endParaRPr kumimoji="1" lang="en-US" altLang="ja-JP" sz="1600" b="0"/>
        </a:p>
        <a:p>
          <a:pPr algn="l"/>
          <a:endParaRPr kumimoji="1" lang="en-US" altLang="ja-JP" sz="1600" b="0"/>
        </a:p>
        <a:p>
          <a:pPr algn="l"/>
          <a:r>
            <a:rPr kumimoji="1" lang="ja-JP" altLang="en-US" sz="1600" b="0"/>
            <a:t>例②</a:t>
          </a:r>
          <a:r>
            <a:rPr kumimoji="1" lang="en-US" altLang="ja-JP" sz="1600" b="0"/>
            <a:t>C</a:t>
          </a:r>
          <a:r>
            <a:rPr kumimoji="1" lang="ja-JP" altLang="en-US" sz="1600" b="0"/>
            <a:t>共同生活住居と</a:t>
          </a:r>
          <a:r>
            <a:rPr kumimoji="1" lang="en-US" altLang="ja-JP" sz="1600" b="0"/>
            <a:t>D</a:t>
          </a:r>
          <a:r>
            <a:rPr kumimoji="1" lang="ja-JP" altLang="en-US" sz="1600" b="0"/>
            <a:t>共同生活住居の従業員（世話人・生活支援員）が同じであるが、勤務時間が明確に分かれている場合（それぞれの住居で勤務時間が重複していない場合）</a:t>
          </a:r>
          <a:endParaRPr kumimoji="1" lang="en-US" altLang="ja-JP" sz="1600" b="0"/>
        </a:p>
        <a:p>
          <a:pPr algn="l"/>
          <a:r>
            <a:rPr kumimoji="1" lang="ja-JP" altLang="en-US" sz="1600" b="0"/>
            <a:t>⇒「</a:t>
          </a:r>
          <a:r>
            <a:rPr kumimoji="1" lang="en-US" altLang="ja-JP" sz="1600" b="0"/>
            <a:t>A</a:t>
          </a:r>
          <a:r>
            <a:rPr kumimoji="1" lang="ja-JP" altLang="en-US" sz="1600" b="0"/>
            <a:t>」または「</a:t>
          </a:r>
          <a:r>
            <a:rPr kumimoji="1" lang="en-US" altLang="ja-JP" sz="1600" b="0"/>
            <a:t>B</a:t>
          </a:r>
          <a:r>
            <a:rPr kumimoji="1" lang="ja-JP" altLang="en-US" sz="1600" b="0"/>
            <a:t>」と記載してそれぞれの住居で１枚の勤務形態一覧表を作成</a:t>
          </a:r>
          <a:endParaRPr kumimoji="1" lang="en-US" altLang="ja-JP" sz="1600" b="0"/>
        </a:p>
        <a:p>
          <a:pPr algn="l"/>
          <a:endParaRPr kumimoji="1" lang="en-US" altLang="ja-JP" sz="1600" b="0"/>
        </a:p>
        <a:p>
          <a:pPr algn="l"/>
          <a:r>
            <a:rPr kumimoji="1" lang="en-US" altLang="ja-JP" sz="1600" b="0"/>
            <a:t>※</a:t>
          </a:r>
          <a:r>
            <a:rPr kumimoji="1" lang="ja-JP" altLang="en-US" sz="1600" b="0"/>
            <a:t>管理者およびサビ管は業務に支障がない場合、同一法人内での</a:t>
          </a:r>
          <a:r>
            <a:rPr kumimoji="1" lang="en-US" altLang="ja-JP" sz="1600" b="0"/>
            <a:t>GH</a:t>
          </a:r>
          <a:r>
            <a:rPr kumimoji="1" lang="ja-JP" altLang="en-US" sz="1600" b="0"/>
            <a:t>での兼務（同一時間含む）が認められているため、対象外</a:t>
          </a:r>
          <a:endParaRPr kumimoji="1" lang="en-US" altLang="ja-JP" sz="1600" b="0"/>
        </a:p>
      </xdr:txBody>
    </xdr:sp>
    <xdr:clientData/>
  </xdr:twoCellAnchor>
  <xdr:twoCellAnchor>
    <xdr:from>
      <xdr:col>21</xdr:col>
      <xdr:colOff>256310</xdr:colOff>
      <xdr:row>19</xdr:row>
      <xdr:rowOff>207818</xdr:rowOff>
    </xdr:from>
    <xdr:to>
      <xdr:col>29</xdr:col>
      <xdr:colOff>135082</xdr:colOff>
      <xdr:row>21</xdr:row>
      <xdr:rowOff>256307</xdr:rowOff>
    </xdr:to>
    <xdr:sp macro="" textlink="">
      <xdr:nvSpPr>
        <xdr:cNvPr id="11" name="吹き出し: 四角形 10">
          <a:extLst>
            <a:ext uri="{FF2B5EF4-FFF2-40B4-BE49-F238E27FC236}">
              <a16:creationId xmlns:a16="http://schemas.microsoft.com/office/drawing/2014/main" id="{2B1C63BC-ADB8-4838-A90F-DBBC2DAEC1D8}"/>
            </a:ext>
          </a:extLst>
        </xdr:cNvPr>
        <xdr:cNvSpPr/>
      </xdr:nvSpPr>
      <xdr:spPr>
        <a:xfrm>
          <a:off x="14959446" y="6321136"/>
          <a:ext cx="4589318" cy="671944"/>
        </a:xfrm>
        <a:prstGeom prst="wedgeRectCallout">
          <a:avLst>
            <a:gd name="adj1" fmla="val -86243"/>
            <a:gd name="adj2" fmla="val 371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不要な欄は非表示に設定してください。</a:t>
          </a:r>
          <a:endParaRPr kumimoji="1" lang="en-US" altLang="ja-JP" sz="1400"/>
        </a:p>
        <a:p>
          <a:pPr algn="l"/>
          <a:r>
            <a:rPr kumimoji="1" lang="ja-JP" altLang="en-US" sz="1400"/>
            <a:t>行が足りない場合は挿入してください。</a:t>
          </a:r>
          <a:endParaRPr kumimoji="1" lang="en-US" altLang="ja-JP" sz="1400"/>
        </a:p>
      </xdr:txBody>
    </xdr:sp>
    <xdr:clientData/>
  </xdr:twoCellAnchor>
  <xdr:twoCellAnchor>
    <xdr:from>
      <xdr:col>38</xdr:col>
      <xdr:colOff>318655</xdr:colOff>
      <xdr:row>5</xdr:row>
      <xdr:rowOff>96980</xdr:rowOff>
    </xdr:from>
    <xdr:to>
      <xdr:col>59</xdr:col>
      <xdr:colOff>86591</xdr:colOff>
      <xdr:row>13</xdr:row>
      <xdr:rowOff>259772</xdr:rowOff>
    </xdr:to>
    <xdr:sp macro="" textlink="">
      <xdr:nvSpPr>
        <xdr:cNvPr id="14" name="吹き出し: 四角形 13">
          <a:extLst>
            <a:ext uri="{FF2B5EF4-FFF2-40B4-BE49-F238E27FC236}">
              <a16:creationId xmlns:a16="http://schemas.microsoft.com/office/drawing/2014/main" id="{5B120F2D-2779-4E30-A9A4-78E5B4D76FEC}"/>
            </a:ext>
          </a:extLst>
        </xdr:cNvPr>
        <xdr:cNvSpPr/>
      </xdr:nvSpPr>
      <xdr:spPr>
        <a:xfrm>
          <a:off x="25291473" y="1846116"/>
          <a:ext cx="7786254" cy="2656611"/>
        </a:xfrm>
        <a:prstGeom prst="wedgeRectCallout">
          <a:avLst>
            <a:gd name="adj1" fmla="val -61540"/>
            <a:gd name="adj2" fmla="val -3608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例①同一</a:t>
          </a:r>
          <a:r>
            <a:rPr kumimoji="1" lang="en-US" altLang="ja-JP" sz="1400"/>
            <a:t>GH</a:t>
          </a:r>
          <a:r>
            <a:rPr kumimoji="1" lang="ja-JP" altLang="en-US" sz="1400"/>
            <a:t>内で管理者のみ従事し、他の</a:t>
          </a:r>
          <a:r>
            <a:rPr kumimoji="1" lang="en-US" altLang="ja-JP" sz="1400"/>
            <a:t>GH</a:t>
          </a:r>
          <a:r>
            <a:rPr kumimoji="1" lang="ja-JP" altLang="en-US" sz="1400"/>
            <a:t>の管理者を兼務している場合⇒管理者（兼務あり）の行に勤務時間を記入し、下の表に兼務先の情報を記載</a:t>
          </a:r>
          <a:endParaRPr kumimoji="1" lang="en-US" altLang="ja-JP" sz="1400"/>
        </a:p>
        <a:p>
          <a:pPr algn="l"/>
          <a:endParaRPr kumimoji="1" lang="en-US" altLang="ja-JP" sz="1400"/>
        </a:p>
        <a:p>
          <a:pPr algn="l"/>
          <a:r>
            <a:rPr kumimoji="1" lang="ja-JP" altLang="en-US" sz="1400"/>
            <a:t>例②同一</a:t>
          </a:r>
          <a:r>
            <a:rPr kumimoji="1" lang="en-US" altLang="ja-JP" sz="1400"/>
            <a:t>GH</a:t>
          </a:r>
          <a:r>
            <a:rPr kumimoji="1" lang="ja-JP" altLang="en-US" sz="1400"/>
            <a:t>内で直接処遇等の業務に従事している場合で他の</a:t>
          </a:r>
          <a:r>
            <a:rPr kumimoji="1" lang="en-US" altLang="ja-JP" sz="1400"/>
            <a:t>GH</a:t>
          </a:r>
          <a:r>
            <a:rPr kumimoji="1" lang="ja-JP" altLang="en-US" sz="1400"/>
            <a:t>とは兼務していない場合⇒本勤務形態一覧表の常勤換算後の数が</a:t>
          </a:r>
          <a:r>
            <a:rPr kumimoji="1" lang="en-US" altLang="ja-JP" sz="1400"/>
            <a:t>1.0</a:t>
          </a:r>
          <a:r>
            <a:rPr kumimoji="1" lang="ja-JP" altLang="en-US" sz="1400"/>
            <a:t>となるよう配置。兼務時間が重複している場合は、管理者（兼務あり）の時間を外して調整</a:t>
          </a:r>
          <a:endParaRPr kumimoji="1" lang="en-US" altLang="ja-JP" sz="1400"/>
        </a:p>
        <a:p>
          <a:pPr algn="l"/>
          <a:endParaRPr kumimoji="1" lang="en-US" altLang="ja-JP" sz="1400"/>
        </a:p>
        <a:p>
          <a:pPr algn="l"/>
          <a:r>
            <a:rPr kumimoji="1" lang="ja-JP" altLang="en-US" sz="1400"/>
            <a:t>例③同一</a:t>
          </a:r>
          <a:r>
            <a:rPr kumimoji="1" lang="en-US" altLang="ja-JP" sz="1400"/>
            <a:t>GH</a:t>
          </a:r>
          <a:r>
            <a:rPr kumimoji="1" lang="ja-JP" altLang="en-US" sz="1400"/>
            <a:t>内で直接処遇等の業務に従事しており、かつ他の</a:t>
          </a:r>
          <a:r>
            <a:rPr kumimoji="1" lang="en-US" altLang="ja-JP" sz="1400"/>
            <a:t>GH</a:t>
          </a:r>
          <a:r>
            <a:rPr kumimoji="1" lang="ja-JP" altLang="en-US" sz="1400"/>
            <a:t>の管理者を兼務している場合⇒本勤務形態一覧表の常勤換算後の数および下の表に兼務先の常勤換算後の勤務時間数が</a:t>
          </a:r>
          <a:r>
            <a:rPr kumimoji="1" lang="en-US" altLang="ja-JP" sz="1400"/>
            <a:t>1.0</a:t>
          </a:r>
          <a:r>
            <a:rPr kumimoji="1" lang="ja-JP" altLang="en-US" sz="1400"/>
            <a:t>となるよう配置。兼務時間が重複している場合は、管理者（兼務あり）の時間を外して調整</a:t>
          </a:r>
        </a:p>
        <a:p>
          <a:pPr algn="l"/>
          <a:endParaRPr kumimoji="1" lang="en-US" altLang="ja-JP" sz="1400"/>
        </a:p>
        <a:p>
          <a:pPr algn="l"/>
          <a:endParaRPr kumimoji="1" lang="en-US" altLang="ja-JP" sz="1400"/>
        </a:p>
        <a:p>
          <a:pPr algn="l"/>
          <a:endParaRPr kumimoji="1" lang="en-US" altLang="ja-JP" sz="1400"/>
        </a:p>
      </xdr:txBody>
    </xdr:sp>
    <xdr:clientData/>
  </xdr:twoCellAnchor>
  <xdr:twoCellAnchor>
    <xdr:from>
      <xdr:col>36</xdr:col>
      <xdr:colOff>498765</xdr:colOff>
      <xdr:row>20</xdr:row>
      <xdr:rowOff>242456</xdr:rowOff>
    </xdr:from>
    <xdr:to>
      <xdr:col>46</xdr:col>
      <xdr:colOff>65811</xdr:colOff>
      <xdr:row>39</xdr:row>
      <xdr:rowOff>86592</xdr:rowOff>
    </xdr:to>
    <xdr:sp macro="" textlink="">
      <xdr:nvSpPr>
        <xdr:cNvPr id="12" name="吹き出し: 四角形 11">
          <a:extLst>
            <a:ext uri="{FF2B5EF4-FFF2-40B4-BE49-F238E27FC236}">
              <a16:creationId xmlns:a16="http://schemas.microsoft.com/office/drawing/2014/main" id="{54358B7D-C843-42CE-9758-603B27A7621E}"/>
            </a:ext>
          </a:extLst>
        </xdr:cNvPr>
        <xdr:cNvSpPr/>
      </xdr:nvSpPr>
      <xdr:spPr>
        <a:xfrm>
          <a:off x="24190038" y="6667501"/>
          <a:ext cx="4589318" cy="1160318"/>
        </a:xfrm>
        <a:prstGeom prst="wedgeRectCallout">
          <a:avLst>
            <a:gd name="adj1" fmla="val -93035"/>
            <a:gd name="adj2" fmla="val -5988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夜勤の方については、休憩時間を含めた時間を記載してください。休憩時間については、下にあります休憩時間に記載をしてください。</a:t>
          </a:r>
          <a:endParaRPr kumimoji="1" lang="en-US" altLang="ja-JP" sz="1400"/>
        </a:p>
      </xdr:txBody>
    </xdr:sp>
    <xdr:clientData/>
  </xdr:twoCellAnchor>
  <xdr:twoCellAnchor>
    <xdr:from>
      <xdr:col>14</xdr:col>
      <xdr:colOff>346364</xdr:colOff>
      <xdr:row>39</xdr:row>
      <xdr:rowOff>90056</xdr:rowOff>
    </xdr:from>
    <xdr:to>
      <xdr:col>36</xdr:col>
      <xdr:colOff>606136</xdr:colOff>
      <xdr:row>57</xdr:row>
      <xdr:rowOff>107374</xdr:rowOff>
    </xdr:to>
    <xdr:cxnSp macro="">
      <xdr:nvCxnSpPr>
        <xdr:cNvPr id="13" name="直線矢印コネクタ 12">
          <a:extLst>
            <a:ext uri="{FF2B5EF4-FFF2-40B4-BE49-F238E27FC236}">
              <a16:creationId xmlns:a16="http://schemas.microsoft.com/office/drawing/2014/main" id="{45FA1216-5B1E-465C-8ABE-7E20C08522AA}"/>
            </a:ext>
          </a:extLst>
        </xdr:cNvPr>
        <xdr:cNvCxnSpPr/>
      </xdr:nvCxnSpPr>
      <xdr:spPr>
        <a:xfrm flipH="1">
          <a:off x="10927773" y="7831283"/>
          <a:ext cx="13369636" cy="5039591"/>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削除厳禁"/>
      <sheetName val="Sheet1"/>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N138"/>
  <sheetViews>
    <sheetView showGridLines="0" view="pageBreakPreview" zoomScale="85" zoomScaleNormal="100" zoomScaleSheetLayoutView="85" workbookViewId="0">
      <selection activeCell="G21" sqref="G21:AJ23"/>
    </sheetView>
  </sheetViews>
  <sheetFormatPr defaultColWidth="9" defaultRowHeight="21" customHeight="1"/>
  <cols>
    <col min="1" max="29" width="2.625" style="118" customWidth="1"/>
    <col min="30" max="30" width="2.625" style="140" customWidth="1"/>
    <col min="31" max="32" width="2.625" style="118" customWidth="1"/>
    <col min="33" max="33" width="2.625" style="140" customWidth="1"/>
    <col min="34" max="35" width="2.625" style="118" customWidth="1"/>
    <col min="36" max="36" width="2.625" style="140" customWidth="1"/>
    <col min="37" max="38" width="2.625" style="118" customWidth="1"/>
    <col min="39" max="39" width="5" style="118" customWidth="1"/>
    <col min="40" max="40" width="2.625" style="118" customWidth="1"/>
    <col min="41" max="16384" width="9" style="118"/>
  </cols>
  <sheetData>
    <row r="1" spans="1:40" s="1" customFormat="1" ht="24.95" customHeight="1">
      <c r="A1" s="93"/>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5" t="s">
        <v>136</v>
      </c>
      <c r="AK1" s="94"/>
      <c r="AL1" s="94"/>
      <c r="AM1" s="94"/>
      <c r="AN1" s="94"/>
    </row>
    <row r="2" spans="1:40" s="1" customFormat="1" ht="15.95" customHeight="1">
      <c r="A2" s="344" t="s">
        <v>10</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96"/>
      <c r="AL2" s="96"/>
      <c r="AM2" s="96"/>
      <c r="AN2" s="96"/>
    </row>
    <row r="3" spans="1:40" s="1" customFormat="1" ht="9" customHeight="1"/>
    <row r="4" spans="1:40" s="93" customFormat="1" ht="15" customHeight="1">
      <c r="A4" s="345" t="s">
        <v>137</v>
      </c>
      <c r="B4" s="345"/>
      <c r="C4" s="345"/>
      <c r="D4" s="345"/>
      <c r="E4" s="345"/>
      <c r="F4" s="345"/>
      <c r="G4" s="345"/>
      <c r="H4" s="345"/>
      <c r="I4" s="345"/>
      <c r="J4" s="345"/>
      <c r="K4" s="97"/>
      <c r="L4" s="97"/>
      <c r="M4" s="97"/>
      <c r="N4" s="97"/>
      <c r="O4" s="97"/>
      <c r="P4" s="97"/>
      <c r="Q4" s="97"/>
      <c r="R4" s="97"/>
      <c r="S4" s="97"/>
      <c r="T4" s="97"/>
      <c r="U4" s="97"/>
      <c r="V4" s="97"/>
      <c r="W4" s="97"/>
      <c r="Y4" s="346" t="s">
        <v>107</v>
      </c>
      <c r="Z4" s="346"/>
      <c r="AA4" s="347"/>
      <c r="AB4" s="347"/>
      <c r="AC4" s="98" t="s">
        <v>39</v>
      </c>
      <c r="AD4" s="348"/>
      <c r="AE4" s="348"/>
      <c r="AF4" s="98" t="s">
        <v>40</v>
      </c>
      <c r="AG4" s="348"/>
      <c r="AH4" s="348"/>
      <c r="AI4" s="98" t="s">
        <v>28</v>
      </c>
      <c r="AJ4" s="99"/>
    </row>
    <row r="5" spans="1:40" s="1" customFormat="1" ht="12.75" customHeight="1">
      <c r="A5" s="345"/>
      <c r="B5" s="345"/>
      <c r="C5" s="345"/>
      <c r="D5" s="345"/>
      <c r="E5" s="345"/>
      <c r="F5" s="345"/>
      <c r="G5" s="345"/>
      <c r="H5" s="345"/>
      <c r="I5" s="345"/>
      <c r="J5" s="345"/>
      <c r="Y5" s="100"/>
      <c r="Z5" s="100"/>
      <c r="AA5" s="100"/>
      <c r="AB5" s="100"/>
    </row>
    <row r="6" spans="1:40" s="93" customFormat="1" ht="14.25" customHeight="1">
      <c r="A6" s="345"/>
      <c r="B6" s="345"/>
      <c r="C6" s="345"/>
      <c r="D6" s="345"/>
      <c r="E6" s="345"/>
      <c r="F6" s="345"/>
      <c r="G6" s="345"/>
      <c r="H6" s="345"/>
      <c r="I6" s="345"/>
      <c r="J6" s="345"/>
      <c r="K6" s="101"/>
      <c r="L6" s="101"/>
      <c r="AD6" s="99"/>
      <c r="AG6" s="99"/>
      <c r="AJ6" s="99"/>
    </row>
    <row r="7" spans="1:40" s="102" customFormat="1" ht="12" customHeight="1">
      <c r="A7" s="345"/>
      <c r="B7" s="345"/>
      <c r="C7" s="345"/>
      <c r="D7" s="345"/>
      <c r="E7" s="345"/>
      <c r="F7" s="345"/>
      <c r="G7" s="345"/>
      <c r="H7" s="345"/>
      <c r="I7" s="345"/>
      <c r="J7" s="345"/>
      <c r="K7" s="101"/>
      <c r="L7" s="101"/>
      <c r="M7" s="349" t="s">
        <v>138</v>
      </c>
      <c r="N7" s="349"/>
      <c r="O7" s="349"/>
      <c r="P7" s="350" t="s">
        <v>139</v>
      </c>
      <c r="Q7" s="350"/>
      <c r="R7" s="350"/>
      <c r="S7" s="350"/>
      <c r="T7" s="350"/>
      <c r="U7" s="338" t="s">
        <v>140</v>
      </c>
      <c r="V7" s="351"/>
      <c r="W7" s="351"/>
      <c r="X7" s="351"/>
      <c r="Y7" s="351"/>
      <c r="Z7" s="351"/>
      <c r="AA7" s="351"/>
      <c r="AB7" s="351"/>
      <c r="AC7" s="351"/>
      <c r="AD7" s="351"/>
      <c r="AE7" s="351"/>
      <c r="AF7" s="351"/>
      <c r="AG7" s="351"/>
      <c r="AH7" s="351"/>
      <c r="AI7" s="351"/>
      <c r="AJ7" s="351"/>
    </row>
    <row r="8" spans="1:40" s="102" customFormat="1" ht="12" customHeight="1">
      <c r="A8" s="345"/>
      <c r="B8" s="345"/>
      <c r="C8" s="345"/>
      <c r="D8" s="345"/>
      <c r="E8" s="345"/>
      <c r="F8" s="345"/>
      <c r="G8" s="345"/>
      <c r="H8" s="345"/>
      <c r="I8" s="345"/>
      <c r="J8" s="345"/>
      <c r="K8" s="101"/>
      <c r="L8" s="101"/>
      <c r="M8" s="349"/>
      <c r="N8" s="349"/>
      <c r="O8" s="349"/>
      <c r="P8" s="350"/>
      <c r="Q8" s="350"/>
      <c r="R8" s="350"/>
      <c r="S8" s="350"/>
      <c r="T8" s="350"/>
      <c r="U8" s="338"/>
      <c r="V8" s="340"/>
      <c r="W8" s="340"/>
      <c r="X8" s="340"/>
      <c r="Y8" s="340"/>
      <c r="Z8" s="340"/>
      <c r="AA8" s="340"/>
      <c r="AB8" s="340"/>
      <c r="AC8" s="340"/>
      <c r="AD8" s="340"/>
      <c r="AE8" s="340"/>
      <c r="AF8" s="340"/>
      <c r="AG8" s="340"/>
      <c r="AH8" s="340"/>
      <c r="AI8" s="340"/>
      <c r="AJ8" s="340"/>
    </row>
    <row r="9" spans="1:40" s="102" customFormat="1" ht="12" customHeight="1">
      <c r="M9" s="349"/>
      <c r="N9" s="349"/>
      <c r="O9" s="349"/>
      <c r="P9" s="330" t="s">
        <v>141</v>
      </c>
      <c r="Q9" s="330"/>
      <c r="R9" s="330"/>
      <c r="S9" s="330"/>
      <c r="T9" s="330"/>
      <c r="U9" s="338" t="s">
        <v>142</v>
      </c>
      <c r="V9" s="339"/>
      <c r="W9" s="339"/>
      <c r="X9" s="339"/>
      <c r="Y9" s="339"/>
      <c r="Z9" s="339"/>
      <c r="AA9" s="339"/>
      <c r="AB9" s="339"/>
      <c r="AC9" s="339"/>
      <c r="AD9" s="339"/>
      <c r="AE9" s="339"/>
      <c r="AF9" s="339"/>
      <c r="AG9" s="339"/>
      <c r="AH9" s="339"/>
      <c r="AI9" s="339"/>
      <c r="AJ9" s="339"/>
    </row>
    <row r="10" spans="1:40" s="102" customFormat="1" ht="12" customHeight="1">
      <c r="M10" s="349"/>
      <c r="N10" s="349"/>
      <c r="O10" s="349"/>
      <c r="P10" s="330"/>
      <c r="Q10" s="330"/>
      <c r="R10" s="330"/>
      <c r="S10" s="330"/>
      <c r="T10" s="330"/>
      <c r="U10" s="338"/>
      <c r="V10" s="340"/>
      <c r="W10" s="340"/>
      <c r="X10" s="340"/>
      <c r="Y10" s="340"/>
      <c r="Z10" s="340"/>
      <c r="AA10" s="340"/>
      <c r="AB10" s="340"/>
      <c r="AC10" s="340"/>
      <c r="AD10" s="340"/>
      <c r="AE10" s="340"/>
      <c r="AF10" s="340"/>
      <c r="AG10" s="340"/>
      <c r="AH10" s="340"/>
      <c r="AI10" s="340"/>
      <c r="AJ10" s="340"/>
    </row>
    <row r="11" spans="1:40" s="102" customFormat="1" ht="21.75" customHeight="1">
      <c r="A11" s="352" t="str">
        <f>IF(COUNTA(V7,V9,V11,V13,V14,Y17,G19,G21,AA27,AA103)&gt;=9,"","提出できません")</f>
        <v>提出できません</v>
      </c>
      <c r="B11" s="352"/>
      <c r="C11" s="352"/>
      <c r="D11" s="352"/>
      <c r="E11" s="352"/>
      <c r="F11" s="352"/>
      <c r="G11" s="352"/>
      <c r="H11" s="352"/>
      <c r="I11" s="352"/>
      <c r="J11" s="352"/>
      <c r="K11" s="352"/>
      <c r="M11" s="349"/>
      <c r="N11" s="349"/>
      <c r="O11" s="349"/>
      <c r="P11" s="330" t="s">
        <v>12</v>
      </c>
      <c r="Q11" s="330"/>
      <c r="R11" s="330"/>
      <c r="S11" s="330"/>
      <c r="T11" s="330"/>
      <c r="U11" s="103" t="s">
        <v>143</v>
      </c>
      <c r="V11" s="341"/>
      <c r="W11" s="341"/>
      <c r="X11" s="341"/>
      <c r="Y11" s="341"/>
      <c r="Z11" s="341"/>
      <c r="AA11" s="341"/>
      <c r="AB11" s="341"/>
      <c r="AC11" s="341"/>
      <c r="AD11" s="341"/>
      <c r="AE11" s="341"/>
      <c r="AF11" s="341"/>
      <c r="AG11" s="341"/>
      <c r="AH11" s="341"/>
      <c r="AI11" s="341"/>
      <c r="AJ11" s="341"/>
    </row>
    <row r="12" spans="1:40" s="102" customFormat="1" ht="21.75" customHeight="1">
      <c r="M12" s="104"/>
      <c r="N12" s="104"/>
      <c r="O12" s="104"/>
      <c r="P12" s="105"/>
      <c r="Q12" s="105"/>
      <c r="R12" s="105"/>
      <c r="S12" s="105"/>
      <c r="T12" s="105"/>
      <c r="U12" s="103"/>
      <c r="V12" s="342"/>
      <c r="W12" s="342"/>
      <c r="X12" s="342"/>
      <c r="Y12" s="342"/>
      <c r="Z12" s="342"/>
      <c r="AA12" s="342"/>
      <c r="AB12" s="342"/>
      <c r="AC12" s="342"/>
      <c r="AD12" s="342"/>
      <c r="AE12" s="342"/>
      <c r="AF12" s="342"/>
      <c r="AG12" s="342"/>
      <c r="AH12" s="342"/>
      <c r="AI12" s="342"/>
      <c r="AJ12" s="342"/>
    </row>
    <row r="13" spans="1:40" s="93" customFormat="1" ht="14.1" customHeight="1">
      <c r="M13" s="343" t="s">
        <v>144</v>
      </c>
      <c r="N13" s="343"/>
      <c r="O13" s="343"/>
      <c r="P13" s="330" t="s">
        <v>145</v>
      </c>
      <c r="Q13" s="330"/>
      <c r="R13" s="330"/>
      <c r="S13" s="330"/>
      <c r="T13" s="330"/>
      <c r="U13" s="103" t="s">
        <v>146</v>
      </c>
      <c r="V13" s="331"/>
      <c r="W13" s="331"/>
      <c r="X13" s="331"/>
      <c r="Y13" s="331"/>
      <c r="Z13" s="331"/>
      <c r="AA13" s="331"/>
      <c r="AB13" s="331"/>
      <c r="AC13" s="331"/>
      <c r="AD13" s="331"/>
      <c r="AE13" s="331"/>
      <c r="AF13" s="331"/>
      <c r="AG13" s="331"/>
      <c r="AH13" s="331"/>
      <c r="AI13" s="331"/>
      <c r="AJ13" s="106"/>
      <c r="AK13" s="103"/>
    </row>
    <row r="14" spans="1:40" s="93" customFormat="1" ht="14.1" customHeight="1">
      <c r="P14" s="330" t="s">
        <v>147</v>
      </c>
      <c r="Q14" s="330"/>
      <c r="R14" s="330"/>
      <c r="S14" s="330"/>
      <c r="T14" s="330"/>
      <c r="U14" s="103" t="s">
        <v>146</v>
      </c>
      <c r="V14" s="331"/>
      <c r="W14" s="331"/>
      <c r="X14" s="331"/>
      <c r="Y14" s="331"/>
      <c r="Z14" s="331"/>
      <c r="AA14" s="331"/>
      <c r="AB14" s="331"/>
      <c r="AC14" s="331"/>
      <c r="AD14" s="331"/>
      <c r="AE14" s="331"/>
      <c r="AF14" s="331"/>
      <c r="AG14" s="331"/>
      <c r="AH14" s="331"/>
      <c r="AI14" s="331"/>
      <c r="AJ14" s="107"/>
      <c r="AK14" s="103"/>
    </row>
    <row r="15" spans="1:40" s="93" customFormat="1" ht="14.1" customHeight="1">
      <c r="A15" s="332" t="s">
        <v>11</v>
      </c>
      <c r="B15" s="332"/>
      <c r="C15" s="332"/>
      <c r="D15" s="332"/>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103"/>
    </row>
    <row r="16" spans="1:40" s="1" customFormat="1" ht="10.5" customHeight="1" thickBot="1">
      <c r="A16" s="332"/>
      <c r="B16" s="332"/>
      <c r="C16" s="332"/>
      <c r="D16" s="332"/>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332"/>
    </row>
    <row r="17" spans="1:39" s="1" customFormat="1" ht="21" customHeight="1" thickBot="1">
      <c r="A17" s="333" t="s">
        <v>41</v>
      </c>
      <c r="B17" s="334"/>
      <c r="C17" s="334"/>
      <c r="D17" s="334"/>
      <c r="E17" s="334"/>
      <c r="F17" s="335"/>
      <c r="G17" s="336"/>
      <c r="H17" s="337"/>
      <c r="I17" s="337"/>
      <c r="J17" s="337"/>
      <c r="K17" s="312"/>
      <c r="L17" s="312"/>
      <c r="M17" s="312"/>
      <c r="N17" s="312"/>
      <c r="O17" s="312"/>
      <c r="P17" s="312"/>
      <c r="Q17" s="312"/>
      <c r="R17" s="312"/>
      <c r="S17" s="312"/>
      <c r="T17" s="312"/>
      <c r="U17" s="312"/>
      <c r="V17" s="312"/>
      <c r="W17" s="312"/>
      <c r="X17" s="312"/>
      <c r="Y17" s="312"/>
      <c r="Z17" s="313"/>
      <c r="AA17" s="108"/>
      <c r="AB17" s="314"/>
      <c r="AC17" s="314"/>
      <c r="AD17" s="109"/>
      <c r="AE17" s="109"/>
      <c r="AF17" s="109"/>
      <c r="AG17" s="109"/>
      <c r="AH17" s="109"/>
      <c r="AI17" s="109"/>
      <c r="AJ17" s="109"/>
    </row>
    <row r="18" spans="1:39" s="93" customFormat="1" ht="15" customHeight="1">
      <c r="A18" s="315" t="s">
        <v>148</v>
      </c>
      <c r="B18" s="316"/>
      <c r="C18" s="316"/>
      <c r="D18" s="316"/>
      <c r="E18" s="316"/>
      <c r="F18" s="316"/>
      <c r="G18" s="110" t="s">
        <v>149</v>
      </c>
      <c r="H18" s="111"/>
      <c r="I18" s="111"/>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20"/>
    </row>
    <row r="19" spans="1:39" s="93" customFormat="1" ht="24" customHeight="1">
      <c r="A19" s="317"/>
      <c r="B19" s="318"/>
      <c r="C19" s="318"/>
      <c r="D19" s="318"/>
      <c r="E19" s="318"/>
      <c r="F19" s="318"/>
      <c r="G19" s="321"/>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3"/>
      <c r="AM19" s="1"/>
    </row>
    <row r="20" spans="1:39" s="93" customFormat="1" ht="15" customHeight="1">
      <c r="A20" s="300" t="s">
        <v>150</v>
      </c>
      <c r="B20" s="301"/>
      <c r="C20" s="301"/>
      <c r="D20" s="301"/>
      <c r="E20" s="301"/>
      <c r="F20" s="302"/>
      <c r="G20" s="309" t="s">
        <v>151</v>
      </c>
      <c r="H20" s="310"/>
      <c r="I20" s="310"/>
      <c r="J20" s="310"/>
      <c r="K20" s="311"/>
      <c r="L20" s="311"/>
      <c r="M20" s="311"/>
      <c r="N20" s="311"/>
      <c r="O20" s="311"/>
      <c r="P20" s="112" t="s">
        <v>152</v>
      </c>
      <c r="Q20" s="113"/>
      <c r="R20" s="114"/>
      <c r="S20" s="114"/>
      <c r="T20" s="114"/>
      <c r="U20" s="114"/>
      <c r="V20" s="114"/>
      <c r="W20" s="114"/>
      <c r="X20" s="114"/>
      <c r="Y20" s="114"/>
      <c r="Z20" s="114"/>
      <c r="AA20" s="114"/>
      <c r="AB20" s="114"/>
      <c r="AC20" s="114"/>
      <c r="AD20" s="114"/>
      <c r="AE20" s="114"/>
      <c r="AF20" s="114"/>
      <c r="AG20" s="114"/>
      <c r="AH20" s="114"/>
      <c r="AI20" s="114"/>
      <c r="AJ20" s="115"/>
    </row>
    <row r="21" spans="1:39" s="93" customFormat="1" ht="15" customHeight="1">
      <c r="A21" s="303"/>
      <c r="B21" s="304"/>
      <c r="C21" s="304"/>
      <c r="D21" s="304"/>
      <c r="E21" s="304"/>
      <c r="F21" s="305"/>
      <c r="G21" s="324"/>
      <c r="H21" s="325"/>
      <c r="I21" s="325"/>
      <c r="J21" s="325"/>
      <c r="K21" s="325"/>
      <c r="L21" s="325"/>
      <c r="M21" s="325"/>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6"/>
      <c r="AM21" s="1"/>
    </row>
    <row r="22" spans="1:39" s="93" customFormat="1" ht="15" customHeight="1">
      <c r="A22" s="303"/>
      <c r="B22" s="304"/>
      <c r="C22" s="304"/>
      <c r="D22" s="304"/>
      <c r="E22" s="304"/>
      <c r="F22" s="305"/>
      <c r="G22" s="324"/>
      <c r="H22" s="325"/>
      <c r="I22" s="325"/>
      <c r="J22" s="325"/>
      <c r="K22" s="325"/>
      <c r="L22" s="325"/>
      <c r="M22" s="325"/>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6"/>
    </row>
    <row r="23" spans="1:39" s="2" customFormat="1" ht="3.95" customHeight="1" thickBot="1">
      <c r="A23" s="306"/>
      <c r="B23" s="307"/>
      <c r="C23" s="307"/>
      <c r="D23" s="307"/>
      <c r="E23" s="307"/>
      <c r="F23" s="308"/>
      <c r="G23" s="327"/>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329"/>
    </row>
    <row r="24" spans="1:39" ht="12" customHeight="1">
      <c r="A24" s="116"/>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7"/>
      <c r="AG24" s="117"/>
      <c r="AH24" s="116"/>
      <c r="AI24" s="116"/>
      <c r="AJ24" s="117"/>
    </row>
    <row r="25" spans="1:39" ht="20.100000000000001" customHeight="1">
      <c r="A25" s="276" t="s">
        <v>153</v>
      </c>
      <c r="B25" s="276"/>
      <c r="C25" s="276"/>
      <c r="D25" s="276"/>
      <c r="E25" s="276"/>
      <c r="F25" s="276"/>
      <c r="G25" s="276"/>
      <c r="H25" s="276"/>
      <c r="I25" s="276"/>
      <c r="J25" s="277" t="s">
        <v>154</v>
      </c>
      <c r="K25" s="277"/>
      <c r="L25" s="277"/>
      <c r="M25" s="277" t="s">
        <v>13</v>
      </c>
      <c r="N25" s="277"/>
      <c r="O25" s="277"/>
      <c r="P25" s="277" t="s">
        <v>14</v>
      </c>
      <c r="Q25" s="267"/>
      <c r="R25" s="267"/>
      <c r="S25" s="267"/>
      <c r="T25" s="267"/>
      <c r="U25" s="267"/>
      <c r="V25" s="267"/>
      <c r="W25" s="267"/>
      <c r="X25" s="267"/>
      <c r="Y25" s="267"/>
      <c r="Z25" s="267"/>
      <c r="AA25" s="277" t="s">
        <v>155</v>
      </c>
      <c r="AB25" s="277"/>
      <c r="AC25" s="277"/>
      <c r="AD25" s="277"/>
      <c r="AE25" s="277"/>
      <c r="AF25" s="277"/>
      <c r="AG25" s="277"/>
      <c r="AH25" s="277"/>
      <c r="AI25" s="277"/>
      <c r="AJ25" s="277"/>
    </row>
    <row r="26" spans="1:39" ht="20.100000000000001" customHeight="1">
      <c r="A26" s="276"/>
      <c r="B26" s="276"/>
      <c r="C26" s="276"/>
      <c r="D26" s="276"/>
      <c r="E26" s="276"/>
      <c r="F26" s="276"/>
      <c r="G26" s="276"/>
      <c r="H26" s="276"/>
      <c r="I26" s="276"/>
      <c r="J26" s="277"/>
      <c r="K26" s="277"/>
      <c r="L26" s="277"/>
      <c r="M26" s="277"/>
      <c r="N26" s="277"/>
      <c r="O26" s="277"/>
      <c r="P26" s="267"/>
      <c r="Q26" s="267"/>
      <c r="R26" s="267"/>
      <c r="S26" s="267"/>
      <c r="T26" s="267"/>
      <c r="U26" s="267"/>
      <c r="V26" s="267"/>
      <c r="W26" s="267"/>
      <c r="X26" s="267"/>
      <c r="Y26" s="267"/>
      <c r="Z26" s="267"/>
      <c r="AA26" s="277"/>
      <c r="AB26" s="277"/>
      <c r="AC26" s="277"/>
      <c r="AD26" s="277"/>
      <c r="AE26" s="277"/>
      <c r="AF26" s="277"/>
      <c r="AG26" s="277"/>
      <c r="AH26" s="277"/>
      <c r="AI26" s="277"/>
      <c r="AJ26" s="277"/>
    </row>
    <row r="27" spans="1:39" ht="3" customHeight="1">
      <c r="A27" s="289" t="s">
        <v>156</v>
      </c>
      <c r="B27" s="290" t="s">
        <v>15</v>
      </c>
      <c r="C27" s="269"/>
      <c r="D27" s="269"/>
      <c r="E27" s="269"/>
      <c r="F27" s="269"/>
      <c r="G27" s="269"/>
      <c r="H27" s="269"/>
      <c r="I27" s="270"/>
      <c r="J27" s="119"/>
      <c r="K27" s="120"/>
      <c r="L27" s="121"/>
      <c r="M27" s="119"/>
      <c r="N27" s="120"/>
      <c r="O27" s="121"/>
      <c r="P27" s="265"/>
      <c r="Q27" s="265"/>
      <c r="R27" s="265"/>
      <c r="S27" s="265"/>
      <c r="T27" s="265"/>
      <c r="U27" s="265"/>
      <c r="V27" s="265"/>
      <c r="W27" s="265"/>
      <c r="X27" s="265"/>
      <c r="Y27" s="265"/>
      <c r="Z27" s="265"/>
      <c r="AA27" s="291"/>
      <c r="AB27" s="292"/>
      <c r="AC27" s="292"/>
      <c r="AD27" s="292"/>
      <c r="AE27" s="292"/>
      <c r="AF27" s="292"/>
      <c r="AG27" s="292"/>
      <c r="AH27" s="292"/>
      <c r="AI27" s="292"/>
      <c r="AJ27" s="293"/>
    </row>
    <row r="28" spans="1:39" ht="9.9499999999999993" customHeight="1">
      <c r="A28" s="289"/>
      <c r="B28" s="246"/>
      <c r="C28" s="247"/>
      <c r="D28" s="247"/>
      <c r="E28" s="247"/>
      <c r="F28" s="247"/>
      <c r="G28" s="247"/>
      <c r="H28" s="247"/>
      <c r="I28" s="248"/>
      <c r="J28" s="253"/>
      <c r="K28" s="254"/>
      <c r="L28" s="255"/>
      <c r="M28" s="253"/>
      <c r="N28" s="254"/>
      <c r="O28" s="255"/>
      <c r="P28" s="256" t="s">
        <v>157</v>
      </c>
      <c r="Q28" s="257"/>
      <c r="R28" s="258"/>
      <c r="S28" s="258"/>
      <c r="T28" s="242" t="s">
        <v>39</v>
      </c>
      <c r="U28" s="258"/>
      <c r="V28" s="258"/>
      <c r="W28" s="242" t="s">
        <v>40</v>
      </c>
      <c r="X28" s="259"/>
      <c r="Y28" s="259"/>
      <c r="Z28" s="242" t="s">
        <v>28</v>
      </c>
      <c r="AA28" s="294"/>
      <c r="AB28" s="295"/>
      <c r="AC28" s="295"/>
      <c r="AD28" s="295"/>
      <c r="AE28" s="295"/>
      <c r="AF28" s="295"/>
      <c r="AG28" s="295"/>
      <c r="AH28" s="295"/>
      <c r="AI28" s="295"/>
      <c r="AJ28" s="296"/>
    </row>
    <row r="29" spans="1:39" ht="9.9499999999999993" customHeight="1">
      <c r="A29" s="289"/>
      <c r="B29" s="246"/>
      <c r="C29" s="247"/>
      <c r="D29" s="247"/>
      <c r="E29" s="247"/>
      <c r="F29" s="247"/>
      <c r="G29" s="247"/>
      <c r="H29" s="247"/>
      <c r="I29" s="248"/>
      <c r="J29" s="253"/>
      <c r="K29" s="254"/>
      <c r="L29" s="255"/>
      <c r="M29" s="253"/>
      <c r="N29" s="254"/>
      <c r="O29" s="255"/>
      <c r="P29" s="257"/>
      <c r="Q29" s="257"/>
      <c r="R29" s="258"/>
      <c r="S29" s="258"/>
      <c r="T29" s="242"/>
      <c r="U29" s="258"/>
      <c r="V29" s="258"/>
      <c r="W29" s="242"/>
      <c r="X29" s="259"/>
      <c r="Y29" s="259"/>
      <c r="Z29" s="242"/>
      <c r="AA29" s="294"/>
      <c r="AB29" s="295"/>
      <c r="AC29" s="295"/>
      <c r="AD29" s="295"/>
      <c r="AE29" s="295"/>
      <c r="AF29" s="295"/>
      <c r="AG29" s="295"/>
      <c r="AH29" s="295"/>
      <c r="AI29" s="295"/>
      <c r="AJ29" s="296"/>
    </row>
    <row r="30" spans="1:39" ht="3" customHeight="1">
      <c r="A30" s="289"/>
      <c r="B30" s="260"/>
      <c r="C30" s="261"/>
      <c r="D30" s="261"/>
      <c r="E30" s="261"/>
      <c r="F30" s="261"/>
      <c r="G30" s="261"/>
      <c r="H30" s="261"/>
      <c r="I30" s="262"/>
      <c r="J30" s="122"/>
      <c r="K30" s="123"/>
      <c r="L30" s="124"/>
      <c r="M30" s="122"/>
      <c r="N30" s="123"/>
      <c r="O30" s="124"/>
      <c r="P30" s="263"/>
      <c r="Q30" s="263"/>
      <c r="R30" s="263"/>
      <c r="S30" s="263"/>
      <c r="T30" s="263"/>
      <c r="U30" s="263"/>
      <c r="V30" s="263"/>
      <c r="W30" s="263"/>
      <c r="X30" s="263"/>
      <c r="Y30" s="263"/>
      <c r="Z30" s="263"/>
      <c r="AA30" s="294"/>
      <c r="AB30" s="295"/>
      <c r="AC30" s="295"/>
      <c r="AD30" s="295"/>
      <c r="AE30" s="295"/>
      <c r="AF30" s="295"/>
      <c r="AG30" s="295"/>
      <c r="AH30" s="295"/>
      <c r="AI30" s="295"/>
      <c r="AJ30" s="296"/>
    </row>
    <row r="31" spans="1:39" ht="3" customHeight="1">
      <c r="A31" s="289"/>
      <c r="B31" s="287" t="s">
        <v>16</v>
      </c>
      <c r="C31" s="244"/>
      <c r="D31" s="244"/>
      <c r="E31" s="244"/>
      <c r="F31" s="244"/>
      <c r="G31" s="244"/>
      <c r="H31" s="244"/>
      <c r="I31" s="245"/>
      <c r="J31" s="125"/>
      <c r="K31" s="126"/>
      <c r="L31" s="127"/>
      <c r="M31" s="125"/>
      <c r="N31" s="126"/>
      <c r="O31" s="127"/>
      <c r="P31" s="252"/>
      <c r="Q31" s="252"/>
      <c r="R31" s="252"/>
      <c r="S31" s="252"/>
      <c r="T31" s="252"/>
      <c r="U31" s="252"/>
      <c r="V31" s="252"/>
      <c r="W31" s="252"/>
      <c r="X31" s="252"/>
      <c r="Y31" s="252"/>
      <c r="Z31" s="252"/>
      <c r="AA31" s="294"/>
      <c r="AB31" s="295"/>
      <c r="AC31" s="295"/>
      <c r="AD31" s="295"/>
      <c r="AE31" s="295"/>
      <c r="AF31" s="295"/>
      <c r="AG31" s="295"/>
      <c r="AH31" s="295"/>
      <c r="AI31" s="295"/>
      <c r="AJ31" s="296"/>
    </row>
    <row r="32" spans="1:39" ht="9.9499999999999993" customHeight="1">
      <c r="A32" s="289"/>
      <c r="B32" s="246"/>
      <c r="C32" s="247"/>
      <c r="D32" s="247"/>
      <c r="E32" s="247"/>
      <c r="F32" s="247"/>
      <c r="G32" s="247"/>
      <c r="H32" s="247"/>
      <c r="I32" s="248"/>
      <c r="J32" s="253"/>
      <c r="K32" s="254"/>
      <c r="L32" s="255"/>
      <c r="M32" s="253"/>
      <c r="N32" s="254"/>
      <c r="O32" s="255"/>
      <c r="P32" s="256" t="s">
        <v>157</v>
      </c>
      <c r="Q32" s="257"/>
      <c r="R32" s="258"/>
      <c r="S32" s="258"/>
      <c r="T32" s="242" t="s">
        <v>39</v>
      </c>
      <c r="U32" s="258"/>
      <c r="V32" s="258"/>
      <c r="W32" s="242" t="s">
        <v>40</v>
      </c>
      <c r="X32" s="259"/>
      <c r="Y32" s="259"/>
      <c r="Z32" s="242" t="s">
        <v>28</v>
      </c>
      <c r="AA32" s="294"/>
      <c r="AB32" s="295"/>
      <c r="AC32" s="295"/>
      <c r="AD32" s="295"/>
      <c r="AE32" s="295"/>
      <c r="AF32" s="295"/>
      <c r="AG32" s="295"/>
      <c r="AH32" s="295"/>
      <c r="AI32" s="295"/>
      <c r="AJ32" s="296"/>
    </row>
    <row r="33" spans="1:36" ht="9.9499999999999993" customHeight="1">
      <c r="A33" s="289"/>
      <c r="B33" s="246"/>
      <c r="C33" s="247"/>
      <c r="D33" s="247"/>
      <c r="E33" s="247"/>
      <c r="F33" s="247"/>
      <c r="G33" s="247"/>
      <c r="H33" s="247"/>
      <c r="I33" s="248"/>
      <c r="J33" s="253"/>
      <c r="K33" s="254"/>
      <c r="L33" s="255"/>
      <c r="M33" s="253"/>
      <c r="N33" s="254"/>
      <c r="O33" s="255"/>
      <c r="P33" s="257"/>
      <c r="Q33" s="257"/>
      <c r="R33" s="258"/>
      <c r="S33" s="258"/>
      <c r="T33" s="242"/>
      <c r="U33" s="258"/>
      <c r="V33" s="258"/>
      <c r="W33" s="242"/>
      <c r="X33" s="259"/>
      <c r="Y33" s="259"/>
      <c r="Z33" s="242"/>
      <c r="AA33" s="294"/>
      <c r="AB33" s="295"/>
      <c r="AC33" s="295"/>
      <c r="AD33" s="295"/>
      <c r="AE33" s="295"/>
      <c r="AF33" s="295"/>
      <c r="AG33" s="295"/>
      <c r="AH33" s="295"/>
      <c r="AI33" s="295"/>
      <c r="AJ33" s="296"/>
    </row>
    <row r="34" spans="1:36" ht="3" customHeight="1">
      <c r="A34" s="289"/>
      <c r="B34" s="260"/>
      <c r="C34" s="261"/>
      <c r="D34" s="261"/>
      <c r="E34" s="261"/>
      <c r="F34" s="261"/>
      <c r="G34" s="261"/>
      <c r="H34" s="261"/>
      <c r="I34" s="262"/>
      <c r="J34" s="122"/>
      <c r="K34" s="123"/>
      <c r="L34" s="124"/>
      <c r="M34" s="122"/>
      <c r="N34" s="123"/>
      <c r="O34" s="124"/>
      <c r="P34" s="263"/>
      <c r="Q34" s="263"/>
      <c r="R34" s="263"/>
      <c r="S34" s="263"/>
      <c r="T34" s="263"/>
      <c r="U34" s="263"/>
      <c r="V34" s="263"/>
      <c r="W34" s="263"/>
      <c r="X34" s="263"/>
      <c r="Y34" s="263"/>
      <c r="Z34" s="263"/>
      <c r="AA34" s="294"/>
      <c r="AB34" s="295"/>
      <c r="AC34" s="295"/>
      <c r="AD34" s="295"/>
      <c r="AE34" s="295"/>
      <c r="AF34" s="295"/>
      <c r="AG34" s="295"/>
      <c r="AH34" s="295"/>
      <c r="AI34" s="295"/>
      <c r="AJ34" s="296"/>
    </row>
    <row r="35" spans="1:36" ht="3" customHeight="1">
      <c r="A35" s="289"/>
      <c r="B35" s="287" t="s">
        <v>17</v>
      </c>
      <c r="C35" s="244"/>
      <c r="D35" s="244"/>
      <c r="E35" s="244"/>
      <c r="F35" s="244"/>
      <c r="G35" s="244"/>
      <c r="H35" s="244"/>
      <c r="I35" s="245"/>
      <c r="J35" s="125"/>
      <c r="K35" s="126"/>
      <c r="L35" s="127"/>
      <c r="M35" s="125"/>
      <c r="N35" s="126"/>
      <c r="O35" s="127"/>
      <c r="P35" s="252"/>
      <c r="Q35" s="252"/>
      <c r="R35" s="252"/>
      <c r="S35" s="252"/>
      <c r="T35" s="252"/>
      <c r="U35" s="252"/>
      <c r="V35" s="252"/>
      <c r="W35" s="252"/>
      <c r="X35" s="252"/>
      <c r="Y35" s="252"/>
      <c r="Z35" s="252"/>
      <c r="AA35" s="294"/>
      <c r="AB35" s="295"/>
      <c r="AC35" s="295"/>
      <c r="AD35" s="295"/>
      <c r="AE35" s="295"/>
      <c r="AF35" s="295"/>
      <c r="AG35" s="295"/>
      <c r="AH35" s="295"/>
      <c r="AI35" s="295"/>
      <c r="AJ35" s="296"/>
    </row>
    <row r="36" spans="1:36" ht="9.9499999999999993" customHeight="1">
      <c r="A36" s="289"/>
      <c r="B36" s="246"/>
      <c r="C36" s="247"/>
      <c r="D36" s="247"/>
      <c r="E36" s="247"/>
      <c r="F36" s="247"/>
      <c r="G36" s="247"/>
      <c r="H36" s="247"/>
      <c r="I36" s="248"/>
      <c r="J36" s="253"/>
      <c r="K36" s="254"/>
      <c r="L36" s="255"/>
      <c r="M36" s="253"/>
      <c r="N36" s="254"/>
      <c r="O36" s="255"/>
      <c r="P36" s="256" t="s">
        <v>157</v>
      </c>
      <c r="Q36" s="257"/>
      <c r="R36" s="258"/>
      <c r="S36" s="258"/>
      <c r="T36" s="242" t="s">
        <v>39</v>
      </c>
      <c r="U36" s="258"/>
      <c r="V36" s="258"/>
      <c r="W36" s="242" t="s">
        <v>40</v>
      </c>
      <c r="X36" s="259"/>
      <c r="Y36" s="259"/>
      <c r="Z36" s="242" t="s">
        <v>28</v>
      </c>
      <c r="AA36" s="294"/>
      <c r="AB36" s="295"/>
      <c r="AC36" s="295"/>
      <c r="AD36" s="295"/>
      <c r="AE36" s="295"/>
      <c r="AF36" s="295"/>
      <c r="AG36" s="295"/>
      <c r="AH36" s="295"/>
      <c r="AI36" s="295"/>
      <c r="AJ36" s="296"/>
    </row>
    <row r="37" spans="1:36" ht="9.9499999999999993" customHeight="1">
      <c r="A37" s="289"/>
      <c r="B37" s="246"/>
      <c r="C37" s="247"/>
      <c r="D37" s="247"/>
      <c r="E37" s="247"/>
      <c r="F37" s="247"/>
      <c r="G37" s="247"/>
      <c r="H37" s="247"/>
      <c r="I37" s="248"/>
      <c r="J37" s="253"/>
      <c r="K37" s="254"/>
      <c r="L37" s="255"/>
      <c r="M37" s="253"/>
      <c r="N37" s="254"/>
      <c r="O37" s="255"/>
      <c r="P37" s="257"/>
      <c r="Q37" s="257"/>
      <c r="R37" s="258"/>
      <c r="S37" s="258"/>
      <c r="T37" s="242"/>
      <c r="U37" s="258"/>
      <c r="V37" s="258"/>
      <c r="W37" s="242"/>
      <c r="X37" s="259"/>
      <c r="Y37" s="259"/>
      <c r="Z37" s="242"/>
      <c r="AA37" s="294"/>
      <c r="AB37" s="295"/>
      <c r="AC37" s="295"/>
      <c r="AD37" s="295"/>
      <c r="AE37" s="295"/>
      <c r="AF37" s="295"/>
      <c r="AG37" s="295"/>
      <c r="AH37" s="295"/>
      <c r="AI37" s="295"/>
      <c r="AJ37" s="296"/>
    </row>
    <row r="38" spans="1:36" ht="3" customHeight="1">
      <c r="A38" s="289"/>
      <c r="B38" s="260"/>
      <c r="C38" s="261"/>
      <c r="D38" s="261"/>
      <c r="E38" s="261"/>
      <c r="F38" s="261"/>
      <c r="G38" s="261"/>
      <c r="H38" s="261"/>
      <c r="I38" s="262"/>
      <c r="J38" s="122"/>
      <c r="K38" s="123"/>
      <c r="L38" s="124"/>
      <c r="M38" s="122"/>
      <c r="N38" s="123"/>
      <c r="O38" s="124"/>
      <c r="P38" s="263"/>
      <c r="Q38" s="263"/>
      <c r="R38" s="263"/>
      <c r="S38" s="263"/>
      <c r="T38" s="263"/>
      <c r="U38" s="263"/>
      <c r="V38" s="263"/>
      <c r="W38" s="263"/>
      <c r="X38" s="263"/>
      <c r="Y38" s="263"/>
      <c r="Z38" s="263"/>
      <c r="AA38" s="294"/>
      <c r="AB38" s="295"/>
      <c r="AC38" s="295"/>
      <c r="AD38" s="295"/>
      <c r="AE38" s="295"/>
      <c r="AF38" s="295"/>
      <c r="AG38" s="295"/>
      <c r="AH38" s="295"/>
      <c r="AI38" s="295"/>
      <c r="AJ38" s="296"/>
    </row>
    <row r="39" spans="1:36" ht="3" customHeight="1">
      <c r="A39" s="289"/>
      <c r="B39" s="287" t="s">
        <v>18</v>
      </c>
      <c r="C39" s="244"/>
      <c r="D39" s="244"/>
      <c r="E39" s="244"/>
      <c r="F39" s="244"/>
      <c r="G39" s="244"/>
      <c r="H39" s="244"/>
      <c r="I39" s="245"/>
      <c r="J39" s="125"/>
      <c r="K39" s="126"/>
      <c r="L39" s="127"/>
      <c r="M39" s="125"/>
      <c r="N39" s="126"/>
      <c r="O39" s="127"/>
      <c r="P39" s="252"/>
      <c r="Q39" s="252"/>
      <c r="R39" s="252"/>
      <c r="S39" s="252"/>
      <c r="T39" s="252"/>
      <c r="U39" s="252"/>
      <c r="V39" s="252"/>
      <c r="W39" s="252"/>
      <c r="X39" s="252"/>
      <c r="Y39" s="252"/>
      <c r="Z39" s="266"/>
      <c r="AA39" s="294"/>
      <c r="AB39" s="295"/>
      <c r="AC39" s="295"/>
      <c r="AD39" s="295"/>
      <c r="AE39" s="295"/>
      <c r="AF39" s="295"/>
      <c r="AG39" s="295"/>
      <c r="AH39" s="295"/>
      <c r="AI39" s="295"/>
      <c r="AJ39" s="296"/>
    </row>
    <row r="40" spans="1:36" ht="9.9499999999999993" customHeight="1">
      <c r="A40" s="289"/>
      <c r="B40" s="246"/>
      <c r="C40" s="247"/>
      <c r="D40" s="247"/>
      <c r="E40" s="247"/>
      <c r="F40" s="247"/>
      <c r="G40" s="247"/>
      <c r="H40" s="247"/>
      <c r="I40" s="248"/>
      <c r="J40" s="253"/>
      <c r="K40" s="254"/>
      <c r="L40" s="255"/>
      <c r="M40" s="253"/>
      <c r="N40" s="254"/>
      <c r="O40" s="255"/>
      <c r="P40" s="256" t="s">
        <v>157</v>
      </c>
      <c r="Q40" s="257"/>
      <c r="R40" s="258"/>
      <c r="S40" s="258"/>
      <c r="T40" s="242" t="s">
        <v>39</v>
      </c>
      <c r="U40" s="258"/>
      <c r="V40" s="258"/>
      <c r="W40" s="242" t="s">
        <v>40</v>
      </c>
      <c r="X40" s="259"/>
      <c r="Y40" s="259"/>
      <c r="Z40" s="273" t="s">
        <v>28</v>
      </c>
      <c r="AA40" s="294"/>
      <c r="AB40" s="295"/>
      <c r="AC40" s="295"/>
      <c r="AD40" s="295"/>
      <c r="AE40" s="295"/>
      <c r="AF40" s="295"/>
      <c r="AG40" s="295"/>
      <c r="AH40" s="295"/>
      <c r="AI40" s="295"/>
      <c r="AJ40" s="296"/>
    </row>
    <row r="41" spans="1:36" ht="9.9499999999999993" customHeight="1">
      <c r="A41" s="289"/>
      <c r="B41" s="246"/>
      <c r="C41" s="247"/>
      <c r="D41" s="247"/>
      <c r="E41" s="247"/>
      <c r="F41" s="247"/>
      <c r="G41" s="247"/>
      <c r="H41" s="247"/>
      <c r="I41" s="248"/>
      <c r="J41" s="253"/>
      <c r="K41" s="254"/>
      <c r="L41" s="255"/>
      <c r="M41" s="253"/>
      <c r="N41" s="254"/>
      <c r="O41" s="255"/>
      <c r="P41" s="257"/>
      <c r="Q41" s="257"/>
      <c r="R41" s="258"/>
      <c r="S41" s="258"/>
      <c r="T41" s="242"/>
      <c r="U41" s="258"/>
      <c r="V41" s="258"/>
      <c r="W41" s="242"/>
      <c r="X41" s="259"/>
      <c r="Y41" s="259"/>
      <c r="Z41" s="273"/>
      <c r="AA41" s="294"/>
      <c r="AB41" s="295"/>
      <c r="AC41" s="295"/>
      <c r="AD41" s="295"/>
      <c r="AE41" s="295"/>
      <c r="AF41" s="295"/>
      <c r="AG41" s="295"/>
      <c r="AH41" s="295"/>
      <c r="AI41" s="295"/>
      <c r="AJ41" s="296"/>
    </row>
    <row r="42" spans="1:36" ht="3" customHeight="1">
      <c r="A42" s="289"/>
      <c r="B42" s="249"/>
      <c r="C42" s="250"/>
      <c r="D42" s="250"/>
      <c r="E42" s="250"/>
      <c r="F42" s="250"/>
      <c r="G42" s="250"/>
      <c r="H42" s="250"/>
      <c r="I42" s="251"/>
      <c r="J42" s="128"/>
      <c r="K42" s="129"/>
      <c r="L42" s="130"/>
      <c r="M42" s="128"/>
      <c r="N42" s="129"/>
      <c r="O42" s="130"/>
      <c r="P42" s="274"/>
      <c r="Q42" s="274"/>
      <c r="R42" s="274"/>
      <c r="S42" s="274"/>
      <c r="T42" s="274"/>
      <c r="U42" s="274"/>
      <c r="V42" s="274"/>
      <c r="W42" s="274"/>
      <c r="X42" s="274"/>
      <c r="Y42" s="274"/>
      <c r="Z42" s="275"/>
      <c r="AA42" s="294"/>
      <c r="AB42" s="295"/>
      <c r="AC42" s="295"/>
      <c r="AD42" s="295"/>
      <c r="AE42" s="295"/>
      <c r="AF42" s="295"/>
      <c r="AG42" s="295"/>
      <c r="AH42" s="295"/>
      <c r="AI42" s="295"/>
      <c r="AJ42" s="296"/>
    </row>
    <row r="43" spans="1:36" ht="3" customHeight="1">
      <c r="A43" s="289"/>
      <c r="B43" s="246" t="s">
        <v>19</v>
      </c>
      <c r="C43" s="247"/>
      <c r="D43" s="247"/>
      <c r="E43" s="247"/>
      <c r="F43" s="247"/>
      <c r="G43" s="247"/>
      <c r="H43" s="247"/>
      <c r="I43" s="248"/>
      <c r="J43" s="131"/>
      <c r="K43" s="132"/>
      <c r="L43" s="133"/>
      <c r="M43" s="131"/>
      <c r="N43" s="132"/>
      <c r="O43" s="133"/>
      <c r="P43" s="265"/>
      <c r="Q43" s="265"/>
      <c r="R43" s="265"/>
      <c r="S43" s="265"/>
      <c r="T43" s="265"/>
      <c r="U43" s="265"/>
      <c r="V43" s="265"/>
      <c r="W43" s="265"/>
      <c r="X43" s="265"/>
      <c r="Y43" s="265"/>
      <c r="Z43" s="265"/>
      <c r="AA43" s="294"/>
      <c r="AB43" s="295"/>
      <c r="AC43" s="295"/>
      <c r="AD43" s="295"/>
      <c r="AE43" s="295"/>
      <c r="AF43" s="295"/>
      <c r="AG43" s="295"/>
      <c r="AH43" s="295"/>
      <c r="AI43" s="295"/>
      <c r="AJ43" s="296"/>
    </row>
    <row r="44" spans="1:36" ht="9.9499999999999993" customHeight="1">
      <c r="A44" s="289"/>
      <c r="B44" s="246"/>
      <c r="C44" s="247"/>
      <c r="D44" s="247"/>
      <c r="E44" s="247"/>
      <c r="F44" s="247"/>
      <c r="G44" s="247"/>
      <c r="H44" s="247"/>
      <c r="I44" s="248"/>
      <c r="J44" s="253"/>
      <c r="K44" s="254"/>
      <c r="L44" s="255"/>
      <c r="M44" s="253"/>
      <c r="N44" s="254"/>
      <c r="O44" s="255"/>
      <c r="P44" s="256" t="s">
        <v>157</v>
      </c>
      <c r="Q44" s="257"/>
      <c r="R44" s="258"/>
      <c r="S44" s="258"/>
      <c r="T44" s="242" t="s">
        <v>39</v>
      </c>
      <c r="U44" s="258"/>
      <c r="V44" s="258"/>
      <c r="W44" s="242" t="s">
        <v>40</v>
      </c>
      <c r="X44" s="259"/>
      <c r="Y44" s="259"/>
      <c r="Z44" s="242" t="s">
        <v>28</v>
      </c>
      <c r="AA44" s="294"/>
      <c r="AB44" s="295"/>
      <c r="AC44" s="295"/>
      <c r="AD44" s="295"/>
      <c r="AE44" s="295"/>
      <c r="AF44" s="295"/>
      <c r="AG44" s="295"/>
      <c r="AH44" s="295"/>
      <c r="AI44" s="295"/>
      <c r="AJ44" s="296"/>
    </row>
    <row r="45" spans="1:36" ht="9.9499999999999993" customHeight="1">
      <c r="A45" s="289"/>
      <c r="B45" s="246"/>
      <c r="C45" s="247"/>
      <c r="D45" s="247"/>
      <c r="E45" s="247"/>
      <c r="F45" s="247"/>
      <c r="G45" s="247"/>
      <c r="H45" s="247"/>
      <c r="I45" s="248"/>
      <c r="J45" s="253"/>
      <c r="K45" s="254"/>
      <c r="L45" s="255"/>
      <c r="M45" s="253"/>
      <c r="N45" s="254"/>
      <c r="O45" s="255"/>
      <c r="P45" s="257"/>
      <c r="Q45" s="257"/>
      <c r="R45" s="258"/>
      <c r="S45" s="258"/>
      <c r="T45" s="242"/>
      <c r="U45" s="258"/>
      <c r="V45" s="258"/>
      <c r="W45" s="242"/>
      <c r="X45" s="259"/>
      <c r="Y45" s="259"/>
      <c r="Z45" s="242"/>
      <c r="AA45" s="294"/>
      <c r="AB45" s="295"/>
      <c r="AC45" s="295"/>
      <c r="AD45" s="295"/>
      <c r="AE45" s="295"/>
      <c r="AF45" s="295"/>
      <c r="AG45" s="295"/>
      <c r="AH45" s="295"/>
      <c r="AI45" s="295"/>
      <c r="AJ45" s="296"/>
    </row>
    <row r="46" spans="1:36" ht="3" customHeight="1">
      <c r="A46" s="289"/>
      <c r="B46" s="260"/>
      <c r="C46" s="261"/>
      <c r="D46" s="261"/>
      <c r="E46" s="261"/>
      <c r="F46" s="261"/>
      <c r="G46" s="261"/>
      <c r="H46" s="261"/>
      <c r="I46" s="262"/>
      <c r="J46" s="122"/>
      <c r="K46" s="123"/>
      <c r="L46" s="124"/>
      <c r="M46" s="122"/>
      <c r="N46" s="123"/>
      <c r="O46" s="124"/>
      <c r="P46" s="263"/>
      <c r="Q46" s="263"/>
      <c r="R46" s="263"/>
      <c r="S46" s="263"/>
      <c r="T46" s="263"/>
      <c r="U46" s="263"/>
      <c r="V46" s="263"/>
      <c r="W46" s="263"/>
      <c r="X46" s="263"/>
      <c r="Y46" s="263"/>
      <c r="Z46" s="263"/>
      <c r="AA46" s="294"/>
      <c r="AB46" s="295"/>
      <c r="AC46" s="295"/>
      <c r="AD46" s="295"/>
      <c r="AE46" s="295"/>
      <c r="AF46" s="295"/>
      <c r="AG46" s="295"/>
      <c r="AH46" s="295"/>
      <c r="AI46" s="295"/>
      <c r="AJ46" s="296"/>
    </row>
    <row r="47" spans="1:36" ht="3" customHeight="1">
      <c r="A47" s="289"/>
      <c r="B47" s="287" t="s">
        <v>20</v>
      </c>
      <c r="C47" s="244"/>
      <c r="D47" s="244"/>
      <c r="E47" s="244"/>
      <c r="F47" s="244"/>
      <c r="G47" s="244"/>
      <c r="H47" s="244"/>
      <c r="I47" s="245"/>
      <c r="J47" s="125"/>
      <c r="K47" s="126"/>
      <c r="L47" s="127"/>
      <c r="M47" s="125"/>
      <c r="N47" s="126"/>
      <c r="O47" s="127"/>
      <c r="P47" s="252"/>
      <c r="Q47" s="252"/>
      <c r="R47" s="252"/>
      <c r="S47" s="252"/>
      <c r="T47" s="252"/>
      <c r="U47" s="252"/>
      <c r="V47" s="252"/>
      <c r="W47" s="252"/>
      <c r="X47" s="252"/>
      <c r="Y47" s="252"/>
      <c r="Z47" s="252"/>
      <c r="AA47" s="294"/>
      <c r="AB47" s="295"/>
      <c r="AC47" s="295"/>
      <c r="AD47" s="295"/>
      <c r="AE47" s="295"/>
      <c r="AF47" s="295"/>
      <c r="AG47" s="295"/>
      <c r="AH47" s="295"/>
      <c r="AI47" s="295"/>
      <c r="AJ47" s="296"/>
    </row>
    <row r="48" spans="1:36" ht="9.9499999999999993" customHeight="1">
      <c r="A48" s="289"/>
      <c r="B48" s="246"/>
      <c r="C48" s="247"/>
      <c r="D48" s="247"/>
      <c r="E48" s="247"/>
      <c r="F48" s="247"/>
      <c r="G48" s="247"/>
      <c r="H48" s="247"/>
      <c r="I48" s="248"/>
      <c r="J48" s="253"/>
      <c r="K48" s="254"/>
      <c r="L48" s="255"/>
      <c r="M48" s="253"/>
      <c r="N48" s="254"/>
      <c r="O48" s="255"/>
      <c r="P48" s="256" t="s">
        <v>157</v>
      </c>
      <c r="Q48" s="257"/>
      <c r="R48" s="258"/>
      <c r="S48" s="258"/>
      <c r="T48" s="242" t="s">
        <v>39</v>
      </c>
      <c r="U48" s="258"/>
      <c r="V48" s="258"/>
      <c r="W48" s="242" t="s">
        <v>40</v>
      </c>
      <c r="X48" s="259"/>
      <c r="Y48" s="259"/>
      <c r="Z48" s="242" t="s">
        <v>28</v>
      </c>
      <c r="AA48" s="294"/>
      <c r="AB48" s="295"/>
      <c r="AC48" s="295"/>
      <c r="AD48" s="295"/>
      <c r="AE48" s="295"/>
      <c r="AF48" s="295"/>
      <c r="AG48" s="295"/>
      <c r="AH48" s="295"/>
      <c r="AI48" s="295"/>
      <c r="AJ48" s="296"/>
    </row>
    <row r="49" spans="1:39" ht="9.9499999999999993" customHeight="1">
      <c r="A49" s="289"/>
      <c r="B49" s="246"/>
      <c r="C49" s="247"/>
      <c r="D49" s="247"/>
      <c r="E49" s="247"/>
      <c r="F49" s="247"/>
      <c r="G49" s="247"/>
      <c r="H49" s="247"/>
      <c r="I49" s="248"/>
      <c r="J49" s="253"/>
      <c r="K49" s="254"/>
      <c r="L49" s="255"/>
      <c r="M49" s="253"/>
      <c r="N49" s="254"/>
      <c r="O49" s="255"/>
      <c r="P49" s="257"/>
      <c r="Q49" s="257"/>
      <c r="R49" s="258"/>
      <c r="S49" s="258"/>
      <c r="T49" s="242"/>
      <c r="U49" s="258"/>
      <c r="V49" s="258"/>
      <c r="W49" s="242"/>
      <c r="X49" s="259"/>
      <c r="Y49" s="259"/>
      <c r="Z49" s="242"/>
      <c r="AA49" s="294"/>
      <c r="AB49" s="295"/>
      <c r="AC49" s="295"/>
      <c r="AD49" s="295"/>
      <c r="AE49" s="295"/>
      <c r="AF49" s="295"/>
      <c r="AG49" s="295"/>
      <c r="AH49" s="295"/>
      <c r="AI49" s="295"/>
      <c r="AJ49" s="296"/>
    </row>
    <row r="50" spans="1:39" ht="3" customHeight="1">
      <c r="A50" s="289"/>
      <c r="B50" s="260"/>
      <c r="C50" s="261"/>
      <c r="D50" s="261"/>
      <c r="E50" s="261"/>
      <c r="F50" s="261"/>
      <c r="G50" s="261"/>
      <c r="H50" s="261"/>
      <c r="I50" s="262"/>
      <c r="J50" s="122"/>
      <c r="K50" s="123"/>
      <c r="L50" s="124"/>
      <c r="M50" s="122"/>
      <c r="N50" s="123"/>
      <c r="O50" s="124"/>
      <c r="P50" s="263"/>
      <c r="Q50" s="263"/>
      <c r="R50" s="263"/>
      <c r="S50" s="263"/>
      <c r="T50" s="263"/>
      <c r="U50" s="263"/>
      <c r="V50" s="263"/>
      <c r="W50" s="263"/>
      <c r="X50" s="263"/>
      <c r="Y50" s="263"/>
      <c r="Z50" s="263"/>
      <c r="AA50" s="294"/>
      <c r="AB50" s="295"/>
      <c r="AC50" s="295"/>
      <c r="AD50" s="295"/>
      <c r="AE50" s="295"/>
      <c r="AF50" s="295"/>
      <c r="AG50" s="295"/>
      <c r="AH50" s="295"/>
      <c r="AI50" s="295"/>
      <c r="AJ50" s="296"/>
    </row>
    <row r="51" spans="1:39" ht="3" customHeight="1">
      <c r="A51" s="289"/>
      <c r="B51" s="287" t="s">
        <v>21</v>
      </c>
      <c r="C51" s="244"/>
      <c r="D51" s="244"/>
      <c r="E51" s="244"/>
      <c r="F51" s="244"/>
      <c r="G51" s="244"/>
      <c r="H51" s="244"/>
      <c r="I51" s="245"/>
      <c r="J51" s="125"/>
      <c r="K51" s="126"/>
      <c r="L51" s="127"/>
      <c r="M51" s="125"/>
      <c r="N51" s="126"/>
      <c r="O51" s="127"/>
      <c r="P51" s="252"/>
      <c r="Q51" s="252"/>
      <c r="R51" s="252"/>
      <c r="S51" s="252"/>
      <c r="T51" s="252"/>
      <c r="U51" s="252"/>
      <c r="V51" s="252"/>
      <c r="W51" s="252"/>
      <c r="X51" s="252"/>
      <c r="Y51" s="252"/>
      <c r="Z51" s="252"/>
      <c r="AA51" s="294"/>
      <c r="AB51" s="295"/>
      <c r="AC51" s="295"/>
      <c r="AD51" s="295"/>
      <c r="AE51" s="295"/>
      <c r="AF51" s="295"/>
      <c r="AG51" s="295"/>
      <c r="AH51" s="295"/>
      <c r="AI51" s="295"/>
      <c r="AJ51" s="296"/>
    </row>
    <row r="52" spans="1:39" ht="9.9499999999999993" customHeight="1">
      <c r="A52" s="289"/>
      <c r="B52" s="246"/>
      <c r="C52" s="247"/>
      <c r="D52" s="247"/>
      <c r="E52" s="247"/>
      <c r="F52" s="247"/>
      <c r="G52" s="247"/>
      <c r="H52" s="247"/>
      <c r="I52" s="248"/>
      <c r="J52" s="253"/>
      <c r="K52" s="254"/>
      <c r="L52" s="255"/>
      <c r="M52" s="253"/>
      <c r="N52" s="254"/>
      <c r="O52" s="255"/>
      <c r="P52" s="256" t="s">
        <v>157</v>
      </c>
      <c r="Q52" s="257"/>
      <c r="R52" s="258"/>
      <c r="S52" s="258"/>
      <c r="T52" s="242" t="s">
        <v>39</v>
      </c>
      <c r="U52" s="258"/>
      <c r="V52" s="258"/>
      <c r="W52" s="242" t="s">
        <v>40</v>
      </c>
      <c r="X52" s="259"/>
      <c r="Y52" s="259"/>
      <c r="Z52" s="242" t="s">
        <v>28</v>
      </c>
      <c r="AA52" s="294"/>
      <c r="AB52" s="295"/>
      <c r="AC52" s="295"/>
      <c r="AD52" s="295"/>
      <c r="AE52" s="295"/>
      <c r="AF52" s="295"/>
      <c r="AG52" s="295"/>
      <c r="AH52" s="295"/>
      <c r="AI52" s="295"/>
      <c r="AJ52" s="296"/>
    </row>
    <row r="53" spans="1:39" ht="9.9499999999999993" customHeight="1">
      <c r="A53" s="289"/>
      <c r="B53" s="246"/>
      <c r="C53" s="247"/>
      <c r="D53" s="247"/>
      <c r="E53" s="247"/>
      <c r="F53" s="247"/>
      <c r="G53" s="247"/>
      <c r="H53" s="247"/>
      <c r="I53" s="248"/>
      <c r="J53" s="253"/>
      <c r="K53" s="254"/>
      <c r="L53" s="255"/>
      <c r="M53" s="253"/>
      <c r="N53" s="254"/>
      <c r="O53" s="255"/>
      <c r="P53" s="257"/>
      <c r="Q53" s="257"/>
      <c r="R53" s="258"/>
      <c r="S53" s="258"/>
      <c r="T53" s="242"/>
      <c r="U53" s="258"/>
      <c r="V53" s="258"/>
      <c r="W53" s="242"/>
      <c r="X53" s="259"/>
      <c r="Y53" s="259"/>
      <c r="Z53" s="242"/>
      <c r="AA53" s="294"/>
      <c r="AB53" s="295"/>
      <c r="AC53" s="295"/>
      <c r="AD53" s="295"/>
      <c r="AE53" s="295"/>
      <c r="AF53" s="295"/>
      <c r="AG53" s="295"/>
      <c r="AH53" s="295"/>
      <c r="AI53" s="295"/>
      <c r="AJ53" s="296"/>
    </row>
    <row r="54" spans="1:39" ht="3" customHeight="1">
      <c r="A54" s="289"/>
      <c r="B54" s="260"/>
      <c r="C54" s="261"/>
      <c r="D54" s="261"/>
      <c r="E54" s="261"/>
      <c r="F54" s="261"/>
      <c r="G54" s="261"/>
      <c r="H54" s="261"/>
      <c r="I54" s="262"/>
      <c r="J54" s="122"/>
      <c r="K54" s="123"/>
      <c r="L54" s="124"/>
      <c r="M54" s="122"/>
      <c r="N54" s="123"/>
      <c r="O54" s="124"/>
      <c r="P54" s="263"/>
      <c r="Q54" s="263"/>
      <c r="R54" s="263"/>
      <c r="S54" s="263"/>
      <c r="T54" s="263"/>
      <c r="U54" s="263"/>
      <c r="V54" s="263"/>
      <c r="W54" s="263"/>
      <c r="X54" s="263"/>
      <c r="Y54" s="263"/>
      <c r="Z54" s="263"/>
      <c r="AA54" s="294"/>
      <c r="AB54" s="295"/>
      <c r="AC54" s="295"/>
      <c r="AD54" s="295"/>
      <c r="AE54" s="295"/>
      <c r="AF54" s="295"/>
      <c r="AG54" s="295"/>
      <c r="AH54" s="295"/>
      <c r="AI54" s="295"/>
      <c r="AJ54" s="296"/>
    </row>
    <row r="55" spans="1:39" ht="3" customHeight="1">
      <c r="A55" s="289"/>
      <c r="B55" s="287" t="s">
        <v>22</v>
      </c>
      <c r="C55" s="244"/>
      <c r="D55" s="244"/>
      <c r="E55" s="244"/>
      <c r="F55" s="244"/>
      <c r="G55" s="244"/>
      <c r="H55" s="244"/>
      <c r="I55" s="245"/>
      <c r="J55" s="125"/>
      <c r="K55" s="126"/>
      <c r="L55" s="127"/>
      <c r="M55" s="125"/>
      <c r="N55" s="126"/>
      <c r="O55" s="127"/>
      <c r="P55" s="252"/>
      <c r="Q55" s="252"/>
      <c r="R55" s="252"/>
      <c r="S55" s="252"/>
      <c r="T55" s="252"/>
      <c r="U55" s="252"/>
      <c r="V55" s="252"/>
      <c r="W55" s="252"/>
      <c r="X55" s="252"/>
      <c r="Y55" s="252"/>
      <c r="Z55" s="252"/>
      <c r="AA55" s="294"/>
      <c r="AB55" s="295"/>
      <c r="AC55" s="295"/>
      <c r="AD55" s="295"/>
      <c r="AE55" s="295"/>
      <c r="AF55" s="295"/>
      <c r="AG55" s="295"/>
      <c r="AH55" s="295"/>
      <c r="AI55" s="295"/>
      <c r="AJ55" s="296"/>
    </row>
    <row r="56" spans="1:39" ht="9.9499999999999993" customHeight="1">
      <c r="A56" s="289"/>
      <c r="B56" s="246"/>
      <c r="C56" s="247"/>
      <c r="D56" s="247"/>
      <c r="E56" s="247"/>
      <c r="F56" s="247"/>
      <c r="G56" s="247"/>
      <c r="H56" s="247"/>
      <c r="I56" s="248"/>
      <c r="J56" s="253"/>
      <c r="K56" s="254"/>
      <c r="L56" s="255"/>
      <c r="M56" s="253"/>
      <c r="N56" s="254"/>
      <c r="O56" s="255"/>
      <c r="P56" s="256" t="s">
        <v>157</v>
      </c>
      <c r="Q56" s="257"/>
      <c r="R56" s="258"/>
      <c r="S56" s="258"/>
      <c r="T56" s="242" t="s">
        <v>39</v>
      </c>
      <c r="U56" s="258"/>
      <c r="V56" s="258"/>
      <c r="W56" s="242" t="s">
        <v>40</v>
      </c>
      <c r="X56" s="259"/>
      <c r="Y56" s="259"/>
      <c r="Z56" s="242" t="s">
        <v>28</v>
      </c>
      <c r="AA56" s="294"/>
      <c r="AB56" s="295"/>
      <c r="AC56" s="295"/>
      <c r="AD56" s="295"/>
      <c r="AE56" s="295"/>
      <c r="AF56" s="295"/>
      <c r="AG56" s="295"/>
      <c r="AH56" s="295"/>
      <c r="AI56" s="295"/>
      <c r="AJ56" s="296"/>
    </row>
    <row r="57" spans="1:39" ht="9.9499999999999993" customHeight="1">
      <c r="A57" s="289"/>
      <c r="B57" s="246"/>
      <c r="C57" s="247"/>
      <c r="D57" s="247"/>
      <c r="E57" s="247"/>
      <c r="F57" s="247"/>
      <c r="G57" s="247"/>
      <c r="H57" s="247"/>
      <c r="I57" s="248"/>
      <c r="J57" s="253"/>
      <c r="K57" s="254"/>
      <c r="L57" s="255"/>
      <c r="M57" s="253"/>
      <c r="N57" s="254"/>
      <c r="O57" s="255"/>
      <c r="P57" s="257"/>
      <c r="Q57" s="257"/>
      <c r="R57" s="258"/>
      <c r="S57" s="258"/>
      <c r="T57" s="242"/>
      <c r="U57" s="258"/>
      <c r="V57" s="258"/>
      <c r="W57" s="242"/>
      <c r="X57" s="259"/>
      <c r="Y57" s="259"/>
      <c r="Z57" s="242"/>
      <c r="AA57" s="294"/>
      <c r="AB57" s="295"/>
      <c r="AC57" s="295"/>
      <c r="AD57" s="295"/>
      <c r="AE57" s="295"/>
      <c r="AF57" s="295"/>
      <c r="AG57" s="295"/>
      <c r="AH57" s="295"/>
      <c r="AI57" s="295"/>
      <c r="AJ57" s="296"/>
    </row>
    <row r="58" spans="1:39" ht="3" customHeight="1">
      <c r="A58" s="289"/>
      <c r="B58" s="260"/>
      <c r="C58" s="261"/>
      <c r="D58" s="261"/>
      <c r="E58" s="261"/>
      <c r="F58" s="261"/>
      <c r="G58" s="261"/>
      <c r="H58" s="261"/>
      <c r="I58" s="262"/>
      <c r="J58" s="122"/>
      <c r="K58" s="123"/>
      <c r="L58" s="124"/>
      <c r="M58" s="122"/>
      <c r="N58" s="123"/>
      <c r="O58" s="124"/>
      <c r="P58" s="263"/>
      <c r="Q58" s="263"/>
      <c r="R58" s="263"/>
      <c r="S58" s="263"/>
      <c r="T58" s="263"/>
      <c r="U58" s="263"/>
      <c r="V58" s="263"/>
      <c r="W58" s="263"/>
      <c r="X58" s="263"/>
      <c r="Y58" s="263"/>
      <c r="Z58" s="263"/>
      <c r="AA58" s="294"/>
      <c r="AB58" s="295"/>
      <c r="AC58" s="295"/>
      <c r="AD58" s="295"/>
      <c r="AE58" s="295"/>
      <c r="AF58" s="295"/>
      <c r="AG58" s="295"/>
      <c r="AH58" s="295"/>
      <c r="AI58" s="295"/>
      <c r="AJ58" s="296"/>
    </row>
    <row r="59" spans="1:39" ht="3" customHeight="1">
      <c r="A59" s="289"/>
      <c r="B59" s="287" t="s">
        <v>23</v>
      </c>
      <c r="C59" s="244"/>
      <c r="D59" s="244"/>
      <c r="E59" s="244"/>
      <c r="F59" s="244"/>
      <c r="G59" s="244"/>
      <c r="H59" s="244"/>
      <c r="I59" s="245"/>
      <c r="J59" s="125"/>
      <c r="K59" s="126"/>
      <c r="L59" s="127"/>
      <c r="M59" s="125"/>
      <c r="N59" s="126"/>
      <c r="O59" s="127"/>
      <c r="P59" s="252"/>
      <c r="Q59" s="252"/>
      <c r="R59" s="252"/>
      <c r="S59" s="252"/>
      <c r="T59" s="252"/>
      <c r="U59" s="252"/>
      <c r="V59" s="252"/>
      <c r="W59" s="252"/>
      <c r="X59" s="252"/>
      <c r="Y59" s="252"/>
      <c r="Z59" s="266"/>
      <c r="AA59" s="294"/>
      <c r="AB59" s="295"/>
      <c r="AC59" s="295"/>
      <c r="AD59" s="295"/>
      <c r="AE59" s="295"/>
      <c r="AF59" s="295"/>
      <c r="AG59" s="295"/>
      <c r="AH59" s="295"/>
      <c r="AI59" s="295"/>
      <c r="AJ59" s="296"/>
    </row>
    <row r="60" spans="1:39" ht="9.9499999999999993" customHeight="1">
      <c r="A60" s="289"/>
      <c r="B60" s="246"/>
      <c r="C60" s="247"/>
      <c r="D60" s="247"/>
      <c r="E60" s="247"/>
      <c r="F60" s="247"/>
      <c r="G60" s="247"/>
      <c r="H60" s="247"/>
      <c r="I60" s="248"/>
      <c r="J60" s="253"/>
      <c r="K60" s="254"/>
      <c r="L60" s="255"/>
      <c r="M60" s="253"/>
      <c r="N60" s="254"/>
      <c r="O60" s="255"/>
      <c r="P60" s="256" t="s">
        <v>157</v>
      </c>
      <c r="Q60" s="257"/>
      <c r="R60" s="258"/>
      <c r="S60" s="258"/>
      <c r="T60" s="242" t="s">
        <v>39</v>
      </c>
      <c r="U60" s="258"/>
      <c r="V60" s="258"/>
      <c r="W60" s="242" t="s">
        <v>40</v>
      </c>
      <c r="X60" s="259"/>
      <c r="Y60" s="259"/>
      <c r="Z60" s="273" t="s">
        <v>28</v>
      </c>
      <c r="AA60" s="294"/>
      <c r="AB60" s="295"/>
      <c r="AC60" s="295"/>
      <c r="AD60" s="295"/>
      <c r="AE60" s="295"/>
      <c r="AF60" s="295"/>
      <c r="AG60" s="295"/>
      <c r="AH60" s="295"/>
      <c r="AI60" s="295"/>
      <c r="AJ60" s="296"/>
    </row>
    <row r="61" spans="1:39" ht="9.9499999999999993" customHeight="1">
      <c r="A61" s="289"/>
      <c r="B61" s="246"/>
      <c r="C61" s="247"/>
      <c r="D61" s="247"/>
      <c r="E61" s="247"/>
      <c r="F61" s="247"/>
      <c r="G61" s="247"/>
      <c r="H61" s="247"/>
      <c r="I61" s="248"/>
      <c r="J61" s="253"/>
      <c r="K61" s="254"/>
      <c r="L61" s="255"/>
      <c r="M61" s="253"/>
      <c r="N61" s="254"/>
      <c r="O61" s="255"/>
      <c r="P61" s="257"/>
      <c r="Q61" s="257"/>
      <c r="R61" s="258"/>
      <c r="S61" s="258"/>
      <c r="T61" s="242"/>
      <c r="U61" s="258"/>
      <c r="V61" s="258"/>
      <c r="W61" s="242"/>
      <c r="X61" s="259"/>
      <c r="Y61" s="259"/>
      <c r="Z61" s="273"/>
      <c r="AA61" s="294"/>
      <c r="AB61" s="295"/>
      <c r="AC61" s="295"/>
      <c r="AD61" s="295"/>
      <c r="AE61" s="295"/>
      <c r="AF61" s="295"/>
      <c r="AG61" s="295"/>
      <c r="AH61" s="295"/>
      <c r="AI61" s="295"/>
      <c r="AJ61" s="296"/>
    </row>
    <row r="62" spans="1:39" ht="3" customHeight="1">
      <c r="A62" s="289"/>
      <c r="B62" s="249"/>
      <c r="C62" s="250"/>
      <c r="D62" s="250"/>
      <c r="E62" s="250"/>
      <c r="F62" s="250"/>
      <c r="G62" s="250"/>
      <c r="H62" s="250"/>
      <c r="I62" s="251"/>
      <c r="J62" s="128"/>
      <c r="K62" s="129"/>
      <c r="L62" s="130"/>
      <c r="M62" s="128"/>
      <c r="N62" s="129"/>
      <c r="O62" s="130"/>
      <c r="P62" s="274"/>
      <c r="Q62" s="274"/>
      <c r="R62" s="274"/>
      <c r="S62" s="274"/>
      <c r="T62" s="274"/>
      <c r="U62" s="274"/>
      <c r="V62" s="274"/>
      <c r="W62" s="274"/>
      <c r="X62" s="274"/>
      <c r="Y62" s="274"/>
      <c r="Z62" s="275"/>
      <c r="AA62" s="294"/>
      <c r="AB62" s="295"/>
      <c r="AC62" s="295"/>
      <c r="AD62" s="295"/>
      <c r="AE62" s="295"/>
      <c r="AF62" s="295"/>
      <c r="AG62" s="295"/>
      <c r="AH62" s="295"/>
      <c r="AI62" s="295"/>
      <c r="AJ62" s="296"/>
    </row>
    <row r="63" spans="1:39" ht="3" customHeight="1">
      <c r="A63" s="288" t="s">
        <v>24</v>
      </c>
      <c r="B63" s="246" t="s">
        <v>158</v>
      </c>
      <c r="C63" s="247"/>
      <c r="D63" s="247"/>
      <c r="E63" s="247"/>
      <c r="F63" s="247"/>
      <c r="G63" s="247"/>
      <c r="H63" s="247"/>
      <c r="I63" s="248"/>
      <c r="J63" s="131"/>
      <c r="K63" s="132"/>
      <c r="L63" s="133"/>
      <c r="M63" s="131"/>
      <c r="N63" s="132"/>
      <c r="O63" s="133"/>
      <c r="P63" s="265"/>
      <c r="Q63" s="265"/>
      <c r="R63" s="265"/>
      <c r="S63" s="265"/>
      <c r="T63" s="265"/>
      <c r="U63" s="265"/>
      <c r="V63" s="265"/>
      <c r="W63" s="265"/>
      <c r="X63" s="265"/>
      <c r="Y63" s="265"/>
      <c r="Z63" s="265"/>
      <c r="AA63" s="294"/>
      <c r="AB63" s="295"/>
      <c r="AC63" s="295"/>
      <c r="AD63" s="295"/>
      <c r="AE63" s="295"/>
      <c r="AF63" s="295"/>
      <c r="AG63" s="295"/>
      <c r="AH63" s="295"/>
      <c r="AI63" s="295"/>
      <c r="AJ63" s="296"/>
    </row>
    <row r="64" spans="1:39" ht="9.9499999999999993" customHeight="1">
      <c r="A64" s="288"/>
      <c r="B64" s="246"/>
      <c r="C64" s="247"/>
      <c r="D64" s="247"/>
      <c r="E64" s="247"/>
      <c r="F64" s="247"/>
      <c r="G64" s="247"/>
      <c r="H64" s="247"/>
      <c r="I64" s="248"/>
      <c r="J64" s="253"/>
      <c r="K64" s="254"/>
      <c r="L64" s="255"/>
      <c r="M64" s="253"/>
      <c r="N64" s="254"/>
      <c r="O64" s="255"/>
      <c r="P64" s="256" t="s">
        <v>157</v>
      </c>
      <c r="Q64" s="257"/>
      <c r="R64" s="258"/>
      <c r="S64" s="258"/>
      <c r="T64" s="242" t="s">
        <v>39</v>
      </c>
      <c r="U64" s="258"/>
      <c r="V64" s="258"/>
      <c r="W64" s="242" t="s">
        <v>40</v>
      </c>
      <c r="X64" s="259"/>
      <c r="Y64" s="259"/>
      <c r="Z64" s="242" t="s">
        <v>28</v>
      </c>
      <c r="AA64" s="294"/>
      <c r="AB64" s="295"/>
      <c r="AC64" s="295"/>
      <c r="AD64" s="295"/>
      <c r="AE64" s="295"/>
      <c r="AF64" s="295"/>
      <c r="AG64" s="295"/>
      <c r="AH64" s="295"/>
      <c r="AI64" s="295"/>
      <c r="AJ64" s="296"/>
      <c r="AM64" s="1"/>
    </row>
    <row r="65" spans="1:36" ht="9.9499999999999993" customHeight="1">
      <c r="A65" s="288"/>
      <c r="B65" s="246"/>
      <c r="C65" s="247"/>
      <c r="D65" s="247"/>
      <c r="E65" s="247"/>
      <c r="F65" s="247"/>
      <c r="G65" s="247"/>
      <c r="H65" s="247"/>
      <c r="I65" s="248"/>
      <c r="J65" s="253"/>
      <c r="K65" s="254"/>
      <c r="L65" s="255"/>
      <c r="M65" s="253"/>
      <c r="N65" s="254"/>
      <c r="O65" s="255"/>
      <c r="P65" s="257"/>
      <c r="Q65" s="257"/>
      <c r="R65" s="258"/>
      <c r="S65" s="258"/>
      <c r="T65" s="242"/>
      <c r="U65" s="258"/>
      <c r="V65" s="258"/>
      <c r="W65" s="242"/>
      <c r="X65" s="259"/>
      <c r="Y65" s="259"/>
      <c r="Z65" s="242"/>
      <c r="AA65" s="294"/>
      <c r="AB65" s="295"/>
      <c r="AC65" s="295"/>
      <c r="AD65" s="295"/>
      <c r="AE65" s="295"/>
      <c r="AF65" s="295"/>
      <c r="AG65" s="295"/>
      <c r="AH65" s="295"/>
      <c r="AI65" s="295"/>
      <c r="AJ65" s="296"/>
    </row>
    <row r="66" spans="1:36" ht="3" customHeight="1">
      <c r="A66" s="288"/>
      <c r="B66" s="260"/>
      <c r="C66" s="261"/>
      <c r="D66" s="261"/>
      <c r="E66" s="261"/>
      <c r="F66" s="261"/>
      <c r="G66" s="261"/>
      <c r="H66" s="261"/>
      <c r="I66" s="262"/>
      <c r="J66" s="122"/>
      <c r="K66" s="123"/>
      <c r="L66" s="124"/>
      <c r="M66" s="122"/>
      <c r="N66" s="123"/>
      <c r="O66" s="124"/>
      <c r="P66" s="263"/>
      <c r="Q66" s="263"/>
      <c r="R66" s="263"/>
      <c r="S66" s="263"/>
      <c r="T66" s="263"/>
      <c r="U66" s="263"/>
      <c r="V66" s="263"/>
      <c r="W66" s="263"/>
      <c r="X66" s="263"/>
      <c r="Y66" s="263"/>
      <c r="Z66" s="263"/>
      <c r="AA66" s="294"/>
      <c r="AB66" s="295"/>
      <c r="AC66" s="295"/>
      <c r="AD66" s="295"/>
      <c r="AE66" s="295"/>
      <c r="AF66" s="295"/>
      <c r="AG66" s="295"/>
      <c r="AH66" s="295"/>
      <c r="AI66" s="295"/>
      <c r="AJ66" s="296"/>
    </row>
    <row r="67" spans="1:36" ht="3" customHeight="1">
      <c r="A67" s="288"/>
      <c r="B67" s="287" t="s">
        <v>159</v>
      </c>
      <c r="C67" s="244"/>
      <c r="D67" s="244"/>
      <c r="E67" s="244"/>
      <c r="F67" s="244"/>
      <c r="G67" s="244"/>
      <c r="H67" s="244"/>
      <c r="I67" s="245"/>
      <c r="J67" s="125"/>
      <c r="K67" s="126"/>
      <c r="L67" s="127"/>
      <c r="M67" s="125"/>
      <c r="N67" s="126"/>
      <c r="O67" s="127"/>
      <c r="P67" s="252"/>
      <c r="Q67" s="252"/>
      <c r="R67" s="252"/>
      <c r="S67" s="252"/>
      <c r="T67" s="252"/>
      <c r="U67" s="252"/>
      <c r="V67" s="252"/>
      <c r="W67" s="252"/>
      <c r="X67" s="252"/>
      <c r="Y67" s="252"/>
      <c r="Z67" s="252"/>
      <c r="AA67" s="294"/>
      <c r="AB67" s="295"/>
      <c r="AC67" s="295"/>
      <c r="AD67" s="295"/>
      <c r="AE67" s="295"/>
      <c r="AF67" s="295"/>
      <c r="AG67" s="295"/>
      <c r="AH67" s="295"/>
      <c r="AI67" s="295"/>
      <c r="AJ67" s="296"/>
    </row>
    <row r="68" spans="1:36" ht="9.9499999999999993" customHeight="1">
      <c r="A68" s="288"/>
      <c r="B68" s="246"/>
      <c r="C68" s="247"/>
      <c r="D68" s="247"/>
      <c r="E68" s="247"/>
      <c r="F68" s="247"/>
      <c r="G68" s="247"/>
      <c r="H68" s="247"/>
      <c r="I68" s="248"/>
      <c r="J68" s="253"/>
      <c r="K68" s="254"/>
      <c r="L68" s="255"/>
      <c r="M68" s="253"/>
      <c r="N68" s="254"/>
      <c r="O68" s="255"/>
      <c r="P68" s="256" t="s">
        <v>157</v>
      </c>
      <c r="Q68" s="257"/>
      <c r="R68" s="258"/>
      <c r="S68" s="258"/>
      <c r="T68" s="242" t="s">
        <v>39</v>
      </c>
      <c r="U68" s="258"/>
      <c r="V68" s="258"/>
      <c r="W68" s="242" t="s">
        <v>40</v>
      </c>
      <c r="X68" s="259"/>
      <c r="Y68" s="259"/>
      <c r="Z68" s="242" t="s">
        <v>28</v>
      </c>
      <c r="AA68" s="294"/>
      <c r="AB68" s="295"/>
      <c r="AC68" s="295"/>
      <c r="AD68" s="295"/>
      <c r="AE68" s="295"/>
      <c r="AF68" s="295"/>
      <c r="AG68" s="295"/>
      <c r="AH68" s="295"/>
      <c r="AI68" s="295"/>
      <c r="AJ68" s="296"/>
    </row>
    <row r="69" spans="1:36" ht="9.9499999999999993" customHeight="1">
      <c r="A69" s="288"/>
      <c r="B69" s="246"/>
      <c r="C69" s="247"/>
      <c r="D69" s="247"/>
      <c r="E69" s="247"/>
      <c r="F69" s="247"/>
      <c r="G69" s="247"/>
      <c r="H69" s="247"/>
      <c r="I69" s="248"/>
      <c r="J69" s="253"/>
      <c r="K69" s="254"/>
      <c r="L69" s="255"/>
      <c r="M69" s="253"/>
      <c r="N69" s="254"/>
      <c r="O69" s="255"/>
      <c r="P69" s="257"/>
      <c r="Q69" s="257"/>
      <c r="R69" s="258"/>
      <c r="S69" s="258"/>
      <c r="T69" s="242"/>
      <c r="U69" s="258"/>
      <c r="V69" s="258"/>
      <c r="W69" s="242"/>
      <c r="X69" s="259"/>
      <c r="Y69" s="259"/>
      <c r="Z69" s="242"/>
      <c r="AA69" s="294"/>
      <c r="AB69" s="295"/>
      <c r="AC69" s="295"/>
      <c r="AD69" s="295"/>
      <c r="AE69" s="295"/>
      <c r="AF69" s="295"/>
      <c r="AG69" s="295"/>
      <c r="AH69" s="295"/>
      <c r="AI69" s="295"/>
      <c r="AJ69" s="296"/>
    </row>
    <row r="70" spans="1:36" ht="3" customHeight="1">
      <c r="A70" s="288"/>
      <c r="B70" s="260"/>
      <c r="C70" s="261"/>
      <c r="D70" s="261"/>
      <c r="E70" s="261"/>
      <c r="F70" s="261"/>
      <c r="G70" s="261"/>
      <c r="H70" s="261"/>
      <c r="I70" s="262"/>
      <c r="J70" s="122"/>
      <c r="K70" s="123"/>
      <c r="L70" s="124"/>
      <c r="M70" s="122"/>
      <c r="N70" s="123"/>
      <c r="O70" s="124"/>
      <c r="P70" s="263"/>
      <c r="Q70" s="263"/>
      <c r="R70" s="263"/>
      <c r="S70" s="263"/>
      <c r="T70" s="263"/>
      <c r="U70" s="263"/>
      <c r="V70" s="263"/>
      <c r="W70" s="263"/>
      <c r="X70" s="263"/>
      <c r="Y70" s="263"/>
      <c r="Z70" s="263"/>
      <c r="AA70" s="294"/>
      <c r="AB70" s="295"/>
      <c r="AC70" s="295"/>
      <c r="AD70" s="295"/>
      <c r="AE70" s="295"/>
      <c r="AF70" s="295"/>
      <c r="AG70" s="295"/>
      <c r="AH70" s="295"/>
      <c r="AI70" s="295"/>
      <c r="AJ70" s="296"/>
    </row>
    <row r="71" spans="1:36" ht="3" customHeight="1">
      <c r="A71" s="288"/>
      <c r="B71" s="287" t="s">
        <v>160</v>
      </c>
      <c r="C71" s="244"/>
      <c r="D71" s="244"/>
      <c r="E71" s="244"/>
      <c r="F71" s="244"/>
      <c r="G71" s="244"/>
      <c r="H71" s="244"/>
      <c r="I71" s="245"/>
      <c r="J71" s="125"/>
      <c r="K71" s="126"/>
      <c r="L71" s="127"/>
      <c r="M71" s="125"/>
      <c r="N71" s="126"/>
      <c r="O71" s="127"/>
      <c r="P71" s="252"/>
      <c r="Q71" s="252"/>
      <c r="R71" s="252"/>
      <c r="S71" s="252"/>
      <c r="T71" s="252"/>
      <c r="U71" s="252"/>
      <c r="V71" s="252"/>
      <c r="W71" s="252"/>
      <c r="X71" s="252"/>
      <c r="Y71" s="252"/>
      <c r="Z71" s="252"/>
      <c r="AA71" s="294"/>
      <c r="AB71" s="295"/>
      <c r="AC71" s="295"/>
      <c r="AD71" s="295"/>
      <c r="AE71" s="295"/>
      <c r="AF71" s="295"/>
      <c r="AG71" s="295"/>
      <c r="AH71" s="295"/>
      <c r="AI71" s="295"/>
      <c r="AJ71" s="296"/>
    </row>
    <row r="72" spans="1:36" ht="9.9499999999999993" customHeight="1">
      <c r="A72" s="288"/>
      <c r="B72" s="246"/>
      <c r="C72" s="247"/>
      <c r="D72" s="247"/>
      <c r="E72" s="247"/>
      <c r="F72" s="247"/>
      <c r="G72" s="247"/>
      <c r="H72" s="247"/>
      <c r="I72" s="248"/>
      <c r="J72" s="253"/>
      <c r="K72" s="254"/>
      <c r="L72" s="255"/>
      <c r="M72" s="253"/>
      <c r="N72" s="254"/>
      <c r="O72" s="255"/>
      <c r="P72" s="256" t="s">
        <v>157</v>
      </c>
      <c r="Q72" s="257"/>
      <c r="R72" s="258"/>
      <c r="S72" s="258"/>
      <c r="T72" s="242" t="s">
        <v>39</v>
      </c>
      <c r="U72" s="258"/>
      <c r="V72" s="258"/>
      <c r="W72" s="242" t="s">
        <v>40</v>
      </c>
      <c r="X72" s="259"/>
      <c r="Y72" s="259"/>
      <c r="Z72" s="242" t="s">
        <v>28</v>
      </c>
      <c r="AA72" s="294"/>
      <c r="AB72" s="295"/>
      <c r="AC72" s="295"/>
      <c r="AD72" s="295"/>
      <c r="AE72" s="295"/>
      <c r="AF72" s="295"/>
      <c r="AG72" s="295"/>
      <c r="AH72" s="295"/>
      <c r="AI72" s="295"/>
      <c r="AJ72" s="296"/>
    </row>
    <row r="73" spans="1:36" ht="9.9499999999999993" customHeight="1">
      <c r="A73" s="288"/>
      <c r="B73" s="246"/>
      <c r="C73" s="247"/>
      <c r="D73" s="247"/>
      <c r="E73" s="247"/>
      <c r="F73" s="247"/>
      <c r="G73" s="247"/>
      <c r="H73" s="247"/>
      <c r="I73" s="248"/>
      <c r="J73" s="253"/>
      <c r="K73" s="254"/>
      <c r="L73" s="255"/>
      <c r="M73" s="253"/>
      <c r="N73" s="254"/>
      <c r="O73" s="255"/>
      <c r="P73" s="257"/>
      <c r="Q73" s="257"/>
      <c r="R73" s="258"/>
      <c r="S73" s="258"/>
      <c r="T73" s="242"/>
      <c r="U73" s="258"/>
      <c r="V73" s="258"/>
      <c r="W73" s="242"/>
      <c r="X73" s="259"/>
      <c r="Y73" s="259"/>
      <c r="Z73" s="242"/>
      <c r="AA73" s="294"/>
      <c r="AB73" s="295"/>
      <c r="AC73" s="295"/>
      <c r="AD73" s="295"/>
      <c r="AE73" s="295"/>
      <c r="AF73" s="295"/>
      <c r="AG73" s="295"/>
      <c r="AH73" s="295"/>
      <c r="AI73" s="295"/>
      <c r="AJ73" s="296"/>
    </row>
    <row r="74" spans="1:36" ht="3" customHeight="1">
      <c r="A74" s="288"/>
      <c r="B74" s="260"/>
      <c r="C74" s="261"/>
      <c r="D74" s="261"/>
      <c r="E74" s="261"/>
      <c r="F74" s="261"/>
      <c r="G74" s="261"/>
      <c r="H74" s="261"/>
      <c r="I74" s="262"/>
      <c r="J74" s="122"/>
      <c r="K74" s="123"/>
      <c r="L74" s="124"/>
      <c r="M74" s="122"/>
      <c r="N74" s="123"/>
      <c r="O74" s="124"/>
      <c r="P74" s="263"/>
      <c r="Q74" s="263"/>
      <c r="R74" s="263"/>
      <c r="S74" s="263"/>
      <c r="T74" s="263"/>
      <c r="U74" s="263"/>
      <c r="V74" s="263"/>
      <c r="W74" s="263"/>
      <c r="X74" s="263"/>
      <c r="Y74" s="263"/>
      <c r="Z74" s="263"/>
      <c r="AA74" s="294"/>
      <c r="AB74" s="295"/>
      <c r="AC74" s="295"/>
      <c r="AD74" s="295"/>
      <c r="AE74" s="295"/>
      <c r="AF74" s="295"/>
      <c r="AG74" s="295"/>
      <c r="AH74" s="295"/>
      <c r="AI74" s="295"/>
      <c r="AJ74" s="296"/>
    </row>
    <row r="75" spans="1:36" ht="3" customHeight="1">
      <c r="A75" s="288"/>
      <c r="B75" s="287" t="s">
        <v>25</v>
      </c>
      <c r="C75" s="244"/>
      <c r="D75" s="244"/>
      <c r="E75" s="244"/>
      <c r="F75" s="244"/>
      <c r="G75" s="244"/>
      <c r="H75" s="244"/>
      <c r="I75" s="245"/>
      <c r="J75" s="125"/>
      <c r="K75" s="126"/>
      <c r="L75" s="127"/>
      <c r="M75" s="125"/>
      <c r="N75" s="126"/>
      <c r="O75" s="127"/>
      <c r="P75" s="252"/>
      <c r="Q75" s="252"/>
      <c r="R75" s="252"/>
      <c r="S75" s="252"/>
      <c r="T75" s="252"/>
      <c r="U75" s="252"/>
      <c r="V75" s="252"/>
      <c r="W75" s="252"/>
      <c r="X75" s="252"/>
      <c r="Y75" s="252"/>
      <c r="Z75" s="252"/>
      <c r="AA75" s="294"/>
      <c r="AB75" s="295"/>
      <c r="AC75" s="295"/>
      <c r="AD75" s="295"/>
      <c r="AE75" s="295"/>
      <c r="AF75" s="295"/>
      <c r="AG75" s="295"/>
      <c r="AH75" s="295"/>
      <c r="AI75" s="295"/>
      <c r="AJ75" s="296"/>
    </row>
    <row r="76" spans="1:36" ht="9.9499999999999993" customHeight="1">
      <c r="A76" s="288"/>
      <c r="B76" s="246"/>
      <c r="C76" s="247"/>
      <c r="D76" s="247"/>
      <c r="E76" s="247"/>
      <c r="F76" s="247"/>
      <c r="G76" s="247"/>
      <c r="H76" s="247"/>
      <c r="I76" s="248"/>
      <c r="J76" s="253"/>
      <c r="K76" s="254"/>
      <c r="L76" s="255"/>
      <c r="M76" s="253"/>
      <c r="N76" s="254"/>
      <c r="O76" s="255"/>
      <c r="P76" s="256" t="s">
        <v>157</v>
      </c>
      <c r="Q76" s="257"/>
      <c r="R76" s="258"/>
      <c r="S76" s="258"/>
      <c r="T76" s="242" t="s">
        <v>39</v>
      </c>
      <c r="U76" s="258"/>
      <c r="V76" s="258"/>
      <c r="W76" s="242" t="s">
        <v>40</v>
      </c>
      <c r="X76" s="259"/>
      <c r="Y76" s="259"/>
      <c r="Z76" s="242" t="s">
        <v>28</v>
      </c>
      <c r="AA76" s="294"/>
      <c r="AB76" s="295"/>
      <c r="AC76" s="295"/>
      <c r="AD76" s="295"/>
      <c r="AE76" s="295"/>
      <c r="AF76" s="295"/>
      <c r="AG76" s="295"/>
      <c r="AH76" s="295"/>
      <c r="AI76" s="295"/>
      <c r="AJ76" s="296"/>
    </row>
    <row r="77" spans="1:36" ht="9.9499999999999993" customHeight="1">
      <c r="A77" s="288"/>
      <c r="B77" s="246"/>
      <c r="C77" s="247"/>
      <c r="D77" s="247"/>
      <c r="E77" s="247"/>
      <c r="F77" s="247"/>
      <c r="G77" s="247"/>
      <c r="H77" s="247"/>
      <c r="I77" s="248"/>
      <c r="J77" s="253"/>
      <c r="K77" s="254"/>
      <c r="L77" s="255"/>
      <c r="M77" s="253"/>
      <c r="N77" s="254"/>
      <c r="O77" s="255"/>
      <c r="P77" s="257"/>
      <c r="Q77" s="257"/>
      <c r="R77" s="258"/>
      <c r="S77" s="258"/>
      <c r="T77" s="242"/>
      <c r="U77" s="258"/>
      <c r="V77" s="258"/>
      <c r="W77" s="242"/>
      <c r="X77" s="259"/>
      <c r="Y77" s="259"/>
      <c r="Z77" s="242"/>
      <c r="AA77" s="294"/>
      <c r="AB77" s="295"/>
      <c r="AC77" s="295"/>
      <c r="AD77" s="295"/>
      <c r="AE77" s="295"/>
      <c r="AF77" s="295"/>
      <c r="AG77" s="295"/>
      <c r="AH77" s="295"/>
      <c r="AI77" s="295"/>
      <c r="AJ77" s="296"/>
    </row>
    <row r="78" spans="1:36" ht="3" customHeight="1">
      <c r="A78" s="288"/>
      <c r="B78" s="260"/>
      <c r="C78" s="261"/>
      <c r="D78" s="261"/>
      <c r="E78" s="261"/>
      <c r="F78" s="261"/>
      <c r="G78" s="261"/>
      <c r="H78" s="261"/>
      <c r="I78" s="262"/>
      <c r="J78" s="122"/>
      <c r="K78" s="123"/>
      <c r="L78" s="124"/>
      <c r="M78" s="122"/>
      <c r="N78" s="123"/>
      <c r="O78" s="124"/>
      <c r="P78" s="263"/>
      <c r="Q78" s="263"/>
      <c r="R78" s="263"/>
      <c r="S78" s="263"/>
      <c r="T78" s="263"/>
      <c r="U78" s="263"/>
      <c r="V78" s="263"/>
      <c r="W78" s="263"/>
      <c r="X78" s="263"/>
      <c r="Y78" s="263"/>
      <c r="Z78" s="263"/>
      <c r="AA78" s="294"/>
      <c r="AB78" s="295"/>
      <c r="AC78" s="295"/>
      <c r="AD78" s="295"/>
      <c r="AE78" s="295"/>
      <c r="AF78" s="295"/>
      <c r="AG78" s="295"/>
      <c r="AH78" s="295"/>
      <c r="AI78" s="295"/>
      <c r="AJ78" s="296"/>
    </row>
    <row r="79" spans="1:36" ht="3" customHeight="1">
      <c r="A79" s="288"/>
      <c r="B79" s="287" t="s">
        <v>161</v>
      </c>
      <c r="C79" s="244"/>
      <c r="D79" s="244"/>
      <c r="E79" s="244"/>
      <c r="F79" s="244"/>
      <c r="G79" s="244"/>
      <c r="H79" s="244"/>
      <c r="I79" s="245"/>
      <c r="J79" s="125"/>
      <c r="K79" s="126"/>
      <c r="L79" s="127"/>
      <c r="M79" s="125"/>
      <c r="N79" s="126"/>
      <c r="O79" s="127"/>
      <c r="P79" s="252"/>
      <c r="Q79" s="252"/>
      <c r="R79" s="252"/>
      <c r="S79" s="252"/>
      <c r="T79" s="252"/>
      <c r="U79" s="252"/>
      <c r="V79" s="252"/>
      <c r="W79" s="252"/>
      <c r="X79" s="252"/>
      <c r="Y79" s="252"/>
      <c r="Z79" s="252"/>
      <c r="AA79" s="294"/>
      <c r="AB79" s="295"/>
      <c r="AC79" s="295"/>
      <c r="AD79" s="295"/>
      <c r="AE79" s="295"/>
      <c r="AF79" s="295"/>
      <c r="AG79" s="295"/>
      <c r="AH79" s="295"/>
      <c r="AI79" s="295"/>
      <c r="AJ79" s="296"/>
    </row>
    <row r="80" spans="1:36" ht="9.9499999999999993" customHeight="1">
      <c r="A80" s="288"/>
      <c r="B80" s="246"/>
      <c r="C80" s="247"/>
      <c r="D80" s="247"/>
      <c r="E80" s="247"/>
      <c r="F80" s="247"/>
      <c r="G80" s="247"/>
      <c r="H80" s="247"/>
      <c r="I80" s="248"/>
      <c r="J80" s="253"/>
      <c r="K80" s="254"/>
      <c r="L80" s="255"/>
      <c r="M80" s="253"/>
      <c r="N80" s="254"/>
      <c r="O80" s="255"/>
      <c r="P80" s="256" t="s">
        <v>157</v>
      </c>
      <c r="Q80" s="257"/>
      <c r="R80" s="258"/>
      <c r="S80" s="258"/>
      <c r="T80" s="242" t="s">
        <v>39</v>
      </c>
      <c r="U80" s="258"/>
      <c r="V80" s="258"/>
      <c r="W80" s="242" t="s">
        <v>40</v>
      </c>
      <c r="X80" s="259"/>
      <c r="Y80" s="259"/>
      <c r="Z80" s="242" t="s">
        <v>28</v>
      </c>
      <c r="AA80" s="294"/>
      <c r="AB80" s="295"/>
      <c r="AC80" s="295"/>
      <c r="AD80" s="295"/>
      <c r="AE80" s="295"/>
      <c r="AF80" s="295"/>
      <c r="AG80" s="295"/>
      <c r="AH80" s="295"/>
      <c r="AI80" s="295"/>
      <c r="AJ80" s="296"/>
    </row>
    <row r="81" spans="1:36" ht="9.9499999999999993" customHeight="1">
      <c r="A81" s="288"/>
      <c r="B81" s="246"/>
      <c r="C81" s="247"/>
      <c r="D81" s="247"/>
      <c r="E81" s="247"/>
      <c r="F81" s="247"/>
      <c r="G81" s="247"/>
      <c r="H81" s="247"/>
      <c r="I81" s="248"/>
      <c r="J81" s="253"/>
      <c r="K81" s="254"/>
      <c r="L81" s="255"/>
      <c r="M81" s="253"/>
      <c r="N81" s="254"/>
      <c r="O81" s="255"/>
      <c r="P81" s="257"/>
      <c r="Q81" s="257"/>
      <c r="R81" s="258"/>
      <c r="S81" s="258"/>
      <c r="T81" s="242"/>
      <c r="U81" s="258"/>
      <c r="V81" s="258"/>
      <c r="W81" s="242"/>
      <c r="X81" s="259"/>
      <c r="Y81" s="259"/>
      <c r="Z81" s="242"/>
      <c r="AA81" s="294"/>
      <c r="AB81" s="295"/>
      <c r="AC81" s="295"/>
      <c r="AD81" s="295"/>
      <c r="AE81" s="295"/>
      <c r="AF81" s="295"/>
      <c r="AG81" s="295"/>
      <c r="AH81" s="295"/>
      <c r="AI81" s="295"/>
      <c r="AJ81" s="296"/>
    </row>
    <row r="82" spans="1:36" ht="3" customHeight="1">
      <c r="A82" s="288"/>
      <c r="B82" s="260"/>
      <c r="C82" s="261"/>
      <c r="D82" s="261"/>
      <c r="E82" s="261"/>
      <c r="F82" s="261"/>
      <c r="G82" s="261"/>
      <c r="H82" s="261"/>
      <c r="I82" s="262"/>
      <c r="J82" s="122"/>
      <c r="K82" s="123"/>
      <c r="L82" s="124"/>
      <c r="M82" s="122"/>
      <c r="N82" s="123"/>
      <c r="O82" s="124"/>
      <c r="P82" s="263"/>
      <c r="Q82" s="263"/>
      <c r="R82" s="263"/>
      <c r="S82" s="263"/>
      <c r="T82" s="263"/>
      <c r="U82" s="263"/>
      <c r="V82" s="263"/>
      <c r="W82" s="263"/>
      <c r="X82" s="263"/>
      <c r="Y82" s="263"/>
      <c r="Z82" s="263"/>
      <c r="AA82" s="294"/>
      <c r="AB82" s="295"/>
      <c r="AC82" s="295"/>
      <c r="AD82" s="295"/>
      <c r="AE82" s="295"/>
      <c r="AF82" s="295"/>
      <c r="AG82" s="295"/>
      <c r="AH82" s="295"/>
      <c r="AI82" s="295"/>
      <c r="AJ82" s="296"/>
    </row>
    <row r="83" spans="1:36" ht="3" customHeight="1">
      <c r="A83" s="288"/>
      <c r="B83" s="287" t="s">
        <v>162</v>
      </c>
      <c r="C83" s="244"/>
      <c r="D83" s="244"/>
      <c r="E83" s="244"/>
      <c r="F83" s="244"/>
      <c r="G83" s="244"/>
      <c r="H83" s="244"/>
      <c r="I83" s="245"/>
      <c r="J83" s="125"/>
      <c r="K83" s="126"/>
      <c r="L83" s="127"/>
      <c r="M83" s="125"/>
      <c r="N83" s="126"/>
      <c r="O83" s="127"/>
      <c r="P83" s="252"/>
      <c r="Q83" s="252"/>
      <c r="R83" s="252"/>
      <c r="S83" s="252"/>
      <c r="T83" s="252"/>
      <c r="U83" s="252"/>
      <c r="V83" s="252"/>
      <c r="W83" s="252"/>
      <c r="X83" s="252"/>
      <c r="Y83" s="252"/>
      <c r="Z83" s="252"/>
      <c r="AA83" s="294"/>
      <c r="AB83" s="295"/>
      <c r="AC83" s="295"/>
      <c r="AD83" s="295"/>
      <c r="AE83" s="295"/>
      <c r="AF83" s="295"/>
      <c r="AG83" s="295"/>
      <c r="AH83" s="295"/>
      <c r="AI83" s="295"/>
      <c r="AJ83" s="296"/>
    </row>
    <row r="84" spans="1:36" ht="9.9499999999999993" customHeight="1">
      <c r="A84" s="288"/>
      <c r="B84" s="246"/>
      <c r="C84" s="247"/>
      <c r="D84" s="247"/>
      <c r="E84" s="247"/>
      <c r="F84" s="247"/>
      <c r="G84" s="247"/>
      <c r="H84" s="247"/>
      <c r="I84" s="248"/>
      <c r="J84" s="253"/>
      <c r="K84" s="254"/>
      <c r="L84" s="255"/>
      <c r="M84" s="253"/>
      <c r="N84" s="254"/>
      <c r="O84" s="255"/>
      <c r="P84" s="256" t="s">
        <v>157</v>
      </c>
      <c r="Q84" s="257"/>
      <c r="R84" s="258"/>
      <c r="S84" s="258"/>
      <c r="T84" s="242" t="s">
        <v>39</v>
      </c>
      <c r="U84" s="258"/>
      <c r="V84" s="258"/>
      <c r="W84" s="242" t="s">
        <v>40</v>
      </c>
      <c r="X84" s="259"/>
      <c r="Y84" s="259"/>
      <c r="Z84" s="242" t="s">
        <v>28</v>
      </c>
      <c r="AA84" s="294"/>
      <c r="AB84" s="295"/>
      <c r="AC84" s="295"/>
      <c r="AD84" s="295"/>
      <c r="AE84" s="295"/>
      <c r="AF84" s="295"/>
      <c r="AG84" s="295"/>
      <c r="AH84" s="295"/>
      <c r="AI84" s="295"/>
      <c r="AJ84" s="296"/>
    </row>
    <row r="85" spans="1:36" ht="9.9499999999999993" customHeight="1">
      <c r="A85" s="288"/>
      <c r="B85" s="246"/>
      <c r="C85" s="247"/>
      <c r="D85" s="247"/>
      <c r="E85" s="247"/>
      <c r="F85" s="247"/>
      <c r="G85" s="247"/>
      <c r="H85" s="247"/>
      <c r="I85" s="248"/>
      <c r="J85" s="253"/>
      <c r="K85" s="254"/>
      <c r="L85" s="255"/>
      <c r="M85" s="253"/>
      <c r="N85" s="254"/>
      <c r="O85" s="255"/>
      <c r="P85" s="257"/>
      <c r="Q85" s="257"/>
      <c r="R85" s="258"/>
      <c r="S85" s="258"/>
      <c r="T85" s="242"/>
      <c r="U85" s="258"/>
      <c r="V85" s="258"/>
      <c r="W85" s="242"/>
      <c r="X85" s="259"/>
      <c r="Y85" s="259"/>
      <c r="Z85" s="242"/>
      <c r="AA85" s="294"/>
      <c r="AB85" s="295"/>
      <c r="AC85" s="295"/>
      <c r="AD85" s="295"/>
      <c r="AE85" s="295"/>
      <c r="AF85" s="295"/>
      <c r="AG85" s="295"/>
      <c r="AH85" s="295"/>
      <c r="AI85" s="295"/>
      <c r="AJ85" s="296"/>
    </row>
    <row r="86" spans="1:36" ht="3" customHeight="1">
      <c r="A86" s="288"/>
      <c r="B86" s="260"/>
      <c r="C86" s="261"/>
      <c r="D86" s="261"/>
      <c r="E86" s="261"/>
      <c r="F86" s="261"/>
      <c r="G86" s="261"/>
      <c r="H86" s="261"/>
      <c r="I86" s="262"/>
      <c r="J86" s="122"/>
      <c r="K86" s="123"/>
      <c r="L86" s="124"/>
      <c r="M86" s="122"/>
      <c r="N86" s="123"/>
      <c r="O86" s="124"/>
      <c r="P86" s="263"/>
      <c r="Q86" s="263"/>
      <c r="R86" s="263"/>
      <c r="S86" s="263"/>
      <c r="T86" s="263"/>
      <c r="U86" s="263"/>
      <c r="V86" s="263"/>
      <c r="W86" s="263"/>
      <c r="X86" s="263"/>
      <c r="Y86" s="263"/>
      <c r="Z86" s="263"/>
      <c r="AA86" s="294"/>
      <c r="AB86" s="295"/>
      <c r="AC86" s="295"/>
      <c r="AD86" s="295"/>
      <c r="AE86" s="295"/>
      <c r="AF86" s="295"/>
      <c r="AG86" s="295"/>
      <c r="AH86" s="295"/>
      <c r="AI86" s="295"/>
      <c r="AJ86" s="296"/>
    </row>
    <row r="87" spans="1:36" ht="3" customHeight="1">
      <c r="A87" s="288"/>
      <c r="B87" s="287" t="s">
        <v>163</v>
      </c>
      <c r="C87" s="244"/>
      <c r="D87" s="244"/>
      <c r="E87" s="244"/>
      <c r="F87" s="244"/>
      <c r="G87" s="244"/>
      <c r="H87" s="244"/>
      <c r="I87" s="245"/>
      <c r="J87" s="125"/>
      <c r="K87" s="126"/>
      <c r="L87" s="127"/>
      <c r="M87" s="125"/>
      <c r="N87" s="126"/>
      <c r="O87" s="127"/>
      <c r="P87" s="252"/>
      <c r="Q87" s="252"/>
      <c r="R87" s="252"/>
      <c r="S87" s="252"/>
      <c r="T87" s="252"/>
      <c r="U87" s="252"/>
      <c r="V87" s="252"/>
      <c r="W87" s="252"/>
      <c r="X87" s="252"/>
      <c r="Y87" s="252"/>
      <c r="Z87" s="252"/>
      <c r="AA87" s="294"/>
      <c r="AB87" s="295"/>
      <c r="AC87" s="295"/>
      <c r="AD87" s="295"/>
      <c r="AE87" s="295"/>
      <c r="AF87" s="295"/>
      <c r="AG87" s="295"/>
      <c r="AH87" s="295"/>
      <c r="AI87" s="295"/>
      <c r="AJ87" s="296"/>
    </row>
    <row r="88" spans="1:36" ht="9.9499999999999993" customHeight="1">
      <c r="A88" s="288"/>
      <c r="B88" s="246"/>
      <c r="C88" s="247"/>
      <c r="D88" s="247"/>
      <c r="E88" s="247"/>
      <c r="F88" s="247"/>
      <c r="G88" s="247"/>
      <c r="H88" s="247"/>
      <c r="I88" s="248"/>
      <c r="J88" s="253"/>
      <c r="K88" s="254"/>
      <c r="L88" s="255"/>
      <c r="M88" s="253"/>
      <c r="N88" s="254"/>
      <c r="O88" s="255"/>
      <c r="P88" s="256" t="s">
        <v>157</v>
      </c>
      <c r="Q88" s="257"/>
      <c r="R88" s="258"/>
      <c r="S88" s="258"/>
      <c r="T88" s="242" t="s">
        <v>39</v>
      </c>
      <c r="U88" s="258"/>
      <c r="V88" s="258"/>
      <c r="W88" s="242" t="s">
        <v>40</v>
      </c>
      <c r="X88" s="259"/>
      <c r="Y88" s="259"/>
      <c r="Z88" s="242" t="s">
        <v>28</v>
      </c>
      <c r="AA88" s="294"/>
      <c r="AB88" s="295"/>
      <c r="AC88" s="295"/>
      <c r="AD88" s="295"/>
      <c r="AE88" s="295"/>
      <c r="AF88" s="295"/>
      <c r="AG88" s="295"/>
      <c r="AH88" s="295"/>
      <c r="AI88" s="295"/>
      <c r="AJ88" s="296"/>
    </row>
    <row r="89" spans="1:36" ht="9.9499999999999993" customHeight="1">
      <c r="A89" s="288"/>
      <c r="B89" s="246"/>
      <c r="C89" s="247"/>
      <c r="D89" s="247"/>
      <c r="E89" s="247"/>
      <c r="F89" s="247"/>
      <c r="G89" s="247"/>
      <c r="H89" s="247"/>
      <c r="I89" s="248"/>
      <c r="J89" s="253"/>
      <c r="K89" s="254"/>
      <c r="L89" s="255"/>
      <c r="M89" s="253"/>
      <c r="N89" s="254"/>
      <c r="O89" s="255"/>
      <c r="P89" s="257"/>
      <c r="Q89" s="257"/>
      <c r="R89" s="258"/>
      <c r="S89" s="258"/>
      <c r="T89" s="242"/>
      <c r="U89" s="258"/>
      <c r="V89" s="258"/>
      <c r="W89" s="242"/>
      <c r="X89" s="259"/>
      <c r="Y89" s="259"/>
      <c r="Z89" s="242"/>
      <c r="AA89" s="294"/>
      <c r="AB89" s="295"/>
      <c r="AC89" s="295"/>
      <c r="AD89" s="295"/>
      <c r="AE89" s="295"/>
      <c r="AF89" s="295"/>
      <c r="AG89" s="295"/>
      <c r="AH89" s="295"/>
      <c r="AI89" s="295"/>
      <c r="AJ89" s="296"/>
    </row>
    <row r="90" spans="1:36" ht="3" customHeight="1">
      <c r="A90" s="288"/>
      <c r="B90" s="260"/>
      <c r="C90" s="261"/>
      <c r="D90" s="261"/>
      <c r="E90" s="261"/>
      <c r="F90" s="261"/>
      <c r="G90" s="261"/>
      <c r="H90" s="261"/>
      <c r="I90" s="262"/>
      <c r="J90" s="122"/>
      <c r="K90" s="123"/>
      <c r="L90" s="124"/>
      <c r="M90" s="122"/>
      <c r="N90" s="123"/>
      <c r="O90" s="124"/>
      <c r="P90" s="263"/>
      <c r="Q90" s="263"/>
      <c r="R90" s="263"/>
      <c r="S90" s="263"/>
      <c r="T90" s="263"/>
      <c r="U90" s="263"/>
      <c r="V90" s="263"/>
      <c r="W90" s="263"/>
      <c r="X90" s="263"/>
      <c r="Y90" s="263"/>
      <c r="Z90" s="263"/>
      <c r="AA90" s="294"/>
      <c r="AB90" s="295"/>
      <c r="AC90" s="295"/>
      <c r="AD90" s="295"/>
      <c r="AE90" s="295"/>
      <c r="AF90" s="295"/>
      <c r="AG90" s="295"/>
      <c r="AH90" s="295"/>
      <c r="AI90" s="295"/>
      <c r="AJ90" s="296"/>
    </row>
    <row r="91" spans="1:36" ht="3" customHeight="1">
      <c r="A91" s="288"/>
      <c r="B91" s="287" t="s">
        <v>164</v>
      </c>
      <c r="C91" s="244"/>
      <c r="D91" s="244"/>
      <c r="E91" s="244"/>
      <c r="F91" s="244"/>
      <c r="G91" s="244"/>
      <c r="H91" s="244"/>
      <c r="I91" s="245"/>
      <c r="J91" s="125"/>
      <c r="K91" s="126"/>
      <c r="L91" s="127"/>
      <c r="M91" s="125"/>
      <c r="N91" s="126"/>
      <c r="O91" s="127"/>
      <c r="P91" s="252"/>
      <c r="Q91" s="252"/>
      <c r="R91" s="252"/>
      <c r="S91" s="252"/>
      <c r="T91" s="252"/>
      <c r="U91" s="252"/>
      <c r="V91" s="252"/>
      <c r="W91" s="252"/>
      <c r="X91" s="252"/>
      <c r="Y91" s="252"/>
      <c r="Z91" s="252"/>
      <c r="AA91" s="294"/>
      <c r="AB91" s="295"/>
      <c r="AC91" s="295"/>
      <c r="AD91" s="295"/>
      <c r="AE91" s="295"/>
      <c r="AF91" s="295"/>
      <c r="AG91" s="295"/>
      <c r="AH91" s="295"/>
      <c r="AI91" s="295"/>
      <c r="AJ91" s="296"/>
    </row>
    <row r="92" spans="1:36" ht="9.9499999999999993" customHeight="1">
      <c r="A92" s="288"/>
      <c r="B92" s="246"/>
      <c r="C92" s="247"/>
      <c r="D92" s="247"/>
      <c r="E92" s="247"/>
      <c r="F92" s="247"/>
      <c r="G92" s="247"/>
      <c r="H92" s="247"/>
      <c r="I92" s="248"/>
      <c r="J92" s="253"/>
      <c r="K92" s="254"/>
      <c r="L92" s="255"/>
      <c r="M92" s="253"/>
      <c r="N92" s="254"/>
      <c r="O92" s="255"/>
      <c r="P92" s="256" t="s">
        <v>157</v>
      </c>
      <c r="Q92" s="257"/>
      <c r="R92" s="258"/>
      <c r="S92" s="258"/>
      <c r="T92" s="242" t="s">
        <v>39</v>
      </c>
      <c r="U92" s="258"/>
      <c r="V92" s="258"/>
      <c r="W92" s="242" t="s">
        <v>40</v>
      </c>
      <c r="X92" s="259"/>
      <c r="Y92" s="259"/>
      <c r="Z92" s="242" t="s">
        <v>28</v>
      </c>
      <c r="AA92" s="294"/>
      <c r="AB92" s="295"/>
      <c r="AC92" s="295"/>
      <c r="AD92" s="295"/>
      <c r="AE92" s="295"/>
      <c r="AF92" s="295"/>
      <c r="AG92" s="295"/>
      <c r="AH92" s="295"/>
      <c r="AI92" s="295"/>
      <c r="AJ92" s="296"/>
    </row>
    <row r="93" spans="1:36" ht="9.9499999999999993" customHeight="1">
      <c r="A93" s="288"/>
      <c r="B93" s="246"/>
      <c r="C93" s="247"/>
      <c r="D93" s="247"/>
      <c r="E93" s="247"/>
      <c r="F93" s="247"/>
      <c r="G93" s="247"/>
      <c r="H93" s="247"/>
      <c r="I93" s="248"/>
      <c r="J93" s="253"/>
      <c r="K93" s="254"/>
      <c r="L93" s="255"/>
      <c r="M93" s="253"/>
      <c r="N93" s="254"/>
      <c r="O93" s="255"/>
      <c r="P93" s="257"/>
      <c r="Q93" s="257"/>
      <c r="R93" s="258"/>
      <c r="S93" s="258"/>
      <c r="T93" s="242"/>
      <c r="U93" s="258"/>
      <c r="V93" s="258"/>
      <c r="W93" s="242"/>
      <c r="X93" s="259"/>
      <c r="Y93" s="259"/>
      <c r="Z93" s="242"/>
      <c r="AA93" s="294"/>
      <c r="AB93" s="295"/>
      <c r="AC93" s="295"/>
      <c r="AD93" s="295"/>
      <c r="AE93" s="295"/>
      <c r="AF93" s="295"/>
      <c r="AG93" s="295"/>
      <c r="AH93" s="295"/>
      <c r="AI93" s="295"/>
      <c r="AJ93" s="296"/>
    </row>
    <row r="94" spans="1:36" ht="3" customHeight="1">
      <c r="A94" s="288"/>
      <c r="B94" s="260"/>
      <c r="C94" s="261"/>
      <c r="D94" s="261"/>
      <c r="E94" s="261"/>
      <c r="F94" s="261"/>
      <c r="G94" s="261"/>
      <c r="H94" s="261"/>
      <c r="I94" s="262"/>
      <c r="J94" s="122"/>
      <c r="K94" s="123"/>
      <c r="L94" s="124"/>
      <c r="M94" s="122"/>
      <c r="N94" s="123"/>
      <c r="O94" s="124"/>
      <c r="P94" s="263"/>
      <c r="Q94" s="263"/>
      <c r="R94" s="263"/>
      <c r="S94" s="263"/>
      <c r="T94" s="263"/>
      <c r="U94" s="263"/>
      <c r="V94" s="263"/>
      <c r="W94" s="263"/>
      <c r="X94" s="263"/>
      <c r="Y94" s="263"/>
      <c r="Z94" s="263"/>
      <c r="AA94" s="294"/>
      <c r="AB94" s="295"/>
      <c r="AC94" s="295"/>
      <c r="AD94" s="295"/>
      <c r="AE94" s="295"/>
      <c r="AF94" s="295"/>
      <c r="AG94" s="295"/>
      <c r="AH94" s="295"/>
      <c r="AI94" s="295"/>
      <c r="AJ94" s="296"/>
    </row>
    <row r="95" spans="1:36" ht="3" customHeight="1">
      <c r="A95" s="288"/>
      <c r="B95" s="278" t="s">
        <v>2</v>
      </c>
      <c r="C95" s="279"/>
      <c r="D95" s="279"/>
      <c r="E95" s="279"/>
      <c r="F95" s="279"/>
      <c r="G95" s="279"/>
      <c r="H95" s="279"/>
      <c r="I95" s="280"/>
      <c r="J95" s="125"/>
      <c r="K95" s="126"/>
      <c r="L95" s="127"/>
      <c r="M95" s="125"/>
      <c r="N95" s="126"/>
      <c r="O95" s="127"/>
      <c r="P95" s="252"/>
      <c r="Q95" s="252"/>
      <c r="R95" s="252"/>
      <c r="S95" s="252"/>
      <c r="T95" s="252"/>
      <c r="U95" s="252"/>
      <c r="V95" s="252"/>
      <c r="W95" s="252"/>
      <c r="X95" s="252"/>
      <c r="Y95" s="252"/>
      <c r="Z95" s="266"/>
      <c r="AA95" s="294"/>
      <c r="AB95" s="295"/>
      <c r="AC95" s="295"/>
      <c r="AD95" s="295"/>
      <c r="AE95" s="295"/>
      <c r="AF95" s="295"/>
      <c r="AG95" s="295"/>
      <c r="AH95" s="295"/>
      <c r="AI95" s="295"/>
      <c r="AJ95" s="296"/>
    </row>
    <row r="96" spans="1:36" ht="9.9499999999999993" customHeight="1">
      <c r="A96" s="288"/>
      <c r="B96" s="281"/>
      <c r="C96" s="282"/>
      <c r="D96" s="282"/>
      <c r="E96" s="282"/>
      <c r="F96" s="282"/>
      <c r="G96" s="282"/>
      <c r="H96" s="282"/>
      <c r="I96" s="283"/>
      <c r="J96" s="253"/>
      <c r="K96" s="254"/>
      <c r="L96" s="255"/>
      <c r="M96" s="253"/>
      <c r="N96" s="254"/>
      <c r="O96" s="255"/>
      <c r="P96" s="256" t="s">
        <v>157</v>
      </c>
      <c r="Q96" s="257"/>
      <c r="R96" s="258"/>
      <c r="S96" s="258"/>
      <c r="T96" s="242" t="s">
        <v>39</v>
      </c>
      <c r="U96" s="258"/>
      <c r="V96" s="258"/>
      <c r="W96" s="242" t="s">
        <v>40</v>
      </c>
      <c r="X96" s="259"/>
      <c r="Y96" s="259"/>
      <c r="Z96" s="273" t="s">
        <v>28</v>
      </c>
      <c r="AA96" s="294"/>
      <c r="AB96" s="295"/>
      <c r="AC96" s="295"/>
      <c r="AD96" s="295"/>
      <c r="AE96" s="295"/>
      <c r="AF96" s="295"/>
      <c r="AG96" s="295"/>
      <c r="AH96" s="295"/>
      <c r="AI96" s="295"/>
      <c r="AJ96" s="296"/>
    </row>
    <row r="97" spans="1:36" ht="9.9499999999999993" customHeight="1">
      <c r="A97" s="288"/>
      <c r="B97" s="281"/>
      <c r="C97" s="282"/>
      <c r="D97" s="282"/>
      <c r="E97" s="282"/>
      <c r="F97" s="282"/>
      <c r="G97" s="282"/>
      <c r="H97" s="282"/>
      <c r="I97" s="283"/>
      <c r="J97" s="253"/>
      <c r="K97" s="254"/>
      <c r="L97" s="255"/>
      <c r="M97" s="253"/>
      <c r="N97" s="254"/>
      <c r="O97" s="255"/>
      <c r="P97" s="257"/>
      <c r="Q97" s="257"/>
      <c r="R97" s="258"/>
      <c r="S97" s="258"/>
      <c r="T97" s="242"/>
      <c r="U97" s="258"/>
      <c r="V97" s="258"/>
      <c r="W97" s="242"/>
      <c r="X97" s="259"/>
      <c r="Y97" s="259"/>
      <c r="Z97" s="273"/>
      <c r="AA97" s="294"/>
      <c r="AB97" s="295"/>
      <c r="AC97" s="295"/>
      <c r="AD97" s="295"/>
      <c r="AE97" s="295"/>
      <c r="AF97" s="295"/>
      <c r="AG97" s="295"/>
      <c r="AH97" s="295"/>
      <c r="AI97" s="295"/>
      <c r="AJ97" s="296"/>
    </row>
    <row r="98" spans="1:36" ht="3" customHeight="1">
      <c r="A98" s="288"/>
      <c r="B98" s="284"/>
      <c r="C98" s="285"/>
      <c r="D98" s="285"/>
      <c r="E98" s="285"/>
      <c r="F98" s="285"/>
      <c r="G98" s="285"/>
      <c r="H98" s="285"/>
      <c r="I98" s="286"/>
      <c r="J98" s="128"/>
      <c r="K98" s="129"/>
      <c r="L98" s="130"/>
      <c r="M98" s="129"/>
      <c r="N98" s="129"/>
      <c r="O98" s="129"/>
      <c r="P98" s="274"/>
      <c r="Q98" s="274"/>
      <c r="R98" s="274"/>
      <c r="S98" s="274"/>
      <c r="T98" s="274"/>
      <c r="U98" s="274"/>
      <c r="V98" s="274"/>
      <c r="W98" s="274"/>
      <c r="X98" s="274"/>
      <c r="Y98" s="274"/>
      <c r="Z98" s="275"/>
      <c r="AA98" s="297"/>
      <c r="AB98" s="298"/>
      <c r="AC98" s="298"/>
      <c r="AD98" s="298"/>
      <c r="AE98" s="298"/>
      <c r="AF98" s="298"/>
      <c r="AG98" s="298"/>
      <c r="AH98" s="298"/>
      <c r="AI98" s="298"/>
      <c r="AJ98" s="299"/>
    </row>
    <row r="99" spans="1:36" ht="3" customHeight="1">
      <c r="A99" s="134"/>
      <c r="B99" s="135"/>
      <c r="C99" s="135"/>
      <c r="D99" s="135"/>
      <c r="E99" s="135"/>
      <c r="F99" s="135"/>
      <c r="G99" s="135"/>
      <c r="H99" s="135"/>
      <c r="I99" s="135"/>
      <c r="J99" s="132"/>
      <c r="K99" s="132"/>
      <c r="L99" s="132"/>
      <c r="M99" s="132"/>
      <c r="N99" s="132"/>
      <c r="O99" s="132"/>
      <c r="P99" s="136"/>
      <c r="Q99" s="136"/>
      <c r="R99" s="136"/>
      <c r="S99" s="136"/>
      <c r="T99" s="136"/>
      <c r="U99" s="136"/>
      <c r="V99" s="136"/>
      <c r="W99" s="136"/>
      <c r="X99" s="136"/>
      <c r="Y99" s="136"/>
      <c r="Z99" s="136"/>
      <c r="AA99" s="136"/>
      <c r="AB99" s="136"/>
      <c r="AC99" s="136"/>
      <c r="AD99" s="136"/>
      <c r="AE99" s="136"/>
      <c r="AF99" s="136"/>
      <c r="AG99" s="136"/>
      <c r="AH99" s="136"/>
      <c r="AI99" s="136"/>
      <c r="AJ99" s="136"/>
    </row>
    <row r="100" spans="1:36" ht="17.100000000000001" customHeight="1">
      <c r="A100" s="134"/>
      <c r="B100" s="135"/>
      <c r="C100" s="135"/>
      <c r="D100" s="135"/>
      <c r="E100" s="135"/>
      <c r="F100" s="135"/>
      <c r="G100" s="135"/>
      <c r="H100" s="135"/>
      <c r="I100" s="135"/>
      <c r="J100" s="132"/>
      <c r="K100" s="132"/>
      <c r="L100" s="132"/>
      <c r="M100" s="132"/>
      <c r="N100" s="132"/>
      <c r="O100" s="132"/>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7" t="s">
        <v>165</v>
      </c>
    </row>
    <row r="101" spans="1:36" ht="17.100000000000001" customHeight="1">
      <c r="A101" s="276" t="s">
        <v>153</v>
      </c>
      <c r="B101" s="276"/>
      <c r="C101" s="276"/>
      <c r="D101" s="276"/>
      <c r="E101" s="276"/>
      <c r="F101" s="276"/>
      <c r="G101" s="276"/>
      <c r="H101" s="276"/>
      <c r="I101" s="276"/>
      <c r="J101" s="277" t="s">
        <v>154</v>
      </c>
      <c r="K101" s="277"/>
      <c r="L101" s="277"/>
      <c r="M101" s="277" t="s">
        <v>13</v>
      </c>
      <c r="N101" s="277"/>
      <c r="O101" s="277"/>
      <c r="P101" s="277" t="s">
        <v>14</v>
      </c>
      <c r="Q101" s="267"/>
      <c r="R101" s="267"/>
      <c r="S101" s="267"/>
      <c r="T101" s="267"/>
      <c r="U101" s="267"/>
      <c r="V101" s="267"/>
      <c r="W101" s="267"/>
      <c r="X101" s="267"/>
      <c r="Y101" s="267"/>
      <c r="Z101" s="267"/>
      <c r="AA101" s="267" t="s">
        <v>155</v>
      </c>
      <c r="AB101" s="267"/>
      <c r="AC101" s="267"/>
      <c r="AD101" s="267"/>
      <c r="AE101" s="267"/>
      <c r="AF101" s="267"/>
      <c r="AG101" s="267"/>
      <c r="AH101" s="267"/>
      <c r="AI101" s="267"/>
      <c r="AJ101" s="267"/>
    </row>
    <row r="102" spans="1:36" ht="35.1" customHeight="1">
      <c r="A102" s="276"/>
      <c r="B102" s="276"/>
      <c r="C102" s="276"/>
      <c r="D102" s="276"/>
      <c r="E102" s="276"/>
      <c r="F102" s="276"/>
      <c r="G102" s="276"/>
      <c r="H102" s="276"/>
      <c r="I102" s="276"/>
      <c r="J102" s="277"/>
      <c r="K102" s="277"/>
      <c r="L102" s="277"/>
      <c r="M102" s="277"/>
      <c r="N102" s="277"/>
      <c r="O102" s="277"/>
      <c r="P102" s="267"/>
      <c r="Q102" s="267"/>
      <c r="R102" s="267"/>
      <c r="S102" s="267"/>
      <c r="T102" s="267"/>
      <c r="U102" s="267"/>
      <c r="V102" s="267"/>
      <c r="W102" s="267"/>
      <c r="X102" s="267"/>
      <c r="Y102" s="267"/>
      <c r="Z102" s="267"/>
      <c r="AA102" s="267"/>
      <c r="AB102" s="267"/>
      <c r="AC102" s="267"/>
      <c r="AD102" s="267"/>
      <c r="AE102" s="267"/>
      <c r="AF102" s="267"/>
      <c r="AG102" s="267"/>
      <c r="AH102" s="267"/>
      <c r="AI102" s="267"/>
      <c r="AJ102" s="267"/>
    </row>
    <row r="103" spans="1:36" ht="3.75" customHeight="1">
      <c r="A103" s="268" t="s">
        <v>166</v>
      </c>
      <c r="B103" s="269"/>
      <c r="C103" s="269"/>
      <c r="D103" s="269"/>
      <c r="E103" s="269"/>
      <c r="F103" s="269"/>
      <c r="G103" s="269"/>
      <c r="H103" s="269"/>
      <c r="I103" s="270"/>
      <c r="J103" s="119"/>
      <c r="K103" s="120"/>
      <c r="L103" s="121"/>
      <c r="M103" s="119"/>
      <c r="N103" s="120"/>
      <c r="O103" s="121"/>
      <c r="P103" s="271"/>
      <c r="Q103" s="271"/>
      <c r="R103" s="271"/>
      <c r="S103" s="271"/>
      <c r="T103" s="271"/>
      <c r="U103" s="271"/>
      <c r="V103" s="271"/>
      <c r="W103" s="271"/>
      <c r="X103" s="271"/>
      <c r="Y103" s="271"/>
      <c r="Z103" s="271"/>
      <c r="AA103" s="272"/>
      <c r="AB103" s="272"/>
      <c r="AC103" s="272"/>
      <c r="AD103" s="272"/>
      <c r="AE103" s="272"/>
      <c r="AF103" s="272"/>
      <c r="AG103" s="272"/>
      <c r="AH103" s="272"/>
      <c r="AI103" s="272"/>
      <c r="AJ103" s="272"/>
    </row>
    <row r="104" spans="1:36" ht="9.9499999999999993" customHeight="1">
      <c r="A104" s="246"/>
      <c r="B104" s="247"/>
      <c r="C104" s="247"/>
      <c r="D104" s="247"/>
      <c r="E104" s="247"/>
      <c r="F104" s="247"/>
      <c r="G104" s="247"/>
      <c r="H104" s="247"/>
      <c r="I104" s="248"/>
      <c r="J104" s="253"/>
      <c r="K104" s="254"/>
      <c r="L104" s="255"/>
      <c r="M104" s="253"/>
      <c r="N104" s="254"/>
      <c r="O104" s="255"/>
      <c r="P104" s="256" t="s">
        <v>157</v>
      </c>
      <c r="Q104" s="257"/>
      <c r="R104" s="258"/>
      <c r="S104" s="258"/>
      <c r="T104" s="242" t="s">
        <v>39</v>
      </c>
      <c r="U104" s="258"/>
      <c r="V104" s="258"/>
      <c r="W104" s="242" t="s">
        <v>40</v>
      </c>
      <c r="X104" s="259"/>
      <c r="Y104" s="259"/>
      <c r="Z104" s="242" t="s">
        <v>28</v>
      </c>
      <c r="AA104" s="272"/>
      <c r="AB104" s="272"/>
      <c r="AC104" s="272"/>
      <c r="AD104" s="272"/>
      <c r="AE104" s="272"/>
      <c r="AF104" s="272"/>
      <c r="AG104" s="272"/>
      <c r="AH104" s="272"/>
      <c r="AI104" s="272"/>
      <c r="AJ104" s="272"/>
    </row>
    <row r="105" spans="1:36" ht="9.9499999999999993" customHeight="1">
      <c r="A105" s="246"/>
      <c r="B105" s="247"/>
      <c r="C105" s="247"/>
      <c r="D105" s="247"/>
      <c r="E105" s="247"/>
      <c r="F105" s="247"/>
      <c r="G105" s="247"/>
      <c r="H105" s="247"/>
      <c r="I105" s="248"/>
      <c r="J105" s="253"/>
      <c r="K105" s="254"/>
      <c r="L105" s="255"/>
      <c r="M105" s="253"/>
      <c r="N105" s="254"/>
      <c r="O105" s="255"/>
      <c r="P105" s="257"/>
      <c r="Q105" s="257"/>
      <c r="R105" s="258"/>
      <c r="S105" s="258"/>
      <c r="T105" s="242"/>
      <c r="U105" s="258"/>
      <c r="V105" s="258"/>
      <c r="W105" s="242"/>
      <c r="X105" s="259"/>
      <c r="Y105" s="259"/>
      <c r="Z105" s="242"/>
      <c r="AA105" s="272"/>
      <c r="AB105" s="272"/>
      <c r="AC105" s="272"/>
      <c r="AD105" s="272"/>
      <c r="AE105" s="272"/>
      <c r="AF105" s="272"/>
      <c r="AG105" s="272"/>
      <c r="AH105" s="272"/>
      <c r="AI105" s="272"/>
      <c r="AJ105" s="272"/>
    </row>
    <row r="106" spans="1:36" ht="3" customHeight="1">
      <c r="A106" s="260"/>
      <c r="B106" s="261"/>
      <c r="C106" s="261"/>
      <c r="D106" s="261"/>
      <c r="E106" s="261"/>
      <c r="F106" s="261"/>
      <c r="G106" s="261"/>
      <c r="H106" s="261"/>
      <c r="I106" s="262"/>
      <c r="J106" s="122"/>
      <c r="K106" s="123"/>
      <c r="L106" s="124"/>
      <c r="M106" s="122"/>
      <c r="N106" s="123"/>
      <c r="O106" s="124"/>
      <c r="P106" s="263"/>
      <c r="Q106" s="263"/>
      <c r="R106" s="263"/>
      <c r="S106" s="263"/>
      <c r="T106" s="263"/>
      <c r="U106" s="263"/>
      <c r="V106" s="263"/>
      <c r="W106" s="263"/>
      <c r="X106" s="263"/>
      <c r="Y106" s="263"/>
      <c r="Z106" s="263"/>
      <c r="AA106" s="272"/>
      <c r="AB106" s="272"/>
      <c r="AC106" s="272"/>
      <c r="AD106" s="272"/>
      <c r="AE106" s="272"/>
      <c r="AF106" s="272"/>
      <c r="AG106" s="272"/>
      <c r="AH106" s="272"/>
      <c r="AI106" s="272"/>
      <c r="AJ106" s="272"/>
    </row>
    <row r="107" spans="1:36" ht="3" customHeight="1">
      <c r="A107" s="243" t="s">
        <v>167</v>
      </c>
      <c r="B107" s="244"/>
      <c r="C107" s="244"/>
      <c r="D107" s="244"/>
      <c r="E107" s="244"/>
      <c r="F107" s="244"/>
      <c r="G107" s="244"/>
      <c r="H107" s="244"/>
      <c r="I107" s="245"/>
      <c r="J107" s="125"/>
      <c r="K107" s="126"/>
      <c r="L107" s="127"/>
      <c r="M107" s="125"/>
      <c r="N107" s="126"/>
      <c r="O107" s="127"/>
      <c r="P107" s="252"/>
      <c r="Q107" s="252"/>
      <c r="R107" s="252"/>
      <c r="S107" s="252"/>
      <c r="T107" s="252"/>
      <c r="U107" s="252"/>
      <c r="V107" s="252"/>
      <c r="W107" s="252"/>
      <c r="X107" s="252"/>
      <c r="Y107" s="252"/>
      <c r="Z107" s="266"/>
      <c r="AA107" s="272"/>
      <c r="AB107" s="272"/>
      <c r="AC107" s="272"/>
      <c r="AD107" s="272"/>
      <c r="AE107" s="272"/>
      <c r="AF107" s="272"/>
      <c r="AG107" s="272"/>
      <c r="AH107" s="272"/>
      <c r="AI107" s="272"/>
      <c r="AJ107" s="272"/>
    </row>
    <row r="108" spans="1:36" ht="9.9499999999999993" customHeight="1">
      <c r="A108" s="246"/>
      <c r="B108" s="247"/>
      <c r="C108" s="247"/>
      <c r="D108" s="247"/>
      <c r="E108" s="247"/>
      <c r="F108" s="247"/>
      <c r="G108" s="247"/>
      <c r="H108" s="247"/>
      <c r="I108" s="248"/>
      <c r="J108" s="253"/>
      <c r="K108" s="254"/>
      <c r="L108" s="255"/>
      <c r="M108" s="253"/>
      <c r="N108" s="254"/>
      <c r="O108" s="255"/>
      <c r="P108" s="256" t="s">
        <v>157</v>
      </c>
      <c r="Q108" s="257"/>
      <c r="R108" s="258"/>
      <c r="S108" s="258"/>
      <c r="T108" s="242" t="s">
        <v>39</v>
      </c>
      <c r="U108" s="258"/>
      <c r="V108" s="258"/>
      <c r="W108" s="242" t="s">
        <v>40</v>
      </c>
      <c r="X108" s="259"/>
      <c r="Y108" s="259"/>
      <c r="Z108" s="273" t="s">
        <v>28</v>
      </c>
      <c r="AA108" s="272"/>
      <c r="AB108" s="272"/>
      <c r="AC108" s="272"/>
      <c r="AD108" s="272"/>
      <c r="AE108" s="272"/>
      <c r="AF108" s="272"/>
      <c r="AG108" s="272"/>
      <c r="AH108" s="272"/>
      <c r="AI108" s="272"/>
      <c r="AJ108" s="272"/>
    </row>
    <row r="109" spans="1:36" ht="9.9499999999999993" customHeight="1">
      <c r="A109" s="246"/>
      <c r="B109" s="247"/>
      <c r="C109" s="247"/>
      <c r="D109" s="247"/>
      <c r="E109" s="247"/>
      <c r="F109" s="247"/>
      <c r="G109" s="247"/>
      <c r="H109" s="247"/>
      <c r="I109" s="248"/>
      <c r="J109" s="253"/>
      <c r="K109" s="254"/>
      <c r="L109" s="255"/>
      <c r="M109" s="253"/>
      <c r="N109" s="254"/>
      <c r="O109" s="255"/>
      <c r="P109" s="257"/>
      <c r="Q109" s="257"/>
      <c r="R109" s="258"/>
      <c r="S109" s="258"/>
      <c r="T109" s="242"/>
      <c r="U109" s="258"/>
      <c r="V109" s="258"/>
      <c r="W109" s="242"/>
      <c r="X109" s="259"/>
      <c r="Y109" s="259"/>
      <c r="Z109" s="273"/>
      <c r="AA109" s="272"/>
      <c r="AB109" s="272"/>
      <c r="AC109" s="272"/>
      <c r="AD109" s="272"/>
      <c r="AE109" s="272"/>
      <c r="AF109" s="272"/>
      <c r="AG109" s="272"/>
      <c r="AH109" s="272"/>
      <c r="AI109" s="272"/>
      <c r="AJ109" s="272"/>
    </row>
    <row r="110" spans="1:36" ht="4.5" customHeight="1">
      <c r="A110" s="249"/>
      <c r="B110" s="250"/>
      <c r="C110" s="250"/>
      <c r="D110" s="250"/>
      <c r="E110" s="250"/>
      <c r="F110" s="250"/>
      <c r="G110" s="250"/>
      <c r="H110" s="250"/>
      <c r="I110" s="251"/>
      <c r="J110" s="128"/>
      <c r="K110" s="129"/>
      <c r="L110" s="130"/>
      <c r="M110" s="128"/>
      <c r="N110" s="129"/>
      <c r="O110" s="130"/>
      <c r="P110" s="274"/>
      <c r="Q110" s="274"/>
      <c r="R110" s="274"/>
      <c r="S110" s="274"/>
      <c r="T110" s="274"/>
      <c r="U110" s="274"/>
      <c r="V110" s="274"/>
      <c r="W110" s="274"/>
      <c r="X110" s="274"/>
      <c r="Y110" s="274"/>
      <c r="Z110" s="275"/>
      <c r="AA110" s="272"/>
      <c r="AB110" s="272"/>
      <c r="AC110" s="272"/>
      <c r="AD110" s="272"/>
      <c r="AE110" s="272"/>
      <c r="AF110" s="272"/>
      <c r="AG110" s="272"/>
      <c r="AH110" s="272"/>
      <c r="AI110" s="272"/>
      <c r="AJ110" s="272"/>
    </row>
    <row r="111" spans="1:36" ht="3" customHeight="1">
      <c r="A111" s="264" t="s">
        <v>168</v>
      </c>
      <c r="B111" s="247"/>
      <c r="C111" s="247"/>
      <c r="D111" s="247"/>
      <c r="E111" s="247"/>
      <c r="F111" s="247"/>
      <c r="G111" s="247"/>
      <c r="H111" s="247"/>
      <c r="I111" s="248"/>
      <c r="J111" s="131"/>
      <c r="K111" s="132"/>
      <c r="L111" s="133"/>
      <c r="M111" s="131"/>
      <c r="N111" s="132"/>
      <c r="O111" s="133"/>
      <c r="P111" s="265"/>
      <c r="Q111" s="265"/>
      <c r="R111" s="265"/>
      <c r="S111" s="265"/>
      <c r="T111" s="265"/>
      <c r="U111" s="265"/>
      <c r="V111" s="265"/>
      <c r="W111" s="265"/>
      <c r="X111" s="265"/>
      <c r="Y111" s="265"/>
      <c r="Z111" s="265"/>
      <c r="AA111" s="272"/>
      <c r="AB111" s="272"/>
      <c r="AC111" s="272"/>
      <c r="AD111" s="272"/>
      <c r="AE111" s="272"/>
      <c r="AF111" s="272"/>
      <c r="AG111" s="272"/>
      <c r="AH111" s="272"/>
      <c r="AI111" s="272"/>
      <c r="AJ111" s="272"/>
    </row>
    <row r="112" spans="1:36" ht="9.75" customHeight="1">
      <c r="A112" s="246"/>
      <c r="B112" s="247"/>
      <c r="C112" s="247"/>
      <c r="D112" s="247"/>
      <c r="E112" s="247"/>
      <c r="F112" s="247"/>
      <c r="G112" s="247"/>
      <c r="H112" s="247"/>
      <c r="I112" s="248"/>
      <c r="J112" s="253"/>
      <c r="K112" s="254"/>
      <c r="L112" s="255"/>
      <c r="M112" s="253"/>
      <c r="N112" s="254"/>
      <c r="O112" s="255"/>
      <c r="P112" s="256" t="s">
        <v>157</v>
      </c>
      <c r="Q112" s="257"/>
      <c r="R112" s="258"/>
      <c r="S112" s="258"/>
      <c r="T112" s="242" t="s">
        <v>39</v>
      </c>
      <c r="U112" s="258"/>
      <c r="V112" s="258"/>
      <c r="W112" s="242" t="s">
        <v>40</v>
      </c>
      <c r="X112" s="259"/>
      <c r="Y112" s="259"/>
      <c r="Z112" s="242" t="s">
        <v>28</v>
      </c>
      <c r="AA112" s="272"/>
      <c r="AB112" s="272"/>
      <c r="AC112" s="272"/>
      <c r="AD112" s="272"/>
      <c r="AE112" s="272"/>
      <c r="AF112" s="272"/>
      <c r="AG112" s="272"/>
      <c r="AH112" s="272"/>
      <c r="AI112" s="272"/>
      <c r="AJ112" s="272"/>
    </row>
    <row r="113" spans="1:36" ht="9.75" customHeight="1">
      <c r="A113" s="246"/>
      <c r="B113" s="247"/>
      <c r="C113" s="247"/>
      <c r="D113" s="247"/>
      <c r="E113" s="247"/>
      <c r="F113" s="247"/>
      <c r="G113" s="247"/>
      <c r="H113" s="247"/>
      <c r="I113" s="248"/>
      <c r="J113" s="253"/>
      <c r="K113" s="254"/>
      <c r="L113" s="255"/>
      <c r="M113" s="253"/>
      <c r="N113" s="254"/>
      <c r="O113" s="255"/>
      <c r="P113" s="257"/>
      <c r="Q113" s="257"/>
      <c r="R113" s="258"/>
      <c r="S113" s="258"/>
      <c r="T113" s="242"/>
      <c r="U113" s="258"/>
      <c r="V113" s="258"/>
      <c r="W113" s="242"/>
      <c r="X113" s="259"/>
      <c r="Y113" s="259"/>
      <c r="Z113" s="242"/>
      <c r="AA113" s="272"/>
      <c r="AB113" s="272"/>
      <c r="AC113" s="272"/>
      <c r="AD113" s="272"/>
      <c r="AE113" s="272"/>
      <c r="AF113" s="272"/>
      <c r="AG113" s="272"/>
      <c r="AH113" s="272"/>
      <c r="AI113" s="272"/>
      <c r="AJ113" s="272"/>
    </row>
    <row r="114" spans="1:36" ht="3" customHeight="1">
      <c r="A114" s="260"/>
      <c r="B114" s="261"/>
      <c r="C114" s="261"/>
      <c r="D114" s="261"/>
      <c r="E114" s="261"/>
      <c r="F114" s="261"/>
      <c r="G114" s="261"/>
      <c r="H114" s="261"/>
      <c r="I114" s="262"/>
      <c r="J114" s="122"/>
      <c r="K114" s="123"/>
      <c r="L114" s="124"/>
      <c r="M114" s="122"/>
      <c r="N114" s="123"/>
      <c r="O114" s="124"/>
      <c r="P114" s="138"/>
      <c r="Q114" s="138"/>
      <c r="R114" s="138"/>
      <c r="S114" s="138"/>
      <c r="T114" s="138"/>
      <c r="U114" s="138"/>
      <c r="V114" s="138"/>
      <c r="W114" s="138"/>
      <c r="X114" s="138"/>
      <c r="Y114" s="138"/>
      <c r="Z114" s="138"/>
      <c r="AA114" s="272"/>
      <c r="AB114" s="272"/>
      <c r="AC114" s="272"/>
      <c r="AD114" s="272"/>
      <c r="AE114" s="272"/>
      <c r="AF114" s="272"/>
      <c r="AG114" s="272"/>
      <c r="AH114" s="272"/>
      <c r="AI114" s="272"/>
      <c r="AJ114" s="272"/>
    </row>
    <row r="115" spans="1:36" ht="3" customHeight="1">
      <c r="A115" s="243" t="s">
        <v>169</v>
      </c>
      <c r="B115" s="244"/>
      <c r="C115" s="244"/>
      <c r="D115" s="244"/>
      <c r="E115" s="244"/>
      <c r="F115" s="244"/>
      <c r="G115" s="244"/>
      <c r="H115" s="244"/>
      <c r="I115" s="245"/>
      <c r="J115" s="125"/>
      <c r="K115" s="126"/>
      <c r="L115" s="127"/>
      <c r="M115" s="125"/>
      <c r="N115" s="126"/>
      <c r="O115" s="127"/>
      <c r="P115" s="252"/>
      <c r="Q115" s="252"/>
      <c r="R115" s="252"/>
      <c r="S115" s="252"/>
      <c r="T115" s="252"/>
      <c r="U115" s="252"/>
      <c r="V115" s="252"/>
      <c r="W115" s="252"/>
      <c r="X115" s="252"/>
      <c r="Y115" s="252"/>
      <c r="Z115" s="252"/>
      <c r="AA115" s="272"/>
      <c r="AB115" s="272"/>
      <c r="AC115" s="272"/>
      <c r="AD115" s="272"/>
      <c r="AE115" s="272"/>
      <c r="AF115" s="272"/>
      <c r="AG115" s="272"/>
      <c r="AH115" s="272"/>
      <c r="AI115" s="272"/>
      <c r="AJ115" s="272"/>
    </row>
    <row r="116" spans="1:36" ht="9.75" customHeight="1">
      <c r="A116" s="246"/>
      <c r="B116" s="247"/>
      <c r="C116" s="247"/>
      <c r="D116" s="247"/>
      <c r="E116" s="247"/>
      <c r="F116" s="247"/>
      <c r="G116" s="247"/>
      <c r="H116" s="247"/>
      <c r="I116" s="248"/>
      <c r="J116" s="253"/>
      <c r="K116" s="254"/>
      <c r="L116" s="255"/>
      <c r="M116" s="253"/>
      <c r="N116" s="254"/>
      <c r="O116" s="255"/>
      <c r="P116" s="256" t="s">
        <v>157</v>
      </c>
      <c r="Q116" s="257"/>
      <c r="R116" s="258"/>
      <c r="S116" s="258"/>
      <c r="T116" s="242" t="s">
        <v>39</v>
      </c>
      <c r="U116" s="258"/>
      <c r="V116" s="258"/>
      <c r="W116" s="242" t="s">
        <v>40</v>
      </c>
      <c r="X116" s="259"/>
      <c r="Y116" s="259"/>
      <c r="Z116" s="242" t="s">
        <v>28</v>
      </c>
      <c r="AA116" s="272"/>
      <c r="AB116" s="272"/>
      <c r="AC116" s="272"/>
      <c r="AD116" s="272"/>
      <c r="AE116" s="272"/>
      <c r="AF116" s="272"/>
      <c r="AG116" s="272"/>
      <c r="AH116" s="272"/>
      <c r="AI116" s="272"/>
      <c r="AJ116" s="272"/>
    </row>
    <row r="117" spans="1:36" ht="9.75" customHeight="1">
      <c r="A117" s="246"/>
      <c r="B117" s="247"/>
      <c r="C117" s="247"/>
      <c r="D117" s="247"/>
      <c r="E117" s="247"/>
      <c r="F117" s="247"/>
      <c r="G117" s="247"/>
      <c r="H117" s="247"/>
      <c r="I117" s="248"/>
      <c r="J117" s="253"/>
      <c r="K117" s="254"/>
      <c r="L117" s="255"/>
      <c r="M117" s="253"/>
      <c r="N117" s="254"/>
      <c r="O117" s="255"/>
      <c r="P117" s="257"/>
      <c r="Q117" s="257"/>
      <c r="R117" s="258"/>
      <c r="S117" s="258"/>
      <c r="T117" s="242"/>
      <c r="U117" s="258"/>
      <c r="V117" s="258"/>
      <c r="W117" s="242"/>
      <c r="X117" s="259"/>
      <c r="Y117" s="259"/>
      <c r="Z117" s="242"/>
      <c r="AA117" s="272"/>
      <c r="AB117" s="272"/>
      <c r="AC117" s="272"/>
      <c r="AD117" s="272"/>
      <c r="AE117" s="272"/>
      <c r="AF117" s="272"/>
      <c r="AG117" s="272"/>
      <c r="AH117" s="272"/>
      <c r="AI117" s="272"/>
      <c r="AJ117" s="272"/>
    </row>
    <row r="118" spans="1:36" ht="3" customHeight="1">
      <c r="A118" s="260"/>
      <c r="B118" s="261"/>
      <c r="C118" s="261"/>
      <c r="D118" s="261"/>
      <c r="E118" s="261"/>
      <c r="F118" s="261"/>
      <c r="G118" s="261"/>
      <c r="H118" s="261"/>
      <c r="I118" s="262"/>
      <c r="J118" s="122"/>
      <c r="K118" s="123"/>
      <c r="L118" s="124"/>
      <c r="M118" s="122"/>
      <c r="N118" s="123"/>
      <c r="O118" s="124"/>
      <c r="P118" s="138"/>
      <c r="Q118" s="138"/>
      <c r="R118" s="138"/>
      <c r="S118" s="138"/>
      <c r="T118" s="138"/>
      <c r="U118" s="138"/>
      <c r="V118" s="138"/>
      <c r="W118" s="138"/>
      <c r="X118" s="138"/>
      <c r="Y118" s="138"/>
      <c r="Z118" s="138"/>
      <c r="AA118" s="272"/>
      <c r="AB118" s="272"/>
      <c r="AC118" s="272"/>
      <c r="AD118" s="272"/>
      <c r="AE118" s="272"/>
      <c r="AF118" s="272"/>
      <c r="AG118" s="272"/>
      <c r="AH118" s="272"/>
      <c r="AI118" s="272"/>
      <c r="AJ118" s="272"/>
    </row>
    <row r="119" spans="1:36" ht="3" customHeight="1">
      <c r="A119" s="243" t="s">
        <v>170</v>
      </c>
      <c r="B119" s="244"/>
      <c r="C119" s="244"/>
      <c r="D119" s="244"/>
      <c r="E119" s="244"/>
      <c r="F119" s="244"/>
      <c r="G119" s="244"/>
      <c r="H119" s="244"/>
      <c r="I119" s="245"/>
      <c r="J119" s="125"/>
      <c r="K119" s="126"/>
      <c r="L119" s="127"/>
      <c r="M119" s="125"/>
      <c r="N119" s="126"/>
      <c r="O119" s="127"/>
      <c r="P119" s="252"/>
      <c r="Q119" s="252"/>
      <c r="R119" s="252"/>
      <c r="S119" s="252"/>
      <c r="T119" s="252"/>
      <c r="U119" s="252"/>
      <c r="V119" s="252"/>
      <c r="W119" s="252"/>
      <c r="X119" s="252"/>
      <c r="Y119" s="252"/>
      <c r="Z119" s="252"/>
      <c r="AA119" s="272"/>
      <c r="AB119" s="272"/>
      <c r="AC119" s="272"/>
      <c r="AD119" s="272"/>
      <c r="AE119" s="272"/>
      <c r="AF119" s="272"/>
      <c r="AG119" s="272"/>
      <c r="AH119" s="272"/>
      <c r="AI119" s="272"/>
      <c r="AJ119" s="272"/>
    </row>
    <row r="120" spans="1:36" ht="9.75" customHeight="1">
      <c r="A120" s="246"/>
      <c r="B120" s="247"/>
      <c r="C120" s="247"/>
      <c r="D120" s="247"/>
      <c r="E120" s="247"/>
      <c r="F120" s="247"/>
      <c r="G120" s="247"/>
      <c r="H120" s="247"/>
      <c r="I120" s="248"/>
      <c r="J120" s="253"/>
      <c r="K120" s="254"/>
      <c r="L120" s="255"/>
      <c r="M120" s="253"/>
      <c r="N120" s="254"/>
      <c r="O120" s="255"/>
      <c r="P120" s="256" t="s">
        <v>157</v>
      </c>
      <c r="Q120" s="257"/>
      <c r="R120" s="258"/>
      <c r="S120" s="258"/>
      <c r="T120" s="242" t="s">
        <v>39</v>
      </c>
      <c r="U120" s="258"/>
      <c r="V120" s="258"/>
      <c r="W120" s="242" t="s">
        <v>40</v>
      </c>
      <c r="X120" s="259"/>
      <c r="Y120" s="259"/>
      <c r="Z120" s="242" t="s">
        <v>28</v>
      </c>
      <c r="AA120" s="272"/>
      <c r="AB120" s="272"/>
      <c r="AC120" s="272"/>
      <c r="AD120" s="272"/>
      <c r="AE120" s="272"/>
      <c r="AF120" s="272"/>
      <c r="AG120" s="272"/>
      <c r="AH120" s="272"/>
      <c r="AI120" s="272"/>
      <c r="AJ120" s="272"/>
    </row>
    <row r="121" spans="1:36" ht="9.75" customHeight="1">
      <c r="A121" s="246"/>
      <c r="B121" s="247"/>
      <c r="C121" s="247"/>
      <c r="D121" s="247"/>
      <c r="E121" s="247"/>
      <c r="F121" s="247"/>
      <c r="G121" s="247"/>
      <c r="H121" s="247"/>
      <c r="I121" s="248"/>
      <c r="J121" s="253"/>
      <c r="K121" s="254"/>
      <c r="L121" s="255"/>
      <c r="M121" s="253"/>
      <c r="N121" s="254"/>
      <c r="O121" s="255"/>
      <c r="P121" s="257"/>
      <c r="Q121" s="257"/>
      <c r="R121" s="258"/>
      <c r="S121" s="258"/>
      <c r="T121" s="242"/>
      <c r="U121" s="258"/>
      <c r="V121" s="258"/>
      <c r="W121" s="242"/>
      <c r="X121" s="259"/>
      <c r="Y121" s="259"/>
      <c r="Z121" s="242"/>
      <c r="AA121" s="272"/>
      <c r="AB121" s="272"/>
      <c r="AC121" s="272"/>
      <c r="AD121" s="272"/>
      <c r="AE121" s="272"/>
      <c r="AF121" s="272"/>
      <c r="AG121" s="272"/>
      <c r="AH121" s="272"/>
      <c r="AI121" s="272"/>
      <c r="AJ121" s="272"/>
    </row>
    <row r="122" spans="1:36" ht="3" customHeight="1">
      <c r="A122" s="260"/>
      <c r="B122" s="261"/>
      <c r="C122" s="261"/>
      <c r="D122" s="261"/>
      <c r="E122" s="261"/>
      <c r="F122" s="261"/>
      <c r="G122" s="261"/>
      <c r="H122" s="261"/>
      <c r="I122" s="262"/>
      <c r="J122" s="122"/>
      <c r="K122" s="123"/>
      <c r="L122" s="124"/>
      <c r="M122" s="122"/>
      <c r="N122" s="123"/>
      <c r="O122" s="124"/>
      <c r="P122" s="138"/>
      <c r="Q122" s="138"/>
      <c r="R122" s="138"/>
      <c r="S122" s="138"/>
      <c r="T122" s="138"/>
      <c r="U122" s="138"/>
      <c r="V122" s="138"/>
      <c r="W122" s="138"/>
      <c r="X122" s="138"/>
      <c r="Y122" s="138"/>
      <c r="Z122" s="138"/>
      <c r="AA122" s="272"/>
      <c r="AB122" s="272"/>
      <c r="AC122" s="272"/>
      <c r="AD122" s="272"/>
      <c r="AE122" s="272"/>
      <c r="AF122" s="272"/>
      <c r="AG122" s="272"/>
      <c r="AH122" s="272"/>
      <c r="AI122" s="272"/>
      <c r="AJ122" s="272"/>
    </row>
    <row r="123" spans="1:36" ht="3" customHeight="1">
      <c r="A123" s="243" t="s">
        <v>171</v>
      </c>
      <c r="B123" s="244"/>
      <c r="C123" s="244"/>
      <c r="D123" s="244"/>
      <c r="E123" s="244"/>
      <c r="F123" s="244"/>
      <c r="G123" s="244"/>
      <c r="H123" s="244"/>
      <c r="I123" s="245"/>
      <c r="J123" s="125"/>
      <c r="K123" s="126"/>
      <c r="L123" s="127"/>
      <c r="M123" s="125"/>
      <c r="N123" s="126"/>
      <c r="O123" s="127"/>
      <c r="P123" s="252"/>
      <c r="Q123" s="252"/>
      <c r="R123" s="252"/>
      <c r="S123" s="252"/>
      <c r="T123" s="252"/>
      <c r="U123" s="252"/>
      <c r="V123" s="252"/>
      <c r="W123" s="252"/>
      <c r="X123" s="252"/>
      <c r="Y123" s="252"/>
      <c r="Z123" s="252"/>
      <c r="AA123" s="272"/>
      <c r="AB123" s="272"/>
      <c r="AC123" s="272"/>
      <c r="AD123" s="272"/>
      <c r="AE123" s="272"/>
      <c r="AF123" s="272"/>
      <c r="AG123" s="272"/>
      <c r="AH123" s="272"/>
      <c r="AI123" s="272"/>
      <c r="AJ123" s="272"/>
    </row>
    <row r="124" spans="1:36" ht="9.75" customHeight="1">
      <c r="A124" s="246"/>
      <c r="B124" s="247"/>
      <c r="C124" s="247"/>
      <c r="D124" s="247"/>
      <c r="E124" s="247"/>
      <c r="F124" s="247"/>
      <c r="G124" s="247"/>
      <c r="H124" s="247"/>
      <c r="I124" s="248"/>
      <c r="J124" s="253"/>
      <c r="K124" s="254"/>
      <c r="L124" s="255"/>
      <c r="M124" s="253"/>
      <c r="N124" s="254"/>
      <c r="O124" s="255"/>
      <c r="P124" s="256" t="s">
        <v>157</v>
      </c>
      <c r="Q124" s="257"/>
      <c r="R124" s="258"/>
      <c r="S124" s="258"/>
      <c r="T124" s="242" t="s">
        <v>39</v>
      </c>
      <c r="U124" s="258"/>
      <c r="V124" s="258"/>
      <c r="W124" s="242" t="s">
        <v>40</v>
      </c>
      <c r="X124" s="259"/>
      <c r="Y124" s="259"/>
      <c r="Z124" s="242" t="s">
        <v>28</v>
      </c>
      <c r="AA124" s="272"/>
      <c r="AB124" s="272"/>
      <c r="AC124" s="272"/>
      <c r="AD124" s="272"/>
      <c r="AE124" s="272"/>
      <c r="AF124" s="272"/>
      <c r="AG124" s="272"/>
      <c r="AH124" s="272"/>
      <c r="AI124" s="272"/>
      <c r="AJ124" s="272"/>
    </row>
    <row r="125" spans="1:36" ht="9.75" customHeight="1">
      <c r="A125" s="246"/>
      <c r="B125" s="247"/>
      <c r="C125" s="247"/>
      <c r="D125" s="247"/>
      <c r="E125" s="247"/>
      <c r="F125" s="247"/>
      <c r="G125" s="247"/>
      <c r="H125" s="247"/>
      <c r="I125" s="248"/>
      <c r="J125" s="253"/>
      <c r="K125" s="254"/>
      <c r="L125" s="255"/>
      <c r="M125" s="253"/>
      <c r="N125" s="254"/>
      <c r="O125" s="255"/>
      <c r="P125" s="257"/>
      <c r="Q125" s="257"/>
      <c r="R125" s="258"/>
      <c r="S125" s="258"/>
      <c r="T125" s="242"/>
      <c r="U125" s="258"/>
      <c r="V125" s="258"/>
      <c r="W125" s="242"/>
      <c r="X125" s="259"/>
      <c r="Y125" s="259"/>
      <c r="Z125" s="242"/>
      <c r="AA125" s="272"/>
      <c r="AB125" s="272"/>
      <c r="AC125" s="272"/>
      <c r="AD125" s="272"/>
      <c r="AE125" s="272"/>
      <c r="AF125" s="272"/>
      <c r="AG125" s="272"/>
      <c r="AH125" s="272"/>
      <c r="AI125" s="272"/>
      <c r="AJ125" s="272"/>
    </row>
    <row r="126" spans="1:36" ht="3" customHeight="1">
      <c r="A126" s="260"/>
      <c r="B126" s="261"/>
      <c r="C126" s="261"/>
      <c r="D126" s="261"/>
      <c r="E126" s="261"/>
      <c r="F126" s="261"/>
      <c r="G126" s="261"/>
      <c r="H126" s="261"/>
      <c r="I126" s="262"/>
      <c r="J126" s="122"/>
      <c r="K126" s="123"/>
      <c r="L126" s="124"/>
      <c r="M126" s="122"/>
      <c r="N126" s="123"/>
      <c r="O126" s="124"/>
      <c r="P126" s="138"/>
      <c r="Q126" s="138"/>
      <c r="R126" s="138"/>
      <c r="S126" s="138"/>
      <c r="T126" s="138"/>
      <c r="U126" s="138"/>
      <c r="V126" s="138"/>
      <c r="W126" s="138"/>
      <c r="X126" s="138"/>
      <c r="Y126" s="138"/>
      <c r="Z126" s="138"/>
      <c r="AA126" s="272"/>
      <c r="AB126" s="272"/>
      <c r="AC126" s="272"/>
      <c r="AD126" s="272"/>
      <c r="AE126" s="272"/>
      <c r="AF126" s="272"/>
      <c r="AG126" s="272"/>
      <c r="AH126" s="272"/>
      <c r="AI126" s="272"/>
      <c r="AJ126" s="272"/>
    </row>
    <row r="127" spans="1:36" ht="3" customHeight="1">
      <c r="A127" s="243" t="s">
        <v>172</v>
      </c>
      <c r="B127" s="244"/>
      <c r="C127" s="244"/>
      <c r="D127" s="244"/>
      <c r="E127" s="244"/>
      <c r="F127" s="244"/>
      <c r="G127" s="244"/>
      <c r="H127" s="244"/>
      <c r="I127" s="245"/>
      <c r="J127" s="125"/>
      <c r="K127" s="126"/>
      <c r="L127" s="127"/>
      <c r="M127" s="125"/>
      <c r="N127" s="126"/>
      <c r="O127" s="127"/>
      <c r="P127" s="252"/>
      <c r="Q127" s="252"/>
      <c r="R127" s="252"/>
      <c r="S127" s="252"/>
      <c r="T127" s="252"/>
      <c r="U127" s="252"/>
      <c r="V127" s="252"/>
      <c r="W127" s="252"/>
      <c r="X127" s="252"/>
      <c r="Y127" s="252"/>
      <c r="Z127" s="252"/>
      <c r="AA127" s="272"/>
      <c r="AB127" s="272"/>
      <c r="AC127" s="272"/>
      <c r="AD127" s="272"/>
      <c r="AE127" s="272"/>
      <c r="AF127" s="272"/>
      <c r="AG127" s="272"/>
      <c r="AH127" s="272"/>
      <c r="AI127" s="272"/>
      <c r="AJ127" s="272"/>
    </row>
    <row r="128" spans="1:36" ht="9.75" customHeight="1">
      <c r="A128" s="246"/>
      <c r="B128" s="247"/>
      <c r="C128" s="247"/>
      <c r="D128" s="247"/>
      <c r="E128" s="247"/>
      <c r="F128" s="247"/>
      <c r="G128" s="247"/>
      <c r="H128" s="247"/>
      <c r="I128" s="248"/>
      <c r="J128" s="253"/>
      <c r="K128" s="254"/>
      <c r="L128" s="255"/>
      <c r="M128" s="253"/>
      <c r="N128" s="254"/>
      <c r="O128" s="255"/>
      <c r="P128" s="256" t="s">
        <v>157</v>
      </c>
      <c r="Q128" s="257"/>
      <c r="R128" s="258"/>
      <c r="S128" s="258"/>
      <c r="T128" s="242" t="s">
        <v>39</v>
      </c>
      <c r="U128" s="258"/>
      <c r="V128" s="258"/>
      <c r="W128" s="242" t="s">
        <v>40</v>
      </c>
      <c r="X128" s="259"/>
      <c r="Y128" s="259"/>
      <c r="Z128" s="242" t="s">
        <v>28</v>
      </c>
      <c r="AA128" s="272"/>
      <c r="AB128" s="272"/>
      <c r="AC128" s="272"/>
      <c r="AD128" s="272"/>
      <c r="AE128" s="272"/>
      <c r="AF128" s="272"/>
      <c r="AG128" s="272"/>
      <c r="AH128" s="272"/>
      <c r="AI128" s="272"/>
      <c r="AJ128" s="272"/>
    </row>
    <row r="129" spans="1:36" ht="9.75" customHeight="1">
      <c r="A129" s="246"/>
      <c r="B129" s="247"/>
      <c r="C129" s="247"/>
      <c r="D129" s="247"/>
      <c r="E129" s="247"/>
      <c r="F129" s="247"/>
      <c r="G129" s="247"/>
      <c r="H129" s="247"/>
      <c r="I129" s="248"/>
      <c r="J129" s="253"/>
      <c r="K129" s="254"/>
      <c r="L129" s="255"/>
      <c r="M129" s="253"/>
      <c r="N129" s="254"/>
      <c r="O129" s="255"/>
      <c r="P129" s="257"/>
      <c r="Q129" s="257"/>
      <c r="R129" s="258"/>
      <c r="S129" s="258"/>
      <c r="T129" s="242"/>
      <c r="U129" s="258"/>
      <c r="V129" s="258"/>
      <c r="W129" s="242"/>
      <c r="X129" s="259"/>
      <c r="Y129" s="259"/>
      <c r="Z129" s="242"/>
      <c r="AA129" s="272"/>
      <c r="AB129" s="272"/>
      <c r="AC129" s="272"/>
      <c r="AD129" s="272"/>
      <c r="AE129" s="272"/>
      <c r="AF129" s="272"/>
      <c r="AG129" s="272"/>
      <c r="AH129" s="272"/>
      <c r="AI129" s="272"/>
      <c r="AJ129" s="272"/>
    </row>
    <row r="130" spans="1:36" ht="3" customHeight="1">
      <c r="A130" s="260"/>
      <c r="B130" s="261"/>
      <c r="C130" s="261"/>
      <c r="D130" s="261"/>
      <c r="E130" s="261"/>
      <c r="F130" s="261"/>
      <c r="G130" s="261"/>
      <c r="H130" s="261"/>
      <c r="I130" s="262"/>
      <c r="J130" s="122"/>
      <c r="K130" s="123"/>
      <c r="L130" s="124"/>
      <c r="M130" s="122"/>
      <c r="N130" s="123"/>
      <c r="O130" s="124"/>
      <c r="P130" s="138"/>
      <c r="Q130" s="138"/>
      <c r="R130" s="138"/>
      <c r="S130" s="138"/>
      <c r="T130" s="138"/>
      <c r="U130" s="138"/>
      <c r="V130" s="138"/>
      <c r="W130" s="138"/>
      <c r="X130" s="138"/>
      <c r="Y130" s="138"/>
      <c r="Z130" s="138"/>
      <c r="AA130" s="272"/>
      <c r="AB130" s="272"/>
      <c r="AC130" s="272"/>
      <c r="AD130" s="272"/>
      <c r="AE130" s="272"/>
      <c r="AF130" s="272"/>
      <c r="AG130" s="272"/>
      <c r="AH130" s="272"/>
      <c r="AI130" s="272"/>
      <c r="AJ130" s="272"/>
    </row>
    <row r="131" spans="1:36" ht="3" customHeight="1">
      <c r="A131" s="243" t="s">
        <v>173</v>
      </c>
      <c r="B131" s="244"/>
      <c r="C131" s="244"/>
      <c r="D131" s="244"/>
      <c r="E131" s="244"/>
      <c r="F131" s="244"/>
      <c r="G131" s="244"/>
      <c r="H131" s="244"/>
      <c r="I131" s="245"/>
      <c r="J131" s="125"/>
      <c r="K131" s="126"/>
      <c r="L131" s="127"/>
      <c r="M131" s="125"/>
      <c r="N131" s="126"/>
      <c r="O131" s="127"/>
      <c r="P131" s="252"/>
      <c r="Q131" s="252"/>
      <c r="R131" s="252"/>
      <c r="S131" s="252"/>
      <c r="T131" s="252"/>
      <c r="U131" s="252"/>
      <c r="V131" s="252"/>
      <c r="W131" s="252"/>
      <c r="X131" s="252"/>
      <c r="Y131" s="252"/>
      <c r="Z131" s="252"/>
      <c r="AA131" s="272"/>
      <c r="AB131" s="272"/>
      <c r="AC131" s="272"/>
      <c r="AD131" s="272"/>
      <c r="AE131" s="272"/>
      <c r="AF131" s="272"/>
      <c r="AG131" s="272"/>
      <c r="AH131" s="272"/>
      <c r="AI131" s="272"/>
      <c r="AJ131" s="272"/>
    </row>
    <row r="132" spans="1:36" ht="9.75" customHeight="1">
      <c r="A132" s="246"/>
      <c r="B132" s="247"/>
      <c r="C132" s="247"/>
      <c r="D132" s="247"/>
      <c r="E132" s="247"/>
      <c r="F132" s="247"/>
      <c r="G132" s="247"/>
      <c r="H132" s="247"/>
      <c r="I132" s="248"/>
      <c r="J132" s="253"/>
      <c r="K132" s="254"/>
      <c r="L132" s="255"/>
      <c r="M132" s="253"/>
      <c r="N132" s="254"/>
      <c r="O132" s="255"/>
      <c r="P132" s="256" t="s">
        <v>157</v>
      </c>
      <c r="Q132" s="257"/>
      <c r="R132" s="258"/>
      <c r="S132" s="258"/>
      <c r="T132" s="242" t="s">
        <v>39</v>
      </c>
      <c r="U132" s="258"/>
      <c r="V132" s="258"/>
      <c r="W132" s="242" t="s">
        <v>40</v>
      </c>
      <c r="X132" s="259"/>
      <c r="Y132" s="259"/>
      <c r="Z132" s="242" t="s">
        <v>28</v>
      </c>
      <c r="AA132" s="272"/>
      <c r="AB132" s="272"/>
      <c r="AC132" s="272"/>
      <c r="AD132" s="272"/>
      <c r="AE132" s="272"/>
      <c r="AF132" s="272"/>
      <c r="AG132" s="272"/>
      <c r="AH132" s="272"/>
      <c r="AI132" s="272"/>
      <c r="AJ132" s="272"/>
    </row>
    <row r="133" spans="1:36" ht="9.75" customHeight="1">
      <c r="A133" s="246"/>
      <c r="B133" s="247"/>
      <c r="C133" s="247"/>
      <c r="D133" s="247"/>
      <c r="E133" s="247"/>
      <c r="F133" s="247"/>
      <c r="G133" s="247"/>
      <c r="H133" s="247"/>
      <c r="I133" s="248"/>
      <c r="J133" s="253"/>
      <c r="K133" s="254"/>
      <c r="L133" s="255"/>
      <c r="M133" s="253"/>
      <c r="N133" s="254"/>
      <c r="O133" s="255"/>
      <c r="P133" s="257"/>
      <c r="Q133" s="257"/>
      <c r="R133" s="258"/>
      <c r="S133" s="258"/>
      <c r="T133" s="242"/>
      <c r="U133" s="258"/>
      <c r="V133" s="258"/>
      <c r="W133" s="242"/>
      <c r="X133" s="259"/>
      <c r="Y133" s="259"/>
      <c r="Z133" s="242"/>
      <c r="AA133" s="272"/>
      <c r="AB133" s="272"/>
      <c r="AC133" s="272"/>
      <c r="AD133" s="272"/>
      <c r="AE133" s="272"/>
      <c r="AF133" s="272"/>
      <c r="AG133" s="272"/>
      <c r="AH133" s="272"/>
      <c r="AI133" s="272"/>
      <c r="AJ133" s="272"/>
    </row>
    <row r="134" spans="1:36" ht="3" customHeight="1">
      <c r="A134" s="260"/>
      <c r="B134" s="261"/>
      <c r="C134" s="261"/>
      <c r="D134" s="261"/>
      <c r="E134" s="261"/>
      <c r="F134" s="261"/>
      <c r="G134" s="261"/>
      <c r="H134" s="261"/>
      <c r="I134" s="262"/>
      <c r="J134" s="122"/>
      <c r="K134" s="123"/>
      <c r="L134" s="124"/>
      <c r="M134" s="122"/>
      <c r="N134" s="123"/>
      <c r="O134" s="124"/>
      <c r="P134" s="138"/>
      <c r="Q134" s="138"/>
      <c r="R134" s="138"/>
      <c r="S134" s="138"/>
      <c r="T134" s="138"/>
      <c r="U134" s="138"/>
      <c r="V134" s="138"/>
      <c r="W134" s="138"/>
      <c r="X134" s="138"/>
      <c r="Y134" s="138"/>
      <c r="Z134" s="138"/>
      <c r="AA134" s="272"/>
      <c r="AB134" s="272"/>
      <c r="AC134" s="272"/>
      <c r="AD134" s="272"/>
      <c r="AE134" s="272"/>
      <c r="AF134" s="272"/>
      <c r="AG134" s="272"/>
      <c r="AH134" s="272"/>
      <c r="AI134" s="272"/>
      <c r="AJ134" s="272"/>
    </row>
    <row r="135" spans="1:36" ht="3" customHeight="1">
      <c r="A135" s="243" t="s">
        <v>174</v>
      </c>
      <c r="B135" s="244"/>
      <c r="C135" s="244"/>
      <c r="D135" s="244"/>
      <c r="E135" s="244"/>
      <c r="F135" s="244"/>
      <c r="G135" s="244"/>
      <c r="H135" s="244"/>
      <c r="I135" s="245"/>
      <c r="J135" s="125"/>
      <c r="K135" s="126"/>
      <c r="L135" s="127"/>
      <c r="M135" s="125"/>
      <c r="N135" s="126"/>
      <c r="O135" s="127"/>
      <c r="P135" s="252"/>
      <c r="Q135" s="252"/>
      <c r="R135" s="252"/>
      <c r="S135" s="252"/>
      <c r="T135" s="252"/>
      <c r="U135" s="252"/>
      <c r="V135" s="252"/>
      <c r="W135" s="252"/>
      <c r="X135" s="252"/>
      <c r="Y135" s="252"/>
      <c r="Z135" s="252"/>
      <c r="AA135" s="272"/>
      <c r="AB135" s="272"/>
      <c r="AC135" s="272"/>
      <c r="AD135" s="272"/>
      <c r="AE135" s="272"/>
      <c r="AF135" s="272"/>
      <c r="AG135" s="272"/>
      <c r="AH135" s="272"/>
      <c r="AI135" s="272"/>
      <c r="AJ135" s="272"/>
    </row>
    <row r="136" spans="1:36" ht="9.75" customHeight="1">
      <c r="A136" s="246"/>
      <c r="B136" s="247"/>
      <c r="C136" s="247"/>
      <c r="D136" s="247"/>
      <c r="E136" s="247"/>
      <c r="F136" s="247"/>
      <c r="G136" s="247"/>
      <c r="H136" s="247"/>
      <c r="I136" s="248"/>
      <c r="J136" s="253"/>
      <c r="K136" s="254"/>
      <c r="L136" s="255"/>
      <c r="M136" s="253"/>
      <c r="N136" s="254"/>
      <c r="O136" s="255"/>
      <c r="P136" s="256" t="s">
        <v>157</v>
      </c>
      <c r="Q136" s="257"/>
      <c r="R136" s="258"/>
      <c r="S136" s="258"/>
      <c r="T136" s="242" t="s">
        <v>39</v>
      </c>
      <c r="U136" s="258"/>
      <c r="V136" s="258"/>
      <c r="W136" s="242" t="s">
        <v>40</v>
      </c>
      <c r="X136" s="259"/>
      <c r="Y136" s="259"/>
      <c r="Z136" s="242" t="s">
        <v>28</v>
      </c>
      <c r="AA136" s="272"/>
      <c r="AB136" s="272"/>
      <c r="AC136" s="272"/>
      <c r="AD136" s="272"/>
      <c r="AE136" s="272"/>
      <c r="AF136" s="272"/>
      <c r="AG136" s="272"/>
      <c r="AH136" s="272"/>
      <c r="AI136" s="272"/>
      <c r="AJ136" s="272"/>
    </row>
    <row r="137" spans="1:36" ht="9.75" customHeight="1">
      <c r="A137" s="246"/>
      <c r="B137" s="247"/>
      <c r="C137" s="247"/>
      <c r="D137" s="247"/>
      <c r="E137" s="247"/>
      <c r="F137" s="247"/>
      <c r="G137" s="247"/>
      <c r="H137" s="247"/>
      <c r="I137" s="248"/>
      <c r="J137" s="253"/>
      <c r="K137" s="254"/>
      <c r="L137" s="255"/>
      <c r="M137" s="253"/>
      <c r="N137" s="254"/>
      <c r="O137" s="255"/>
      <c r="P137" s="257"/>
      <c r="Q137" s="257"/>
      <c r="R137" s="258"/>
      <c r="S137" s="258"/>
      <c r="T137" s="242"/>
      <c r="U137" s="258"/>
      <c r="V137" s="258"/>
      <c r="W137" s="242"/>
      <c r="X137" s="259"/>
      <c r="Y137" s="259"/>
      <c r="Z137" s="242"/>
      <c r="AA137" s="272"/>
      <c r="AB137" s="272"/>
      <c r="AC137" s="272"/>
      <c r="AD137" s="272"/>
      <c r="AE137" s="272"/>
      <c r="AF137" s="272"/>
      <c r="AG137" s="272"/>
      <c r="AH137" s="272"/>
      <c r="AI137" s="272"/>
      <c r="AJ137" s="272"/>
    </row>
    <row r="138" spans="1:36" ht="3" customHeight="1">
      <c r="A138" s="249"/>
      <c r="B138" s="250"/>
      <c r="C138" s="250"/>
      <c r="D138" s="250"/>
      <c r="E138" s="250"/>
      <c r="F138" s="250"/>
      <c r="G138" s="250"/>
      <c r="H138" s="250"/>
      <c r="I138" s="251"/>
      <c r="J138" s="128"/>
      <c r="K138" s="129"/>
      <c r="L138" s="130"/>
      <c r="M138" s="128"/>
      <c r="N138" s="129"/>
      <c r="O138" s="130"/>
      <c r="P138" s="139"/>
      <c r="Q138" s="139"/>
      <c r="R138" s="139"/>
      <c r="S138" s="139"/>
      <c r="T138" s="139"/>
      <c r="U138" s="139"/>
      <c r="V138" s="139"/>
      <c r="W138" s="139"/>
      <c r="X138" s="139"/>
      <c r="Y138" s="139"/>
      <c r="Z138" s="139"/>
      <c r="AA138" s="272"/>
      <c r="AB138" s="272"/>
      <c r="AC138" s="272"/>
      <c r="AD138" s="272"/>
      <c r="AE138" s="272"/>
      <c r="AF138" s="272"/>
      <c r="AG138" s="272"/>
      <c r="AH138" s="272"/>
      <c r="AI138" s="272"/>
      <c r="AJ138" s="272"/>
    </row>
  </sheetData>
  <mergeCells count="372">
    <mergeCell ref="P9:T10"/>
    <mergeCell ref="U9:U10"/>
    <mergeCell ref="V9:AJ10"/>
    <mergeCell ref="P11:T11"/>
    <mergeCell ref="V11:AJ12"/>
    <mergeCell ref="M13:O13"/>
    <mergeCell ref="P13:T13"/>
    <mergeCell ref="V13:AI13"/>
    <mergeCell ref="A2:AJ2"/>
    <mergeCell ref="A4:J8"/>
    <mergeCell ref="Y4:Z4"/>
    <mergeCell ref="AA4:AB4"/>
    <mergeCell ref="AD4:AE4"/>
    <mergeCell ref="AG4:AH4"/>
    <mergeCell ref="M7:O11"/>
    <mergeCell ref="P7:T8"/>
    <mergeCell ref="U7:U8"/>
    <mergeCell ref="V7:AJ8"/>
    <mergeCell ref="A11:K11"/>
    <mergeCell ref="P14:T14"/>
    <mergeCell ref="V14:AI14"/>
    <mergeCell ref="A15:AJ16"/>
    <mergeCell ref="A17:F17"/>
    <mergeCell ref="G17:H17"/>
    <mergeCell ref="I17:J17"/>
    <mergeCell ref="K17:L17"/>
    <mergeCell ref="M17:N17"/>
    <mergeCell ref="O17:P17"/>
    <mergeCell ref="Q17:R17"/>
    <mergeCell ref="A20:F23"/>
    <mergeCell ref="G20:J20"/>
    <mergeCell ref="K20:O20"/>
    <mergeCell ref="S17:T17"/>
    <mergeCell ref="U17:V17"/>
    <mergeCell ref="W17:X17"/>
    <mergeCell ref="Y17:Z17"/>
    <mergeCell ref="AB17:AC17"/>
    <mergeCell ref="A18:F19"/>
    <mergeCell ref="J18:AJ18"/>
    <mergeCell ref="G19:AJ19"/>
    <mergeCell ref="G21:AJ23"/>
    <mergeCell ref="A25:I26"/>
    <mergeCell ref="J25:L26"/>
    <mergeCell ref="M25:O26"/>
    <mergeCell ref="P25:Z26"/>
    <mergeCell ref="AA25:AJ26"/>
    <mergeCell ref="A27:A62"/>
    <mergeCell ref="B27:I30"/>
    <mergeCell ref="P27:Z27"/>
    <mergeCell ref="AA27:AJ98"/>
    <mergeCell ref="J28:L29"/>
    <mergeCell ref="X28:Y29"/>
    <mergeCell ref="Z28:Z29"/>
    <mergeCell ref="P30:Z30"/>
    <mergeCell ref="B31:I34"/>
    <mergeCell ref="P31:Z31"/>
    <mergeCell ref="J32:L33"/>
    <mergeCell ref="M32:O33"/>
    <mergeCell ref="P32:Q33"/>
    <mergeCell ref="R32:S33"/>
    <mergeCell ref="T32:T33"/>
    <mergeCell ref="M28:O29"/>
    <mergeCell ref="P28:Q29"/>
    <mergeCell ref="R28:S29"/>
    <mergeCell ref="T28:T29"/>
    <mergeCell ref="U28:V29"/>
    <mergeCell ref="W28:W29"/>
    <mergeCell ref="R36:S37"/>
    <mergeCell ref="T36:T37"/>
    <mergeCell ref="U36:V37"/>
    <mergeCell ref="W36:W37"/>
    <mergeCell ref="X36:Y37"/>
    <mergeCell ref="Z36:Z37"/>
    <mergeCell ref="U32:V33"/>
    <mergeCell ref="W32:W33"/>
    <mergeCell ref="X32:Y33"/>
    <mergeCell ref="Z32:Z33"/>
    <mergeCell ref="P34:Z34"/>
    <mergeCell ref="P35:Z35"/>
    <mergeCell ref="P36:Q37"/>
    <mergeCell ref="P38:Z38"/>
    <mergeCell ref="B39:I42"/>
    <mergeCell ref="P39:Z39"/>
    <mergeCell ref="J40:L41"/>
    <mergeCell ref="M40:O41"/>
    <mergeCell ref="P40:Q41"/>
    <mergeCell ref="R40:S41"/>
    <mergeCell ref="T40:T41"/>
    <mergeCell ref="U40:V41"/>
    <mergeCell ref="W40:W41"/>
    <mergeCell ref="B35:I38"/>
    <mergeCell ref="J36:L37"/>
    <mergeCell ref="M36:O37"/>
    <mergeCell ref="X40:Y41"/>
    <mergeCell ref="Z40:Z41"/>
    <mergeCell ref="P42:Z42"/>
    <mergeCell ref="B43:I46"/>
    <mergeCell ref="P43:Z43"/>
    <mergeCell ref="J44:L45"/>
    <mergeCell ref="M44:O45"/>
    <mergeCell ref="P44:Q45"/>
    <mergeCell ref="R44:S45"/>
    <mergeCell ref="T44:T45"/>
    <mergeCell ref="R48:S49"/>
    <mergeCell ref="T48:T49"/>
    <mergeCell ref="U48:V49"/>
    <mergeCell ref="W48:W49"/>
    <mergeCell ref="X48:Y49"/>
    <mergeCell ref="Z48:Z49"/>
    <mergeCell ref="U44:V45"/>
    <mergeCell ref="W44:W45"/>
    <mergeCell ref="X44:Y45"/>
    <mergeCell ref="Z44:Z45"/>
    <mergeCell ref="P46:Z46"/>
    <mergeCell ref="P47:Z47"/>
    <mergeCell ref="P48:Q49"/>
    <mergeCell ref="P50:Z50"/>
    <mergeCell ref="B51:I54"/>
    <mergeCell ref="P51:Z51"/>
    <mergeCell ref="J52:L53"/>
    <mergeCell ref="M52:O53"/>
    <mergeCell ref="P52:Q53"/>
    <mergeCell ref="R52:S53"/>
    <mergeCell ref="T52:T53"/>
    <mergeCell ref="U52:V53"/>
    <mergeCell ref="W52:W53"/>
    <mergeCell ref="B47:I50"/>
    <mergeCell ref="J48:L49"/>
    <mergeCell ref="M48:O49"/>
    <mergeCell ref="X52:Y53"/>
    <mergeCell ref="Z52:Z53"/>
    <mergeCell ref="P54:Z54"/>
    <mergeCell ref="B55:I58"/>
    <mergeCell ref="P55:Z55"/>
    <mergeCell ref="J56:L57"/>
    <mergeCell ref="M56:O57"/>
    <mergeCell ref="P56:Q57"/>
    <mergeCell ref="R56:S57"/>
    <mergeCell ref="T56:T57"/>
    <mergeCell ref="R60:S61"/>
    <mergeCell ref="T60:T61"/>
    <mergeCell ref="U60:V61"/>
    <mergeCell ref="W60:W61"/>
    <mergeCell ref="X60:Y61"/>
    <mergeCell ref="Z60:Z61"/>
    <mergeCell ref="U56:V57"/>
    <mergeCell ref="W56:W57"/>
    <mergeCell ref="X56:Y57"/>
    <mergeCell ref="Z56:Z57"/>
    <mergeCell ref="P58:Z58"/>
    <mergeCell ref="P59:Z59"/>
    <mergeCell ref="P60:Q61"/>
    <mergeCell ref="B67:I70"/>
    <mergeCell ref="P67:Z67"/>
    <mergeCell ref="J68:L69"/>
    <mergeCell ref="M68:O69"/>
    <mergeCell ref="P68:Q69"/>
    <mergeCell ref="R68:S69"/>
    <mergeCell ref="P62:Z62"/>
    <mergeCell ref="A63:A98"/>
    <mergeCell ref="B63:I66"/>
    <mergeCell ref="P63:Z63"/>
    <mergeCell ref="J64:L65"/>
    <mergeCell ref="M64:O65"/>
    <mergeCell ref="P64:Q65"/>
    <mergeCell ref="R64:S65"/>
    <mergeCell ref="T64:T65"/>
    <mergeCell ref="U64:V65"/>
    <mergeCell ref="B59:I62"/>
    <mergeCell ref="J60:L61"/>
    <mergeCell ref="M60:O61"/>
    <mergeCell ref="W72:W73"/>
    <mergeCell ref="X72:Y73"/>
    <mergeCell ref="T68:T69"/>
    <mergeCell ref="U68:V69"/>
    <mergeCell ref="W68:W69"/>
    <mergeCell ref="X68:Y69"/>
    <mergeCell ref="Z68:Z69"/>
    <mergeCell ref="P70:Z70"/>
    <mergeCell ref="W64:W65"/>
    <mergeCell ref="X64:Y65"/>
    <mergeCell ref="Z64:Z65"/>
    <mergeCell ref="P66:Z66"/>
    <mergeCell ref="B79:I82"/>
    <mergeCell ref="P79:Z79"/>
    <mergeCell ref="J80:L81"/>
    <mergeCell ref="M80:O81"/>
    <mergeCell ref="P80:Q81"/>
    <mergeCell ref="R80:S81"/>
    <mergeCell ref="Z72:Z73"/>
    <mergeCell ref="P74:Z74"/>
    <mergeCell ref="B75:I78"/>
    <mergeCell ref="P75:Z75"/>
    <mergeCell ref="J76:L77"/>
    <mergeCell ref="M76:O77"/>
    <mergeCell ref="P76:Q77"/>
    <mergeCell ref="R76:S77"/>
    <mergeCell ref="T76:T77"/>
    <mergeCell ref="U76:V77"/>
    <mergeCell ref="B71:I74"/>
    <mergeCell ref="P71:Z71"/>
    <mergeCell ref="J72:L73"/>
    <mergeCell ref="M72:O73"/>
    <mergeCell ref="P72:Q73"/>
    <mergeCell ref="R72:S73"/>
    <mergeCell ref="T72:T73"/>
    <mergeCell ref="U72:V73"/>
    <mergeCell ref="W84:W85"/>
    <mergeCell ref="X84:Y85"/>
    <mergeCell ref="T80:T81"/>
    <mergeCell ref="U80:V81"/>
    <mergeCell ref="W80:W81"/>
    <mergeCell ref="X80:Y81"/>
    <mergeCell ref="Z80:Z81"/>
    <mergeCell ref="P82:Z82"/>
    <mergeCell ref="W76:W77"/>
    <mergeCell ref="X76:Y77"/>
    <mergeCell ref="Z76:Z77"/>
    <mergeCell ref="P78:Z78"/>
    <mergeCell ref="B91:I94"/>
    <mergeCell ref="P91:Z91"/>
    <mergeCell ref="J92:L93"/>
    <mergeCell ref="M92:O93"/>
    <mergeCell ref="P92:Q93"/>
    <mergeCell ref="R92:S93"/>
    <mergeCell ref="Z84:Z85"/>
    <mergeCell ref="P86:Z86"/>
    <mergeCell ref="B87:I90"/>
    <mergeCell ref="P87:Z87"/>
    <mergeCell ref="J88:L89"/>
    <mergeCell ref="M88:O89"/>
    <mergeCell ref="P88:Q89"/>
    <mergeCell ref="R88:S89"/>
    <mergeCell ref="T88:T89"/>
    <mergeCell ref="U88:V89"/>
    <mergeCell ref="B83:I86"/>
    <mergeCell ref="P83:Z83"/>
    <mergeCell ref="J84:L85"/>
    <mergeCell ref="M84:O85"/>
    <mergeCell ref="P84:Q85"/>
    <mergeCell ref="R84:S85"/>
    <mergeCell ref="T84:T85"/>
    <mergeCell ref="U84:V85"/>
    <mergeCell ref="T92:T93"/>
    <mergeCell ref="U92:V93"/>
    <mergeCell ref="W92:W93"/>
    <mergeCell ref="X92:Y93"/>
    <mergeCell ref="Z92:Z93"/>
    <mergeCell ref="P94:Z94"/>
    <mergeCell ref="W88:W89"/>
    <mergeCell ref="X88:Y89"/>
    <mergeCell ref="Z88:Z89"/>
    <mergeCell ref="P90:Z90"/>
    <mergeCell ref="Z96:Z97"/>
    <mergeCell ref="P98:Z98"/>
    <mergeCell ref="A101:I102"/>
    <mergeCell ref="J101:L102"/>
    <mergeCell ref="M101:O102"/>
    <mergeCell ref="P101:Z102"/>
    <mergeCell ref="B95:I98"/>
    <mergeCell ref="P95:Z95"/>
    <mergeCell ref="J96:L97"/>
    <mergeCell ref="M96:O97"/>
    <mergeCell ref="P96:Q97"/>
    <mergeCell ref="R96:S97"/>
    <mergeCell ref="T96:T97"/>
    <mergeCell ref="U96:V97"/>
    <mergeCell ref="W96:W97"/>
    <mergeCell ref="X96:Y97"/>
    <mergeCell ref="A107:I110"/>
    <mergeCell ref="P107:Z107"/>
    <mergeCell ref="J108:L109"/>
    <mergeCell ref="M108:O109"/>
    <mergeCell ref="P108:Q109"/>
    <mergeCell ref="R108:S109"/>
    <mergeCell ref="AA101:AJ102"/>
    <mergeCell ref="A103:I106"/>
    <mergeCell ref="P103:Z103"/>
    <mergeCell ref="AA103:AJ138"/>
    <mergeCell ref="J104:L105"/>
    <mergeCell ref="M104:O105"/>
    <mergeCell ref="P104:Q105"/>
    <mergeCell ref="R104:S105"/>
    <mergeCell ref="T104:T105"/>
    <mergeCell ref="U104:V105"/>
    <mergeCell ref="T108:T109"/>
    <mergeCell ref="U108:V109"/>
    <mergeCell ref="W108:W109"/>
    <mergeCell ref="X108:Y109"/>
    <mergeCell ref="Z108:Z109"/>
    <mergeCell ref="P110:Z110"/>
    <mergeCell ref="W104:W105"/>
    <mergeCell ref="X104:Y105"/>
    <mergeCell ref="Z104:Z105"/>
    <mergeCell ref="P106:Z106"/>
    <mergeCell ref="Z112:Z113"/>
    <mergeCell ref="A115:I118"/>
    <mergeCell ref="P115:Z115"/>
    <mergeCell ref="J116:L117"/>
    <mergeCell ref="M116:O117"/>
    <mergeCell ref="P116:Q117"/>
    <mergeCell ref="R116:S117"/>
    <mergeCell ref="T116:T117"/>
    <mergeCell ref="U116:V117"/>
    <mergeCell ref="W116:W117"/>
    <mergeCell ref="A111:I114"/>
    <mergeCell ref="P111:Z111"/>
    <mergeCell ref="J112:L113"/>
    <mergeCell ref="M112:O113"/>
    <mergeCell ref="P112:Q113"/>
    <mergeCell ref="R112:S113"/>
    <mergeCell ref="T112:T113"/>
    <mergeCell ref="U112:V113"/>
    <mergeCell ref="W112:W113"/>
    <mergeCell ref="X112:Y113"/>
    <mergeCell ref="X116:Y117"/>
    <mergeCell ref="Z116:Z117"/>
    <mergeCell ref="A119:I122"/>
    <mergeCell ref="P119:Z119"/>
    <mergeCell ref="J120:L121"/>
    <mergeCell ref="M120:O121"/>
    <mergeCell ref="P120:Q121"/>
    <mergeCell ref="R120:S121"/>
    <mergeCell ref="T120:T121"/>
    <mergeCell ref="U120:V121"/>
    <mergeCell ref="W120:W121"/>
    <mergeCell ref="X120:Y121"/>
    <mergeCell ref="Z120:Z121"/>
    <mergeCell ref="A123:I126"/>
    <mergeCell ref="P123:Z123"/>
    <mergeCell ref="J124:L125"/>
    <mergeCell ref="M124:O125"/>
    <mergeCell ref="P124:Q125"/>
    <mergeCell ref="R124:S125"/>
    <mergeCell ref="T124:T125"/>
    <mergeCell ref="A131:I134"/>
    <mergeCell ref="P131:Z131"/>
    <mergeCell ref="J132:L133"/>
    <mergeCell ref="M132:O133"/>
    <mergeCell ref="P132:Q133"/>
    <mergeCell ref="U124:V125"/>
    <mergeCell ref="W124:W125"/>
    <mergeCell ref="X124:Y125"/>
    <mergeCell ref="Z124:Z125"/>
    <mergeCell ref="A127:I130"/>
    <mergeCell ref="P127:Z127"/>
    <mergeCell ref="J128:L129"/>
    <mergeCell ref="M128:O129"/>
    <mergeCell ref="P128:Q129"/>
    <mergeCell ref="R128:S129"/>
    <mergeCell ref="R132:S133"/>
    <mergeCell ref="T132:T133"/>
    <mergeCell ref="U132:V133"/>
    <mergeCell ref="W132:W133"/>
    <mergeCell ref="X132:Y133"/>
    <mergeCell ref="Z132:Z133"/>
    <mergeCell ref="T128:T129"/>
    <mergeCell ref="U128:V129"/>
    <mergeCell ref="W128:W129"/>
    <mergeCell ref="X128:Y129"/>
    <mergeCell ref="Z128:Z129"/>
    <mergeCell ref="Z136:Z137"/>
    <mergeCell ref="A135:I138"/>
    <mergeCell ref="P135:Z135"/>
    <mergeCell ref="J136:L137"/>
    <mergeCell ref="M136:O137"/>
    <mergeCell ref="P136:Q137"/>
    <mergeCell ref="R136:S137"/>
    <mergeCell ref="T136:T137"/>
    <mergeCell ref="U136:V137"/>
    <mergeCell ref="W136:W137"/>
    <mergeCell ref="X136:Y137"/>
  </mergeCells>
  <phoneticPr fontId="2"/>
  <dataValidations count="6">
    <dataValidation type="list" errorStyle="warning" allowBlank="1" showInputMessage="1" showErrorMessage="1" sqref="M28:O29 M32:O33 M36:O37 M40:O41 M44:O45 M48:O49 M52:O53 M56:O57 M60:O61 M64:O65 M68:O69 M72:O73 M76:O77 M80:O81 M84:O85 M88:O89 M92:O93 M96:O97 M104:O105 M108:O109 M112:O113 M116:O117 M120:O121 M124:O125 M128:O129 M132:O133 M136:O137" xr:uid="{00000000-0002-0000-0100-000000000000}">
      <formula1>"新規,変更,終了,継続"</formula1>
    </dataValidation>
    <dataValidation imeMode="fullAlpha" allowBlank="1" showInputMessage="1" showErrorMessage="1" sqref="K20:O20" xr:uid="{00000000-0002-0000-0100-000001000000}"/>
    <dataValidation imeMode="halfKatakana" allowBlank="1" showInputMessage="1" showErrorMessage="1" sqref="J18" xr:uid="{00000000-0002-0000-0100-000002000000}"/>
    <dataValidation imeMode="off" allowBlank="1" showInputMessage="1" showErrorMessage="1" sqref="AD4:AE4 AA4:AB4 AG4:AH4" xr:uid="{00000000-0002-0000-0100-000003000000}"/>
    <dataValidation type="list" errorStyle="warning" allowBlank="1" showInputMessage="1" showErrorMessage="1" sqref="J32:L33 J36:L37 J40:L41 J44:L45 J48:L49 J52:L53 J56:L57 J60:L61 J64:L65 J68:L69 J72:L73 J76:L77 J80:L81 J84:L85 J88:L89 J92:L93 J96:L97 J104:L105 J108:L109 J136:L137 J28:L29 J132:L133 J128:L129 J124:L125 J120:L121 J116:L117 J112:L113" xr:uid="{00000000-0002-0000-0100-000004000000}">
      <formula1>"○"</formula1>
    </dataValidation>
    <dataValidation type="list" imeMode="off" allowBlank="1" showInputMessage="1" showErrorMessage="1" sqref="AL73" xr:uid="{00000000-0002-0000-0100-000005000000}">
      <formula1>"30"</formula1>
    </dataValidation>
  </dataValidations>
  <printOptions horizontalCentered="1"/>
  <pageMargins left="0.59055118110236227" right="0.39370078740157483" top="0.59055118110236227" bottom="0.39370078740157483" header="0.31496062992125984" footer="0.27559055118110237"/>
  <pageSetup paperSize="9" scale="92" orientation="portrait" r:id="rId1"/>
  <headerFooter alignWithMargins="0"/>
  <rowBreaks count="1" manualBreakCount="1">
    <brk id="100" min="1" max="3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3529-F1F1-4AF9-8FED-91523FC9D5C3}">
  <sheetPr>
    <tabColor theme="9" tint="0.79998168889431442"/>
    <pageSetUpPr fitToPage="1"/>
  </sheetPr>
  <dimension ref="A1:AQ74"/>
  <sheetViews>
    <sheetView tabSelected="1" view="pageBreakPreview" zoomScale="55" zoomScaleNormal="55" zoomScaleSheetLayoutView="55" workbookViewId="0">
      <selection activeCell="H49" sqref="H49:I49"/>
    </sheetView>
  </sheetViews>
  <sheetFormatPr defaultColWidth="4.375" defaultRowHeight="24.95" customHeight="1"/>
  <cols>
    <col min="1" max="1" width="24.375" style="155" customWidth="1"/>
    <col min="2" max="2" width="21.75" style="155" customWidth="1"/>
    <col min="3" max="34" width="7.625" style="155" customWidth="1"/>
    <col min="35" max="35" width="8.625" style="155" customWidth="1"/>
    <col min="36" max="37" width="8.75" style="155" customWidth="1"/>
    <col min="38" max="42" width="7.875" style="155" customWidth="1"/>
    <col min="43" max="16384" width="4.375" style="155"/>
  </cols>
  <sheetData>
    <row r="1" spans="1:43" ht="39.75" customHeight="1" thickBot="1">
      <c r="A1" s="527" t="s">
        <v>42</v>
      </c>
      <c r="B1" s="527"/>
      <c r="C1" s="527"/>
      <c r="D1" s="527"/>
      <c r="E1" s="527"/>
      <c r="F1" s="527"/>
      <c r="G1" s="527"/>
      <c r="H1" s="210" t="s">
        <v>311</v>
      </c>
      <c r="AG1" s="528"/>
      <c r="AH1" s="528"/>
      <c r="AI1" s="209" t="s">
        <v>306</v>
      </c>
      <c r="AJ1" s="224"/>
      <c r="AK1" s="209" t="s">
        <v>307</v>
      </c>
    </row>
    <row r="2" spans="1:43" ht="24.95" customHeight="1" thickBot="1">
      <c r="A2" s="529" t="s">
        <v>312</v>
      </c>
      <c r="B2" s="530"/>
      <c r="C2" s="530"/>
      <c r="D2" s="530"/>
      <c r="E2" s="530"/>
      <c r="F2" s="531"/>
      <c r="G2" s="532"/>
      <c r="H2" s="533"/>
      <c r="I2" s="533"/>
      <c r="J2" s="533"/>
      <c r="K2" s="533"/>
      <c r="L2" s="533"/>
      <c r="M2" s="533"/>
      <c r="N2" s="533"/>
      <c r="O2" s="533"/>
      <c r="P2" s="533"/>
      <c r="Q2" s="533"/>
      <c r="R2" s="534"/>
      <c r="S2" s="535" t="s">
        <v>44</v>
      </c>
      <c r="T2" s="536"/>
      <c r="U2" s="536"/>
      <c r="V2" s="536"/>
      <c r="W2" s="536"/>
      <c r="X2" s="532"/>
      <c r="Y2" s="533"/>
      <c r="Z2" s="533"/>
      <c r="AA2" s="533"/>
      <c r="AB2" s="533"/>
      <c r="AC2" s="533"/>
      <c r="AD2" s="533"/>
      <c r="AE2" s="537" t="s">
        <v>45</v>
      </c>
      <c r="AF2" s="538"/>
      <c r="AG2" s="538"/>
      <c r="AH2" s="538"/>
      <c r="AI2" s="539"/>
      <c r="AJ2" s="199"/>
      <c r="AK2" s="6" t="s">
        <v>46</v>
      </c>
      <c r="AL2" s="155" t="s">
        <v>304</v>
      </c>
    </row>
    <row r="3" spans="1:43" ht="24.95" customHeight="1">
      <c r="A3" s="512" t="s">
        <v>249</v>
      </c>
      <c r="B3" s="515" t="s">
        <v>48</v>
      </c>
      <c r="C3" s="518" t="s">
        <v>49</v>
      </c>
      <c r="D3" s="521" t="s">
        <v>50</v>
      </c>
      <c r="E3" s="524" t="s">
        <v>51</v>
      </c>
      <c r="F3" s="521" t="s">
        <v>52</v>
      </c>
      <c r="G3" s="500" t="s">
        <v>53</v>
      </c>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2"/>
      <c r="AI3" s="503" t="s">
        <v>54</v>
      </c>
      <c r="AJ3" s="506" t="s">
        <v>55</v>
      </c>
      <c r="AK3" s="509" t="s">
        <v>56</v>
      </c>
      <c r="AL3" s="496" t="s">
        <v>299</v>
      </c>
      <c r="AM3" s="496" t="s">
        <v>300</v>
      </c>
      <c r="AN3" s="495" t="s">
        <v>302</v>
      </c>
      <c r="AO3" s="495" t="s">
        <v>303</v>
      </c>
      <c r="AP3" s="496" t="s">
        <v>301</v>
      </c>
    </row>
    <row r="4" spans="1:43" ht="24.95" customHeight="1">
      <c r="A4" s="513"/>
      <c r="B4" s="516"/>
      <c r="C4" s="519"/>
      <c r="D4" s="522"/>
      <c r="E4" s="525"/>
      <c r="F4" s="522"/>
      <c r="G4" s="497" t="s">
        <v>57</v>
      </c>
      <c r="H4" s="498"/>
      <c r="I4" s="498"/>
      <c r="J4" s="498"/>
      <c r="K4" s="498"/>
      <c r="L4" s="498"/>
      <c r="M4" s="498"/>
      <c r="N4" s="498" t="s">
        <v>58</v>
      </c>
      <c r="O4" s="498"/>
      <c r="P4" s="498"/>
      <c r="Q4" s="498"/>
      <c r="R4" s="498"/>
      <c r="S4" s="498"/>
      <c r="T4" s="498"/>
      <c r="U4" s="498" t="s">
        <v>59</v>
      </c>
      <c r="V4" s="498"/>
      <c r="W4" s="498"/>
      <c r="X4" s="498"/>
      <c r="Y4" s="498"/>
      <c r="Z4" s="498"/>
      <c r="AA4" s="498"/>
      <c r="AB4" s="498" t="s">
        <v>60</v>
      </c>
      <c r="AC4" s="498"/>
      <c r="AD4" s="498"/>
      <c r="AE4" s="498"/>
      <c r="AF4" s="498"/>
      <c r="AG4" s="498"/>
      <c r="AH4" s="499"/>
      <c r="AI4" s="504"/>
      <c r="AJ4" s="507"/>
      <c r="AK4" s="510"/>
      <c r="AL4" s="496"/>
      <c r="AM4" s="496"/>
      <c r="AN4" s="495"/>
      <c r="AO4" s="495"/>
      <c r="AP4" s="496"/>
    </row>
    <row r="5" spans="1:43" ht="24.95" customHeight="1">
      <c r="A5" s="513"/>
      <c r="B5" s="516"/>
      <c r="C5" s="519"/>
      <c r="D5" s="522"/>
      <c r="E5" s="525"/>
      <c r="F5" s="522"/>
      <c r="G5" s="7">
        <v>1</v>
      </c>
      <c r="H5" s="8">
        <v>2</v>
      </c>
      <c r="I5" s="8">
        <v>3</v>
      </c>
      <c r="J5" s="8">
        <v>4</v>
      </c>
      <c r="K5" s="8">
        <v>5</v>
      </c>
      <c r="L5" s="8">
        <v>6</v>
      </c>
      <c r="M5" s="9">
        <v>7</v>
      </c>
      <c r="N5" s="10">
        <v>8</v>
      </c>
      <c r="O5" s="8">
        <v>9</v>
      </c>
      <c r="P5" s="8">
        <v>10</v>
      </c>
      <c r="Q5" s="8">
        <v>11</v>
      </c>
      <c r="R5" s="8">
        <v>12</v>
      </c>
      <c r="S5" s="8">
        <v>13</v>
      </c>
      <c r="T5" s="9">
        <v>14</v>
      </c>
      <c r="U5" s="10">
        <v>15</v>
      </c>
      <c r="V5" s="8">
        <v>16</v>
      </c>
      <c r="W5" s="8">
        <v>17</v>
      </c>
      <c r="X5" s="8">
        <v>18</v>
      </c>
      <c r="Y5" s="8">
        <v>19</v>
      </c>
      <c r="Z5" s="8">
        <v>20</v>
      </c>
      <c r="AA5" s="9">
        <v>21</v>
      </c>
      <c r="AB5" s="10">
        <v>22</v>
      </c>
      <c r="AC5" s="8">
        <v>23</v>
      </c>
      <c r="AD5" s="8">
        <v>24</v>
      </c>
      <c r="AE5" s="8">
        <v>25</v>
      </c>
      <c r="AF5" s="8">
        <v>26</v>
      </c>
      <c r="AG5" s="8">
        <v>27</v>
      </c>
      <c r="AH5" s="11">
        <v>28</v>
      </c>
      <c r="AI5" s="504"/>
      <c r="AJ5" s="507"/>
      <c r="AK5" s="510"/>
      <c r="AL5" s="496"/>
      <c r="AM5" s="496"/>
      <c r="AN5" s="495"/>
      <c r="AO5" s="495"/>
      <c r="AP5" s="496"/>
    </row>
    <row r="6" spans="1:43" ht="24.95" customHeight="1" thickBot="1">
      <c r="A6" s="514"/>
      <c r="B6" s="517"/>
      <c r="C6" s="520"/>
      <c r="D6" s="523"/>
      <c r="E6" s="526"/>
      <c r="F6" s="523"/>
      <c r="G6" s="211" t="e">
        <f>DATE($AG$1,$AJ$1,1)</f>
        <v>#NUM!</v>
      </c>
      <c r="H6" s="212" t="e">
        <f>DATE($AG$1,$AJ$1,2)</f>
        <v>#NUM!</v>
      </c>
      <c r="I6" s="212" t="e">
        <f>DATE($AG$1,$AJ$1,3)</f>
        <v>#NUM!</v>
      </c>
      <c r="J6" s="212" t="e">
        <f>DATE($AG$1,$AJ$1,4)</f>
        <v>#NUM!</v>
      </c>
      <c r="K6" s="212" t="e">
        <f>DATE($AG$1,$AJ$1,5)</f>
        <v>#NUM!</v>
      </c>
      <c r="L6" s="212" t="e">
        <f>DATE($AG$1,$AJ$1,6)</f>
        <v>#NUM!</v>
      </c>
      <c r="M6" s="212" t="e">
        <f>DATE($AG$1,$AJ$1,7)</f>
        <v>#NUM!</v>
      </c>
      <c r="N6" s="212" t="e">
        <f>DATE($AG$1,$AJ$1,8)</f>
        <v>#NUM!</v>
      </c>
      <c r="O6" s="212" t="e">
        <f>DATE($AG$1,$AJ$1,9)</f>
        <v>#NUM!</v>
      </c>
      <c r="P6" s="212" t="e">
        <f>DATE($AG$1,$AJ$1,10)</f>
        <v>#NUM!</v>
      </c>
      <c r="Q6" s="212" t="e">
        <f>DATE($AG$1,$AJ$1,11)</f>
        <v>#NUM!</v>
      </c>
      <c r="R6" s="212" t="e">
        <f>DATE($AG$1,$AJ$1,12)</f>
        <v>#NUM!</v>
      </c>
      <c r="S6" s="212" t="e">
        <f>DATE($AG$1,$AJ$1,13)</f>
        <v>#NUM!</v>
      </c>
      <c r="T6" s="212" t="e">
        <f>DATE($AG$1,$AJ$1,14)</f>
        <v>#NUM!</v>
      </c>
      <c r="U6" s="212" t="e">
        <f>DATE($AG$1,$AJ$1,15)</f>
        <v>#NUM!</v>
      </c>
      <c r="V6" s="212" t="e">
        <f>DATE($AG$1,$AJ$1,16)</f>
        <v>#NUM!</v>
      </c>
      <c r="W6" s="212" t="e">
        <f>DATE($AG$1,$AJ$1,17)</f>
        <v>#NUM!</v>
      </c>
      <c r="X6" s="212" t="e">
        <f>DATE($AG$1,$AJ$1,18)</f>
        <v>#NUM!</v>
      </c>
      <c r="Y6" s="212" t="e">
        <f>DATE($AG$1,$AJ$1,19)</f>
        <v>#NUM!</v>
      </c>
      <c r="Z6" s="212" t="e">
        <f>DATE($AG$1,$AJ$1,20)</f>
        <v>#NUM!</v>
      </c>
      <c r="AA6" s="212" t="e">
        <f>DATE($AG$1,$AJ$1,21)</f>
        <v>#NUM!</v>
      </c>
      <c r="AB6" s="212" t="e">
        <f>DATE($AG$1,$AJ$1,22)</f>
        <v>#NUM!</v>
      </c>
      <c r="AC6" s="212" t="e">
        <f>DATE($AG$1,$AJ$1,23)</f>
        <v>#NUM!</v>
      </c>
      <c r="AD6" s="212" t="e">
        <f>DATE($AG$1,$AJ$1,24)</f>
        <v>#NUM!</v>
      </c>
      <c r="AE6" s="212" t="e">
        <f>DATE($AG$1,$AJ$1,25)</f>
        <v>#NUM!</v>
      </c>
      <c r="AF6" s="212" t="e">
        <f>DATE($AG$1,$AJ$1,26)</f>
        <v>#NUM!</v>
      </c>
      <c r="AG6" s="212" t="e">
        <f>DATE($AG$1,$AJ$1,27)</f>
        <v>#NUM!</v>
      </c>
      <c r="AH6" s="213" t="e">
        <f>DATE($AG$1,$AJ$1,28)</f>
        <v>#NUM!</v>
      </c>
      <c r="AI6" s="505"/>
      <c r="AJ6" s="508"/>
      <c r="AK6" s="511"/>
      <c r="AL6" s="496"/>
      <c r="AM6" s="496"/>
      <c r="AN6" s="495"/>
      <c r="AO6" s="495"/>
      <c r="AP6" s="496"/>
    </row>
    <row r="7" spans="1:43" ht="24.95" customHeight="1">
      <c r="A7" s="177"/>
      <c r="B7" s="178"/>
      <c r="C7" s="179"/>
      <c r="D7" s="180"/>
      <c r="E7" s="181"/>
      <c r="F7" s="179"/>
      <c r="G7" s="182"/>
      <c r="H7" s="183"/>
      <c r="I7" s="183"/>
      <c r="J7" s="183"/>
      <c r="K7" s="183"/>
      <c r="L7" s="183"/>
      <c r="M7" s="184"/>
      <c r="N7" s="219"/>
      <c r="O7" s="214"/>
      <c r="P7" s="214"/>
      <c r="Q7" s="214"/>
      <c r="R7" s="214"/>
      <c r="S7" s="214"/>
      <c r="T7" s="215"/>
      <c r="U7" s="182"/>
      <c r="V7" s="183"/>
      <c r="W7" s="183"/>
      <c r="X7" s="183"/>
      <c r="Y7" s="183"/>
      <c r="Z7" s="183"/>
      <c r="AA7" s="184"/>
      <c r="AB7" s="219"/>
      <c r="AC7" s="214"/>
      <c r="AD7" s="214"/>
      <c r="AE7" s="214"/>
      <c r="AF7" s="214"/>
      <c r="AG7" s="214"/>
      <c r="AH7" s="215"/>
      <c r="AI7" s="225">
        <f t="shared" ref="AI7:AI36" si="0">ROUND(SUM(G7:AH7),2)</f>
        <v>0</v>
      </c>
      <c r="AJ7" s="226">
        <f t="shared" ref="AJ7:AJ36" si="1">ROUND(AI7/4,2)</f>
        <v>0</v>
      </c>
      <c r="AK7" s="227">
        <f t="shared" ref="AK7:AK36" si="2">IF(ISERROR(AJ7/$AJ$2)=TRUE,0,IF(ROUND(AJ7/$AJ$2,2)&gt;=1,1,(ROUND(AJ7/$AJ$2,2))))</f>
        <v>0</v>
      </c>
      <c r="AL7" s="228">
        <f>COUNT(G7:AH7)</f>
        <v>0</v>
      </c>
      <c r="AM7" s="228">
        <f>AL7*$O$58</f>
        <v>0</v>
      </c>
      <c r="AN7" s="228">
        <f>AI7-AM7</f>
        <v>0</v>
      </c>
      <c r="AO7" s="229">
        <f t="shared" ref="AO7:AO36" si="3">ROUND(AN7/4,2)</f>
        <v>0</v>
      </c>
      <c r="AP7" s="228">
        <f t="shared" ref="AP7:AP36" si="4">IF(A7="夜間支援従事者（夜勤）",IF(ISERROR(AO7/$AJ$2)=TRUE,0,IF(ROUND(AO7/$AJ$2,2)&gt;=1,1,(ROUND(AO7/$AJ$2,2)))),AK7)</f>
        <v>0</v>
      </c>
      <c r="AQ7" s="230"/>
    </row>
    <row r="8" spans="1:43" ht="24.95" customHeight="1">
      <c r="A8" s="185"/>
      <c r="B8" s="186"/>
      <c r="C8" s="187"/>
      <c r="D8" s="241"/>
      <c r="E8" s="189"/>
      <c r="F8" s="187"/>
      <c r="G8" s="190"/>
      <c r="H8" s="174"/>
      <c r="I8" s="174"/>
      <c r="J8" s="174"/>
      <c r="K8" s="174"/>
      <c r="L8" s="174"/>
      <c r="M8" s="191"/>
      <c r="N8" s="220"/>
      <c r="O8" s="174"/>
      <c r="P8" s="174"/>
      <c r="Q8" s="174"/>
      <c r="R8" s="174"/>
      <c r="S8" s="174"/>
      <c r="T8" s="216"/>
      <c r="U8" s="190"/>
      <c r="V8" s="174"/>
      <c r="W8" s="174"/>
      <c r="X8" s="174"/>
      <c r="Y8" s="174"/>
      <c r="Z8" s="174"/>
      <c r="AA8" s="191"/>
      <c r="AB8" s="220"/>
      <c r="AC8" s="174"/>
      <c r="AD8" s="174"/>
      <c r="AE8" s="174"/>
      <c r="AF8" s="174"/>
      <c r="AG8" s="174"/>
      <c r="AH8" s="216"/>
      <c r="AI8" s="231">
        <f t="shared" si="0"/>
        <v>0</v>
      </c>
      <c r="AJ8" s="229">
        <f t="shared" si="1"/>
        <v>0</v>
      </c>
      <c r="AK8" s="232">
        <f t="shared" si="2"/>
        <v>0</v>
      </c>
      <c r="AL8" s="228">
        <f t="shared" ref="AL8:AL36" si="5">COUNT(G8:AH8)</f>
        <v>0</v>
      </c>
      <c r="AM8" s="228">
        <f t="shared" ref="AM8:AM36" si="6">AL8*$O$58</f>
        <v>0</v>
      </c>
      <c r="AN8" s="228">
        <f t="shared" ref="AN8:AN36" si="7">AI8-AM8</f>
        <v>0</v>
      </c>
      <c r="AO8" s="229">
        <f t="shared" si="3"/>
        <v>0</v>
      </c>
      <c r="AP8" s="228">
        <f t="shared" si="4"/>
        <v>0</v>
      </c>
      <c r="AQ8" s="230"/>
    </row>
    <row r="9" spans="1:43" ht="24.95" customHeight="1">
      <c r="A9" s="185"/>
      <c r="B9" s="186"/>
      <c r="C9" s="187"/>
      <c r="D9" s="241"/>
      <c r="E9" s="189"/>
      <c r="F9" s="187"/>
      <c r="G9" s="190"/>
      <c r="H9" s="174"/>
      <c r="I9" s="174"/>
      <c r="J9" s="174"/>
      <c r="K9" s="174"/>
      <c r="L9" s="174"/>
      <c r="M9" s="191"/>
      <c r="N9" s="220"/>
      <c r="O9" s="174"/>
      <c r="P9" s="174"/>
      <c r="Q9" s="174"/>
      <c r="R9" s="174"/>
      <c r="S9" s="174"/>
      <c r="T9" s="216"/>
      <c r="U9" s="190"/>
      <c r="V9" s="174"/>
      <c r="W9" s="174"/>
      <c r="X9" s="174"/>
      <c r="Y9" s="174"/>
      <c r="Z9" s="174"/>
      <c r="AA9" s="191"/>
      <c r="AB9" s="220"/>
      <c r="AC9" s="174"/>
      <c r="AD9" s="174"/>
      <c r="AE9" s="174"/>
      <c r="AF9" s="174"/>
      <c r="AG9" s="174"/>
      <c r="AH9" s="216"/>
      <c r="AI9" s="231">
        <f t="shared" si="0"/>
        <v>0</v>
      </c>
      <c r="AJ9" s="229">
        <f t="shared" si="1"/>
        <v>0</v>
      </c>
      <c r="AK9" s="232">
        <f t="shared" si="2"/>
        <v>0</v>
      </c>
      <c r="AL9" s="228">
        <f t="shared" si="5"/>
        <v>0</v>
      </c>
      <c r="AM9" s="228">
        <f t="shared" si="6"/>
        <v>0</v>
      </c>
      <c r="AN9" s="228">
        <f t="shared" si="7"/>
        <v>0</v>
      </c>
      <c r="AO9" s="229">
        <f t="shared" si="3"/>
        <v>0</v>
      </c>
      <c r="AP9" s="228">
        <f t="shared" si="4"/>
        <v>0</v>
      </c>
      <c r="AQ9" s="230"/>
    </row>
    <row r="10" spans="1:43" ht="24.95" customHeight="1">
      <c r="A10" s="185"/>
      <c r="B10" s="186"/>
      <c r="C10" s="187"/>
      <c r="D10" s="241"/>
      <c r="E10" s="189"/>
      <c r="F10" s="187"/>
      <c r="G10" s="190"/>
      <c r="H10" s="174"/>
      <c r="I10" s="174"/>
      <c r="J10" s="174"/>
      <c r="K10" s="174"/>
      <c r="L10" s="174"/>
      <c r="M10" s="191"/>
      <c r="N10" s="220"/>
      <c r="O10" s="174"/>
      <c r="P10" s="174"/>
      <c r="Q10" s="174"/>
      <c r="R10" s="174"/>
      <c r="S10" s="174"/>
      <c r="T10" s="216"/>
      <c r="U10" s="190"/>
      <c r="V10" s="174"/>
      <c r="W10" s="174"/>
      <c r="X10" s="174"/>
      <c r="Y10" s="174"/>
      <c r="Z10" s="174"/>
      <c r="AA10" s="191"/>
      <c r="AB10" s="220"/>
      <c r="AC10" s="174"/>
      <c r="AD10" s="174"/>
      <c r="AE10" s="174"/>
      <c r="AF10" s="174"/>
      <c r="AG10" s="174"/>
      <c r="AH10" s="216"/>
      <c r="AI10" s="231">
        <f t="shared" si="0"/>
        <v>0</v>
      </c>
      <c r="AJ10" s="229">
        <f t="shared" si="1"/>
        <v>0</v>
      </c>
      <c r="AK10" s="232">
        <f t="shared" si="2"/>
        <v>0</v>
      </c>
      <c r="AL10" s="228">
        <f t="shared" si="5"/>
        <v>0</v>
      </c>
      <c r="AM10" s="228">
        <f t="shared" si="6"/>
        <v>0</v>
      </c>
      <c r="AN10" s="228">
        <f t="shared" si="7"/>
        <v>0</v>
      </c>
      <c r="AO10" s="229">
        <f t="shared" si="3"/>
        <v>0</v>
      </c>
      <c r="AP10" s="228">
        <f t="shared" si="4"/>
        <v>0</v>
      </c>
      <c r="AQ10" s="230"/>
    </row>
    <row r="11" spans="1:43" ht="24.95" customHeight="1">
      <c r="A11" s="185"/>
      <c r="B11" s="186"/>
      <c r="C11" s="187"/>
      <c r="D11" s="241"/>
      <c r="E11" s="189"/>
      <c r="F11" s="187"/>
      <c r="G11" s="190"/>
      <c r="H11" s="174"/>
      <c r="I11" s="174"/>
      <c r="J11" s="174"/>
      <c r="K11" s="174"/>
      <c r="L11" s="174"/>
      <c r="M11" s="191"/>
      <c r="N11" s="220"/>
      <c r="O11" s="174"/>
      <c r="P11" s="174"/>
      <c r="Q11" s="174"/>
      <c r="R11" s="174"/>
      <c r="S11" s="174"/>
      <c r="T11" s="216"/>
      <c r="U11" s="190"/>
      <c r="V11" s="174"/>
      <c r="W11" s="174"/>
      <c r="X11" s="174"/>
      <c r="Y11" s="174"/>
      <c r="Z11" s="174"/>
      <c r="AA11" s="191"/>
      <c r="AB11" s="220"/>
      <c r="AC11" s="174"/>
      <c r="AD11" s="174"/>
      <c r="AE11" s="174"/>
      <c r="AF11" s="174"/>
      <c r="AG11" s="174"/>
      <c r="AH11" s="216"/>
      <c r="AI11" s="231">
        <f t="shared" si="0"/>
        <v>0</v>
      </c>
      <c r="AJ11" s="229">
        <f t="shared" si="1"/>
        <v>0</v>
      </c>
      <c r="AK11" s="232">
        <f t="shared" si="2"/>
        <v>0</v>
      </c>
      <c r="AL11" s="228">
        <f t="shared" si="5"/>
        <v>0</v>
      </c>
      <c r="AM11" s="228">
        <f t="shared" si="6"/>
        <v>0</v>
      </c>
      <c r="AN11" s="228">
        <f t="shared" si="7"/>
        <v>0</v>
      </c>
      <c r="AO11" s="229">
        <f t="shared" si="3"/>
        <v>0</v>
      </c>
      <c r="AP11" s="228">
        <f t="shared" si="4"/>
        <v>0</v>
      </c>
      <c r="AQ11" s="230"/>
    </row>
    <row r="12" spans="1:43" ht="24.95" customHeight="1">
      <c r="A12" s="185"/>
      <c r="B12" s="186"/>
      <c r="C12" s="187"/>
      <c r="D12" s="241"/>
      <c r="E12" s="189"/>
      <c r="F12" s="187"/>
      <c r="G12" s="190"/>
      <c r="H12" s="174"/>
      <c r="I12" s="174"/>
      <c r="J12" s="174"/>
      <c r="K12" s="174"/>
      <c r="L12" s="174"/>
      <c r="M12" s="191"/>
      <c r="N12" s="220"/>
      <c r="O12" s="174"/>
      <c r="P12" s="174"/>
      <c r="Q12" s="174"/>
      <c r="R12" s="174"/>
      <c r="S12" s="174"/>
      <c r="T12" s="216"/>
      <c r="U12" s="190"/>
      <c r="V12" s="174"/>
      <c r="W12" s="174"/>
      <c r="X12" s="174"/>
      <c r="Y12" s="174"/>
      <c r="Z12" s="174"/>
      <c r="AA12" s="191"/>
      <c r="AB12" s="220"/>
      <c r="AC12" s="174"/>
      <c r="AD12" s="174"/>
      <c r="AE12" s="174"/>
      <c r="AF12" s="174"/>
      <c r="AG12" s="174"/>
      <c r="AH12" s="216"/>
      <c r="AI12" s="231">
        <f t="shared" si="0"/>
        <v>0</v>
      </c>
      <c r="AJ12" s="229">
        <f t="shared" si="1"/>
        <v>0</v>
      </c>
      <c r="AK12" s="232">
        <f t="shared" si="2"/>
        <v>0</v>
      </c>
      <c r="AL12" s="228">
        <f t="shared" si="5"/>
        <v>0</v>
      </c>
      <c r="AM12" s="228">
        <f t="shared" si="6"/>
        <v>0</v>
      </c>
      <c r="AN12" s="228">
        <f t="shared" si="7"/>
        <v>0</v>
      </c>
      <c r="AO12" s="229">
        <f t="shared" si="3"/>
        <v>0</v>
      </c>
      <c r="AP12" s="228">
        <f t="shared" si="4"/>
        <v>0</v>
      </c>
      <c r="AQ12" s="230"/>
    </row>
    <row r="13" spans="1:43" ht="24.95" customHeight="1">
      <c r="A13" s="185"/>
      <c r="B13" s="186"/>
      <c r="C13" s="187"/>
      <c r="D13" s="241"/>
      <c r="E13" s="189"/>
      <c r="F13" s="187"/>
      <c r="G13" s="190"/>
      <c r="H13" s="174"/>
      <c r="I13" s="174"/>
      <c r="J13" s="174"/>
      <c r="K13" s="174"/>
      <c r="L13" s="174"/>
      <c r="M13" s="191"/>
      <c r="N13" s="220"/>
      <c r="O13" s="174"/>
      <c r="P13" s="174"/>
      <c r="Q13" s="174"/>
      <c r="R13" s="174"/>
      <c r="S13" s="174"/>
      <c r="T13" s="216"/>
      <c r="U13" s="190"/>
      <c r="V13" s="174"/>
      <c r="W13" s="174"/>
      <c r="X13" s="174"/>
      <c r="Y13" s="174"/>
      <c r="Z13" s="174"/>
      <c r="AA13" s="191"/>
      <c r="AB13" s="220"/>
      <c r="AC13" s="174"/>
      <c r="AD13" s="174"/>
      <c r="AE13" s="174"/>
      <c r="AF13" s="174"/>
      <c r="AG13" s="174"/>
      <c r="AH13" s="216"/>
      <c r="AI13" s="231">
        <f t="shared" si="0"/>
        <v>0</v>
      </c>
      <c r="AJ13" s="229">
        <f t="shared" si="1"/>
        <v>0</v>
      </c>
      <c r="AK13" s="232">
        <f t="shared" si="2"/>
        <v>0</v>
      </c>
      <c r="AL13" s="228">
        <f t="shared" si="5"/>
        <v>0</v>
      </c>
      <c r="AM13" s="228">
        <f t="shared" si="6"/>
        <v>0</v>
      </c>
      <c r="AN13" s="228">
        <f t="shared" si="7"/>
        <v>0</v>
      </c>
      <c r="AO13" s="229">
        <f t="shared" si="3"/>
        <v>0</v>
      </c>
      <c r="AP13" s="228">
        <f t="shared" si="4"/>
        <v>0</v>
      </c>
      <c r="AQ13" s="230"/>
    </row>
    <row r="14" spans="1:43" ht="24.95" customHeight="1">
      <c r="A14" s="185"/>
      <c r="B14" s="186"/>
      <c r="C14" s="187"/>
      <c r="D14" s="241"/>
      <c r="E14" s="189"/>
      <c r="F14" s="187"/>
      <c r="G14" s="190"/>
      <c r="H14" s="174"/>
      <c r="I14" s="174"/>
      <c r="J14" s="174"/>
      <c r="K14" s="174"/>
      <c r="L14" s="174"/>
      <c r="M14" s="191"/>
      <c r="N14" s="220"/>
      <c r="O14" s="174"/>
      <c r="P14" s="174"/>
      <c r="Q14" s="174"/>
      <c r="R14" s="174"/>
      <c r="S14" s="174"/>
      <c r="T14" s="216"/>
      <c r="U14" s="190"/>
      <c r="V14" s="174"/>
      <c r="W14" s="174"/>
      <c r="X14" s="174"/>
      <c r="Y14" s="174"/>
      <c r="Z14" s="174"/>
      <c r="AA14" s="191"/>
      <c r="AB14" s="220"/>
      <c r="AC14" s="174"/>
      <c r="AD14" s="174"/>
      <c r="AE14" s="174"/>
      <c r="AF14" s="174"/>
      <c r="AG14" s="174"/>
      <c r="AH14" s="216"/>
      <c r="AI14" s="231">
        <f t="shared" si="0"/>
        <v>0</v>
      </c>
      <c r="AJ14" s="229">
        <f t="shared" si="1"/>
        <v>0</v>
      </c>
      <c r="AK14" s="232">
        <f t="shared" si="2"/>
        <v>0</v>
      </c>
      <c r="AL14" s="228">
        <f t="shared" si="5"/>
        <v>0</v>
      </c>
      <c r="AM14" s="228">
        <f t="shared" si="6"/>
        <v>0</v>
      </c>
      <c r="AN14" s="228">
        <f t="shared" si="7"/>
        <v>0</v>
      </c>
      <c r="AO14" s="229">
        <f t="shared" si="3"/>
        <v>0</v>
      </c>
      <c r="AP14" s="228">
        <f t="shared" si="4"/>
        <v>0</v>
      </c>
      <c r="AQ14" s="230"/>
    </row>
    <row r="15" spans="1:43" ht="24.95" customHeight="1">
      <c r="A15" s="185"/>
      <c r="B15" s="186"/>
      <c r="C15" s="187"/>
      <c r="D15" s="241"/>
      <c r="E15" s="189"/>
      <c r="F15" s="187"/>
      <c r="G15" s="190"/>
      <c r="H15" s="174"/>
      <c r="I15" s="174"/>
      <c r="J15" s="174"/>
      <c r="K15" s="174"/>
      <c r="L15" s="174"/>
      <c r="M15" s="191"/>
      <c r="N15" s="220"/>
      <c r="O15" s="174"/>
      <c r="P15" s="174"/>
      <c r="Q15" s="174"/>
      <c r="R15" s="174"/>
      <c r="S15" s="174"/>
      <c r="T15" s="216"/>
      <c r="U15" s="190"/>
      <c r="V15" s="174"/>
      <c r="W15" s="174"/>
      <c r="X15" s="174"/>
      <c r="Y15" s="174"/>
      <c r="Z15" s="174"/>
      <c r="AA15" s="191"/>
      <c r="AB15" s="220"/>
      <c r="AC15" s="174"/>
      <c r="AD15" s="174"/>
      <c r="AE15" s="174"/>
      <c r="AF15" s="174"/>
      <c r="AG15" s="174"/>
      <c r="AH15" s="216"/>
      <c r="AI15" s="231">
        <f t="shared" si="0"/>
        <v>0</v>
      </c>
      <c r="AJ15" s="229">
        <f t="shared" si="1"/>
        <v>0</v>
      </c>
      <c r="AK15" s="232">
        <f t="shared" si="2"/>
        <v>0</v>
      </c>
      <c r="AL15" s="228">
        <f t="shared" si="5"/>
        <v>0</v>
      </c>
      <c r="AM15" s="228">
        <f t="shared" si="6"/>
        <v>0</v>
      </c>
      <c r="AN15" s="228">
        <f t="shared" si="7"/>
        <v>0</v>
      </c>
      <c r="AO15" s="229">
        <f t="shared" si="3"/>
        <v>0</v>
      </c>
      <c r="AP15" s="228">
        <f t="shared" si="4"/>
        <v>0</v>
      </c>
      <c r="AQ15" s="230"/>
    </row>
    <row r="16" spans="1:43" ht="24.95" customHeight="1">
      <c r="A16" s="185"/>
      <c r="B16" s="186"/>
      <c r="C16" s="187"/>
      <c r="D16" s="241"/>
      <c r="E16" s="189"/>
      <c r="F16" s="187"/>
      <c r="G16" s="190"/>
      <c r="H16" s="174"/>
      <c r="I16" s="174"/>
      <c r="J16" s="174"/>
      <c r="K16" s="174"/>
      <c r="L16" s="174"/>
      <c r="M16" s="191"/>
      <c r="N16" s="220"/>
      <c r="O16" s="174"/>
      <c r="P16" s="174"/>
      <c r="Q16" s="174"/>
      <c r="R16" s="174"/>
      <c r="S16" s="174"/>
      <c r="T16" s="216"/>
      <c r="U16" s="190"/>
      <c r="V16" s="174"/>
      <c r="W16" s="174"/>
      <c r="X16" s="174"/>
      <c r="Y16" s="174"/>
      <c r="Z16" s="174"/>
      <c r="AA16" s="191"/>
      <c r="AB16" s="220"/>
      <c r="AC16" s="174"/>
      <c r="AD16" s="174"/>
      <c r="AE16" s="174"/>
      <c r="AF16" s="174"/>
      <c r="AG16" s="174"/>
      <c r="AH16" s="216"/>
      <c r="AI16" s="231">
        <f t="shared" si="0"/>
        <v>0</v>
      </c>
      <c r="AJ16" s="229">
        <f t="shared" si="1"/>
        <v>0</v>
      </c>
      <c r="AK16" s="232">
        <f t="shared" si="2"/>
        <v>0</v>
      </c>
      <c r="AL16" s="228">
        <f t="shared" si="5"/>
        <v>0</v>
      </c>
      <c r="AM16" s="228">
        <f t="shared" si="6"/>
        <v>0</v>
      </c>
      <c r="AN16" s="228">
        <f t="shared" si="7"/>
        <v>0</v>
      </c>
      <c r="AO16" s="229">
        <f t="shared" si="3"/>
        <v>0</v>
      </c>
      <c r="AP16" s="228">
        <f t="shared" si="4"/>
        <v>0</v>
      </c>
      <c r="AQ16" s="230"/>
    </row>
    <row r="17" spans="1:43" ht="24.95" customHeight="1">
      <c r="A17" s="185"/>
      <c r="B17" s="186"/>
      <c r="C17" s="187"/>
      <c r="D17" s="241"/>
      <c r="E17" s="189"/>
      <c r="F17" s="187"/>
      <c r="G17" s="190"/>
      <c r="H17" s="174"/>
      <c r="I17" s="174"/>
      <c r="J17" s="174"/>
      <c r="K17" s="174"/>
      <c r="L17" s="174"/>
      <c r="M17" s="191"/>
      <c r="N17" s="220"/>
      <c r="O17" s="174"/>
      <c r="P17" s="174"/>
      <c r="Q17" s="174"/>
      <c r="R17" s="174"/>
      <c r="S17" s="174"/>
      <c r="T17" s="216"/>
      <c r="U17" s="190"/>
      <c r="V17" s="174"/>
      <c r="W17" s="174"/>
      <c r="X17" s="174"/>
      <c r="Y17" s="174"/>
      <c r="Z17" s="174"/>
      <c r="AA17" s="191"/>
      <c r="AB17" s="220"/>
      <c r="AC17" s="174"/>
      <c r="AD17" s="174"/>
      <c r="AE17" s="174"/>
      <c r="AF17" s="174"/>
      <c r="AG17" s="174"/>
      <c r="AH17" s="216"/>
      <c r="AI17" s="231">
        <f t="shared" si="0"/>
        <v>0</v>
      </c>
      <c r="AJ17" s="229">
        <f t="shared" si="1"/>
        <v>0</v>
      </c>
      <c r="AK17" s="232">
        <f t="shared" si="2"/>
        <v>0</v>
      </c>
      <c r="AL17" s="228">
        <f t="shared" si="5"/>
        <v>0</v>
      </c>
      <c r="AM17" s="228">
        <f t="shared" si="6"/>
        <v>0</v>
      </c>
      <c r="AN17" s="228">
        <f t="shared" si="7"/>
        <v>0</v>
      </c>
      <c r="AO17" s="229">
        <f t="shared" si="3"/>
        <v>0</v>
      </c>
      <c r="AP17" s="228">
        <f t="shared" si="4"/>
        <v>0</v>
      </c>
      <c r="AQ17" s="230"/>
    </row>
    <row r="18" spans="1:43" ht="24.95" customHeight="1">
      <c r="A18" s="185"/>
      <c r="B18" s="186"/>
      <c r="C18" s="241"/>
      <c r="D18" s="241"/>
      <c r="E18" s="189"/>
      <c r="F18" s="241"/>
      <c r="G18" s="190"/>
      <c r="H18" s="174"/>
      <c r="I18" s="174"/>
      <c r="J18" s="174"/>
      <c r="K18" s="174"/>
      <c r="L18" s="174"/>
      <c r="M18" s="191"/>
      <c r="N18" s="220"/>
      <c r="O18" s="174"/>
      <c r="P18" s="174"/>
      <c r="Q18" s="174"/>
      <c r="R18" s="174"/>
      <c r="S18" s="174"/>
      <c r="T18" s="216"/>
      <c r="U18" s="190"/>
      <c r="V18" s="174"/>
      <c r="W18" s="174"/>
      <c r="X18" s="174"/>
      <c r="Y18" s="174"/>
      <c r="Z18" s="174"/>
      <c r="AA18" s="191"/>
      <c r="AB18" s="220"/>
      <c r="AC18" s="174"/>
      <c r="AD18" s="174"/>
      <c r="AE18" s="174"/>
      <c r="AF18" s="174"/>
      <c r="AG18" s="174"/>
      <c r="AH18" s="216"/>
      <c r="AI18" s="231">
        <f t="shared" si="0"/>
        <v>0</v>
      </c>
      <c r="AJ18" s="229">
        <f t="shared" si="1"/>
        <v>0</v>
      </c>
      <c r="AK18" s="232">
        <f t="shared" si="2"/>
        <v>0</v>
      </c>
      <c r="AL18" s="228">
        <f t="shared" si="5"/>
        <v>0</v>
      </c>
      <c r="AM18" s="228">
        <f t="shared" si="6"/>
        <v>0</v>
      </c>
      <c r="AN18" s="228">
        <f t="shared" si="7"/>
        <v>0</v>
      </c>
      <c r="AO18" s="229">
        <f t="shared" si="3"/>
        <v>0</v>
      </c>
      <c r="AP18" s="228">
        <f t="shared" si="4"/>
        <v>0</v>
      </c>
      <c r="AQ18" s="230"/>
    </row>
    <row r="19" spans="1:43" ht="24.95" customHeight="1">
      <c r="A19" s="185"/>
      <c r="B19" s="186"/>
      <c r="C19" s="187"/>
      <c r="D19" s="241"/>
      <c r="E19" s="189"/>
      <c r="F19" s="187"/>
      <c r="G19" s="190"/>
      <c r="H19" s="174"/>
      <c r="I19" s="174"/>
      <c r="J19" s="174"/>
      <c r="K19" s="174"/>
      <c r="L19" s="174"/>
      <c r="M19" s="191"/>
      <c r="N19" s="220"/>
      <c r="O19" s="174"/>
      <c r="P19" s="174"/>
      <c r="Q19" s="174"/>
      <c r="R19" s="174"/>
      <c r="S19" s="174"/>
      <c r="T19" s="216"/>
      <c r="U19" s="190"/>
      <c r="V19" s="174"/>
      <c r="W19" s="174"/>
      <c r="X19" s="174"/>
      <c r="Y19" s="174"/>
      <c r="Z19" s="174"/>
      <c r="AA19" s="191"/>
      <c r="AB19" s="220"/>
      <c r="AC19" s="174"/>
      <c r="AD19" s="174"/>
      <c r="AE19" s="174"/>
      <c r="AF19" s="174"/>
      <c r="AG19" s="174"/>
      <c r="AH19" s="216"/>
      <c r="AI19" s="231">
        <f t="shared" si="0"/>
        <v>0</v>
      </c>
      <c r="AJ19" s="229">
        <f t="shared" si="1"/>
        <v>0</v>
      </c>
      <c r="AK19" s="232">
        <f t="shared" si="2"/>
        <v>0</v>
      </c>
      <c r="AL19" s="228">
        <f t="shared" si="5"/>
        <v>0</v>
      </c>
      <c r="AM19" s="228">
        <f t="shared" si="6"/>
        <v>0</v>
      </c>
      <c r="AN19" s="228">
        <f t="shared" si="7"/>
        <v>0</v>
      </c>
      <c r="AO19" s="229">
        <f t="shared" si="3"/>
        <v>0</v>
      </c>
      <c r="AP19" s="228">
        <f t="shared" si="4"/>
        <v>0</v>
      </c>
      <c r="AQ19" s="230"/>
    </row>
    <row r="20" spans="1:43" ht="24.95" customHeight="1">
      <c r="A20" s="185"/>
      <c r="B20" s="186"/>
      <c r="C20" s="187"/>
      <c r="D20" s="241"/>
      <c r="E20" s="189"/>
      <c r="F20" s="187"/>
      <c r="G20" s="190"/>
      <c r="H20" s="174"/>
      <c r="I20" s="174"/>
      <c r="J20" s="174"/>
      <c r="K20" s="174"/>
      <c r="L20" s="174"/>
      <c r="M20" s="191"/>
      <c r="N20" s="220"/>
      <c r="O20" s="174"/>
      <c r="P20" s="174"/>
      <c r="Q20" s="174"/>
      <c r="R20" s="174"/>
      <c r="S20" s="174"/>
      <c r="T20" s="216"/>
      <c r="U20" s="190"/>
      <c r="V20" s="174"/>
      <c r="W20" s="174"/>
      <c r="X20" s="174"/>
      <c r="Y20" s="174"/>
      <c r="Z20" s="174"/>
      <c r="AA20" s="191"/>
      <c r="AB20" s="220"/>
      <c r="AC20" s="174"/>
      <c r="AD20" s="174"/>
      <c r="AE20" s="174"/>
      <c r="AF20" s="174"/>
      <c r="AG20" s="174"/>
      <c r="AH20" s="216"/>
      <c r="AI20" s="231">
        <f t="shared" si="0"/>
        <v>0</v>
      </c>
      <c r="AJ20" s="229">
        <f t="shared" si="1"/>
        <v>0</v>
      </c>
      <c r="AK20" s="232">
        <f t="shared" si="2"/>
        <v>0</v>
      </c>
      <c r="AL20" s="228">
        <f t="shared" si="5"/>
        <v>0</v>
      </c>
      <c r="AM20" s="228">
        <f t="shared" si="6"/>
        <v>0</v>
      </c>
      <c r="AN20" s="228">
        <f t="shared" si="7"/>
        <v>0</v>
      </c>
      <c r="AO20" s="229">
        <f t="shared" si="3"/>
        <v>0</v>
      </c>
      <c r="AP20" s="228">
        <f t="shared" si="4"/>
        <v>0</v>
      </c>
      <c r="AQ20" s="230"/>
    </row>
    <row r="21" spans="1:43" ht="24.95" customHeight="1">
      <c r="A21" s="185"/>
      <c r="B21" s="186"/>
      <c r="C21" s="187"/>
      <c r="D21" s="241"/>
      <c r="E21" s="189"/>
      <c r="F21" s="187"/>
      <c r="G21" s="190"/>
      <c r="H21" s="174"/>
      <c r="I21" s="174"/>
      <c r="J21" s="174"/>
      <c r="K21" s="174"/>
      <c r="L21" s="174"/>
      <c r="M21" s="191"/>
      <c r="N21" s="220"/>
      <c r="O21" s="174"/>
      <c r="P21" s="174"/>
      <c r="Q21" s="174"/>
      <c r="R21" s="174"/>
      <c r="S21" s="174"/>
      <c r="T21" s="216"/>
      <c r="U21" s="190"/>
      <c r="V21" s="174"/>
      <c r="W21" s="174"/>
      <c r="X21" s="174"/>
      <c r="Y21" s="174"/>
      <c r="Z21" s="174"/>
      <c r="AA21" s="191"/>
      <c r="AB21" s="220"/>
      <c r="AC21" s="174"/>
      <c r="AD21" s="174"/>
      <c r="AE21" s="174"/>
      <c r="AF21" s="174"/>
      <c r="AG21" s="174"/>
      <c r="AH21" s="216"/>
      <c r="AI21" s="231">
        <f t="shared" si="0"/>
        <v>0</v>
      </c>
      <c r="AJ21" s="229">
        <f t="shared" si="1"/>
        <v>0</v>
      </c>
      <c r="AK21" s="232">
        <f t="shared" si="2"/>
        <v>0</v>
      </c>
      <c r="AL21" s="228">
        <f t="shared" si="5"/>
        <v>0</v>
      </c>
      <c r="AM21" s="228">
        <f t="shared" si="6"/>
        <v>0</v>
      </c>
      <c r="AN21" s="228">
        <f t="shared" si="7"/>
        <v>0</v>
      </c>
      <c r="AO21" s="229">
        <f t="shared" si="3"/>
        <v>0</v>
      </c>
      <c r="AP21" s="228">
        <f t="shared" si="4"/>
        <v>0</v>
      </c>
      <c r="AQ21" s="230"/>
    </row>
    <row r="22" spans="1:43" ht="24.95" customHeight="1">
      <c r="A22" s="185"/>
      <c r="B22" s="186"/>
      <c r="C22" s="187"/>
      <c r="D22" s="241"/>
      <c r="E22" s="189"/>
      <c r="F22" s="187"/>
      <c r="G22" s="190"/>
      <c r="H22" s="174"/>
      <c r="I22" s="174"/>
      <c r="J22" s="174"/>
      <c r="K22" s="174"/>
      <c r="L22" s="174"/>
      <c r="M22" s="191"/>
      <c r="N22" s="220"/>
      <c r="O22" s="174"/>
      <c r="P22" s="174"/>
      <c r="Q22" s="174"/>
      <c r="R22" s="174"/>
      <c r="S22" s="174"/>
      <c r="T22" s="216"/>
      <c r="U22" s="190"/>
      <c r="V22" s="174"/>
      <c r="W22" s="174"/>
      <c r="X22" s="174"/>
      <c r="Y22" s="174"/>
      <c r="Z22" s="174"/>
      <c r="AA22" s="191"/>
      <c r="AB22" s="220"/>
      <c r="AC22" s="174"/>
      <c r="AD22" s="174"/>
      <c r="AE22" s="174"/>
      <c r="AF22" s="174"/>
      <c r="AG22" s="174"/>
      <c r="AH22" s="216"/>
      <c r="AI22" s="231">
        <f t="shared" si="0"/>
        <v>0</v>
      </c>
      <c r="AJ22" s="229">
        <f t="shared" si="1"/>
        <v>0</v>
      </c>
      <c r="AK22" s="232">
        <f t="shared" si="2"/>
        <v>0</v>
      </c>
      <c r="AL22" s="228">
        <f t="shared" si="5"/>
        <v>0</v>
      </c>
      <c r="AM22" s="228">
        <f t="shared" si="6"/>
        <v>0</v>
      </c>
      <c r="AN22" s="228">
        <f t="shared" si="7"/>
        <v>0</v>
      </c>
      <c r="AO22" s="229">
        <f t="shared" si="3"/>
        <v>0</v>
      </c>
      <c r="AP22" s="228">
        <f t="shared" si="4"/>
        <v>0</v>
      </c>
      <c r="AQ22" s="230"/>
    </row>
    <row r="23" spans="1:43" ht="24.95" customHeight="1">
      <c r="A23" s="185"/>
      <c r="B23" s="186"/>
      <c r="C23" s="187"/>
      <c r="D23" s="241"/>
      <c r="E23" s="189"/>
      <c r="F23" s="187"/>
      <c r="G23" s="190"/>
      <c r="H23" s="174"/>
      <c r="I23" s="174"/>
      <c r="J23" s="174"/>
      <c r="K23" s="174"/>
      <c r="L23" s="174"/>
      <c r="M23" s="191"/>
      <c r="N23" s="220"/>
      <c r="O23" s="174"/>
      <c r="P23" s="174"/>
      <c r="Q23" s="174"/>
      <c r="R23" s="174"/>
      <c r="S23" s="174"/>
      <c r="T23" s="216"/>
      <c r="U23" s="190"/>
      <c r="V23" s="174"/>
      <c r="W23" s="174"/>
      <c r="X23" s="174"/>
      <c r="Y23" s="174"/>
      <c r="Z23" s="174"/>
      <c r="AA23" s="191"/>
      <c r="AB23" s="220"/>
      <c r="AC23" s="174"/>
      <c r="AD23" s="174"/>
      <c r="AE23" s="174"/>
      <c r="AF23" s="174"/>
      <c r="AG23" s="174"/>
      <c r="AH23" s="216"/>
      <c r="AI23" s="231">
        <f t="shared" si="0"/>
        <v>0</v>
      </c>
      <c r="AJ23" s="229">
        <f t="shared" si="1"/>
        <v>0</v>
      </c>
      <c r="AK23" s="232">
        <f t="shared" si="2"/>
        <v>0</v>
      </c>
      <c r="AL23" s="228">
        <f t="shared" si="5"/>
        <v>0</v>
      </c>
      <c r="AM23" s="228">
        <f t="shared" si="6"/>
        <v>0</v>
      </c>
      <c r="AN23" s="228">
        <f t="shared" si="7"/>
        <v>0</v>
      </c>
      <c r="AO23" s="229">
        <f t="shared" si="3"/>
        <v>0</v>
      </c>
      <c r="AP23" s="228">
        <f t="shared" si="4"/>
        <v>0</v>
      </c>
      <c r="AQ23" s="230"/>
    </row>
    <row r="24" spans="1:43" ht="24.95" customHeight="1">
      <c r="A24" s="185"/>
      <c r="B24" s="186"/>
      <c r="C24" s="187"/>
      <c r="D24" s="241"/>
      <c r="E24" s="189"/>
      <c r="F24" s="187"/>
      <c r="G24" s="190"/>
      <c r="H24" s="174"/>
      <c r="I24" s="174"/>
      <c r="J24" s="174"/>
      <c r="K24" s="174"/>
      <c r="L24" s="174"/>
      <c r="M24" s="191"/>
      <c r="N24" s="220"/>
      <c r="O24" s="174"/>
      <c r="P24" s="174"/>
      <c r="Q24" s="174"/>
      <c r="R24" s="174"/>
      <c r="S24" s="174"/>
      <c r="T24" s="216"/>
      <c r="U24" s="190"/>
      <c r="V24" s="174"/>
      <c r="W24" s="174"/>
      <c r="X24" s="174"/>
      <c r="Y24" s="174"/>
      <c r="Z24" s="174"/>
      <c r="AA24" s="191"/>
      <c r="AB24" s="220"/>
      <c r="AC24" s="174"/>
      <c r="AD24" s="174"/>
      <c r="AE24" s="174"/>
      <c r="AF24" s="174"/>
      <c r="AG24" s="174"/>
      <c r="AH24" s="216"/>
      <c r="AI24" s="231">
        <f t="shared" si="0"/>
        <v>0</v>
      </c>
      <c r="AJ24" s="229">
        <f t="shared" si="1"/>
        <v>0</v>
      </c>
      <c r="AK24" s="232">
        <f t="shared" si="2"/>
        <v>0</v>
      </c>
      <c r="AL24" s="228">
        <f t="shared" si="5"/>
        <v>0</v>
      </c>
      <c r="AM24" s="228">
        <f t="shared" si="6"/>
        <v>0</v>
      </c>
      <c r="AN24" s="228">
        <f t="shared" si="7"/>
        <v>0</v>
      </c>
      <c r="AO24" s="229">
        <f t="shared" si="3"/>
        <v>0</v>
      </c>
      <c r="AP24" s="228">
        <f t="shared" si="4"/>
        <v>0</v>
      </c>
      <c r="AQ24" s="230"/>
    </row>
    <row r="25" spans="1:43" ht="24.95" customHeight="1">
      <c r="A25" s="185"/>
      <c r="B25" s="186"/>
      <c r="C25" s="187"/>
      <c r="D25" s="241"/>
      <c r="E25" s="189"/>
      <c r="F25" s="187"/>
      <c r="G25" s="190"/>
      <c r="H25" s="174"/>
      <c r="I25" s="174"/>
      <c r="J25" s="174"/>
      <c r="K25" s="174"/>
      <c r="L25" s="174"/>
      <c r="M25" s="191"/>
      <c r="N25" s="220"/>
      <c r="O25" s="174"/>
      <c r="P25" s="174"/>
      <c r="Q25" s="174"/>
      <c r="R25" s="174"/>
      <c r="S25" s="174"/>
      <c r="T25" s="216"/>
      <c r="U25" s="190"/>
      <c r="V25" s="174"/>
      <c r="W25" s="174"/>
      <c r="X25" s="174"/>
      <c r="Y25" s="174"/>
      <c r="Z25" s="174"/>
      <c r="AA25" s="191"/>
      <c r="AB25" s="220"/>
      <c r="AC25" s="174"/>
      <c r="AD25" s="174"/>
      <c r="AE25" s="174"/>
      <c r="AF25" s="174"/>
      <c r="AG25" s="174"/>
      <c r="AH25" s="216"/>
      <c r="AI25" s="231">
        <f t="shared" si="0"/>
        <v>0</v>
      </c>
      <c r="AJ25" s="229">
        <f t="shared" si="1"/>
        <v>0</v>
      </c>
      <c r="AK25" s="232">
        <f t="shared" si="2"/>
        <v>0</v>
      </c>
      <c r="AL25" s="228">
        <f t="shared" si="5"/>
        <v>0</v>
      </c>
      <c r="AM25" s="228">
        <f t="shared" si="6"/>
        <v>0</v>
      </c>
      <c r="AN25" s="228">
        <f t="shared" si="7"/>
        <v>0</v>
      </c>
      <c r="AO25" s="229">
        <f t="shared" si="3"/>
        <v>0</v>
      </c>
      <c r="AP25" s="228">
        <f t="shared" si="4"/>
        <v>0</v>
      </c>
      <c r="AQ25" s="230"/>
    </row>
    <row r="26" spans="1:43" ht="24.95" customHeight="1">
      <c r="A26" s="177"/>
      <c r="B26" s="186"/>
      <c r="C26" s="187"/>
      <c r="D26" s="241"/>
      <c r="E26" s="189"/>
      <c r="F26" s="187"/>
      <c r="G26" s="190"/>
      <c r="H26" s="174"/>
      <c r="I26" s="174"/>
      <c r="J26" s="174"/>
      <c r="K26" s="174"/>
      <c r="L26" s="174"/>
      <c r="M26" s="191"/>
      <c r="N26" s="220"/>
      <c r="O26" s="174"/>
      <c r="P26" s="174"/>
      <c r="Q26" s="174"/>
      <c r="R26" s="174"/>
      <c r="S26" s="174"/>
      <c r="T26" s="216"/>
      <c r="U26" s="190"/>
      <c r="V26" s="174"/>
      <c r="W26" s="174"/>
      <c r="X26" s="174"/>
      <c r="Y26" s="174"/>
      <c r="Z26" s="174"/>
      <c r="AA26" s="191"/>
      <c r="AB26" s="220"/>
      <c r="AC26" s="174"/>
      <c r="AD26" s="174"/>
      <c r="AE26" s="174"/>
      <c r="AF26" s="174"/>
      <c r="AG26" s="174"/>
      <c r="AH26" s="191"/>
      <c r="AI26" s="231">
        <f t="shared" si="0"/>
        <v>0</v>
      </c>
      <c r="AJ26" s="229">
        <f t="shared" si="1"/>
        <v>0</v>
      </c>
      <c r="AK26" s="232">
        <f t="shared" si="2"/>
        <v>0</v>
      </c>
      <c r="AL26" s="228">
        <f t="shared" si="5"/>
        <v>0</v>
      </c>
      <c r="AM26" s="228">
        <f t="shared" si="6"/>
        <v>0</v>
      </c>
      <c r="AN26" s="228">
        <f t="shared" si="7"/>
        <v>0</v>
      </c>
      <c r="AO26" s="229">
        <f t="shared" si="3"/>
        <v>0</v>
      </c>
      <c r="AP26" s="228">
        <f t="shared" si="4"/>
        <v>0</v>
      </c>
      <c r="AQ26" s="230"/>
    </row>
    <row r="27" spans="1:43" ht="24.95" customHeight="1">
      <c r="A27" s="177"/>
      <c r="B27" s="186"/>
      <c r="C27" s="187"/>
      <c r="D27" s="241"/>
      <c r="E27" s="189"/>
      <c r="F27" s="187"/>
      <c r="G27" s="190"/>
      <c r="H27" s="174"/>
      <c r="I27" s="174"/>
      <c r="J27" s="174"/>
      <c r="K27" s="174"/>
      <c r="L27" s="174"/>
      <c r="M27" s="191"/>
      <c r="N27" s="220"/>
      <c r="O27" s="174"/>
      <c r="P27" s="174"/>
      <c r="Q27" s="174"/>
      <c r="R27" s="174"/>
      <c r="S27" s="174"/>
      <c r="T27" s="216"/>
      <c r="U27" s="190"/>
      <c r="V27" s="174"/>
      <c r="W27" s="174"/>
      <c r="X27" s="174"/>
      <c r="Y27" s="174"/>
      <c r="Z27" s="174"/>
      <c r="AA27" s="191"/>
      <c r="AB27" s="220"/>
      <c r="AC27" s="174"/>
      <c r="AD27" s="174"/>
      <c r="AE27" s="174"/>
      <c r="AF27" s="174"/>
      <c r="AG27" s="174"/>
      <c r="AH27" s="191"/>
      <c r="AI27" s="231">
        <f t="shared" si="0"/>
        <v>0</v>
      </c>
      <c r="AJ27" s="229">
        <f t="shared" si="1"/>
        <v>0</v>
      </c>
      <c r="AK27" s="232">
        <f t="shared" si="2"/>
        <v>0</v>
      </c>
      <c r="AL27" s="228">
        <f t="shared" si="5"/>
        <v>0</v>
      </c>
      <c r="AM27" s="228">
        <f t="shared" si="6"/>
        <v>0</v>
      </c>
      <c r="AN27" s="228">
        <f t="shared" si="7"/>
        <v>0</v>
      </c>
      <c r="AO27" s="229">
        <f t="shared" si="3"/>
        <v>0</v>
      </c>
      <c r="AP27" s="228">
        <f t="shared" si="4"/>
        <v>0</v>
      </c>
      <c r="AQ27" s="230"/>
    </row>
    <row r="28" spans="1:43" ht="24.95" customHeight="1">
      <c r="A28" s="177"/>
      <c r="B28" s="186"/>
      <c r="C28" s="187"/>
      <c r="D28" s="241"/>
      <c r="E28" s="189"/>
      <c r="F28" s="187"/>
      <c r="G28" s="190"/>
      <c r="H28" s="174"/>
      <c r="I28" s="174"/>
      <c r="J28" s="174"/>
      <c r="K28" s="174"/>
      <c r="L28" s="174"/>
      <c r="M28" s="191"/>
      <c r="N28" s="220"/>
      <c r="O28" s="174"/>
      <c r="P28" s="174"/>
      <c r="Q28" s="174"/>
      <c r="R28" s="174"/>
      <c r="S28" s="174"/>
      <c r="T28" s="216"/>
      <c r="U28" s="190"/>
      <c r="V28" s="174"/>
      <c r="W28" s="174"/>
      <c r="X28" s="174"/>
      <c r="Y28" s="174"/>
      <c r="Z28" s="174"/>
      <c r="AA28" s="191"/>
      <c r="AB28" s="220"/>
      <c r="AC28" s="174"/>
      <c r="AD28" s="174"/>
      <c r="AE28" s="174"/>
      <c r="AF28" s="174"/>
      <c r="AG28" s="174"/>
      <c r="AH28" s="191"/>
      <c r="AI28" s="231">
        <f t="shared" si="0"/>
        <v>0</v>
      </c>
      <c r="AJ28" s="229">
        <f t="shared" si="1"/>
        <v>0</v>
      </c>
      <c r="AK28" s="232">
        <f t="shared" si="2"/>
        <v>0</v>
      </c>
      <c r="AL28" s="228">
        <f t="shared" si="5"/>
        <v>0</v>
      </c>
      <c r="AM28" s="228">
        <f t="shared" si="6"/>
        <v>0</v>
      </c>
      <c r="AN28" s="228">
        <f t="shared" si="7"/>
        <v>0</v>
      </c>
      <c r="AO28" s="229">
        <f t="shared" si="3"/>
        <v>0</v>
      </c>
      <c r="AP28" s="228">
        <f t="shared" si="4"/>
        <v>0</v>
      </c>
      <c r="AQ28" s="230"/>
    </row>
    <row r="29" spans="1:43" ht="24.95" customHeight="1">
      <c r="A29" s="177"/>
      <c r="B29" s="186"/>
      <c r="C29" s="187"/>
      <c r="D29" s="241"/>
      <c r="E29" s="189"/>
      <c r="F29" s="187"/>
      <c r="G29" s="190"/>
      <c r="H29" s="174"/>
      <c r="I29" s="174"/>
      <c r="J29" s="174"/>
      <c r="K29" s="174"/>
      <c r="L29" s="174"/>
      <c r="M29" s="191"/>
      <c r="N29" s="220"/>
      <c r="O29" s="174"/>
      <c r="P29" s="174"/>
      <c r="Q29" s="174"/>
      <c r="R29" s="174"/>
      <c r="S29" s="174"/>
      <c r="T29" s="216"/>
      <c r="U29" s="190"/>
      <c r="V29" s="174"/>
      <c r="W29" s="174"/>
      <c r="X29" s="174"/>
      <c r="Y29" s="223"/>
      <c r="Z29" s="174"/>
      <c r="AA29" s="191"/>
      <c r="AB29" s="220"/>
      <c r="AC29" s="174"/>
      <c r="AD29" s="174"/>
      <c r="AE29" s="174"/>
      <c r="AF29" s="174"/>
      <c r="AG29" s="174"/>
      <c r="AH29" s="191"/>
      <c r="AI29" s="231">
        <f t="shared" si="0"/>
        <v>0</v>
      </c>
      <c r="AJ29" s="229">
        <f t="shared" si="1"/>
        <v>0</v>
      </c>
      <c r="AK29" s="232">
        <f t="shared" si="2"/>
        <v>0</v>
      </c>
      <c r="AL29" s="228">
        <f t="shared" si="5"/>
        <v>0</v>
      </c>
      <c r="AM29" s="228">
        <f t="shared" si="6"/>
        <v>0</v>
      </c>
      <c r="AN29" s="228">
        <f t="shared" si="7"/>
        <v>0</v>
      </c>
      <c r="AO29" s="229">
        <f t="shared" si="3"/>
        <v>0</v>
      </c>
      <c r="AP29" s="228">
        <f t="shared" si="4"/>
        <v>0</v>
      </c>
      <c r="AQ29" s="230"/>
    </row>
    <row r="30" spans="1:43" ht="24.95" customHeight="1">
      <c r="A30" s="177"/>
      <c r="B30" s="186"/>
      <c r="C30" s="187"/>
      <c r="D30" s="241"/>
      <c r="E30" s="189"/>
      <c r="F30" s="187"/>
      <c r="G30" s="190"/>
      <c r="H30" s="174"/>
      <c r="I30" s="174"/>
      <c r="J30" s="174"/>
      <c r="K30" s="174"/>
      <c r="L30" s="174"/>
      <c r="M30" s="191"/>
      <c r="N30" s="220"/>
      <c r="O30" s="174"/>
      <c r="P30" s="174"/>
      <c r="Q30" s="174"/>
      <c r="R30" s="174"/>
      <c r="S30" s="174"/>
      <c r="T30" s="216"/>
      <c r="U30" s="190"/>
      <c r="V30" s="174"/>
      <c r="W30" s="174"/>
      <c r="X30" s="174"/>
      <c r="Y30" s="174"/>
      <c r="Z30" s="174"/>
      <c r="AA30" s="191"/>
      <c r="AB30" s="220"/>
      <c r="AC30" s="174"/>
      <c r="AD30" s="174"/>
      <c r="AE30" s="174"/>
      <c r="AF30" s="174"/>
      <c r="AG30" s="174"/>
      <c r="AH30" s="191"/>
      <c r="AI30" s="231">
        <f t="shared" si="0"/>
        <v>0</v>
      </c>
      <c r="AJ30" s="229">
        <f t="shared" si="1"/>
        <v>0</v>
      </c>
      <c r="AK30" s="232">
        <f t="shared" si="2"/>
        <v>0</v>
      </c>
      <c r="AL30" s="228">
        <f t="shared" si="5"/>
        <v>0</v>
      </c>
      <c r="AM30" s="228">
        <f t="shared" si="6"/>
        <v>0</v>
      </c>
      <c r="AN30" s="228">
        <f t="shared" si="7"/>
        <v>0</v>
      </c>
      <c r="AO30" s="229">
        <f t="shared" si="3"/>
        <v>0</v>
      </c>
      <c r="AP30" s="228">
        <f t="shared" si="4"/>
        <v>0</v>
      </c>
      <c r="AQ30" s="230"/>
    </row>
    <row r="31" spans="1:43" ht="24.95" customHeight="1">
      <c r="A31" s="177"/>
      <c r="B31" s="186"/>
      <c r="C31" s="187"/>
      <c r="D31" s="241"/>
      <c r="E31" s="189"/>
      <c r="F31" s="187"/>
      <c r="G31" s="190"/>
      <c r="H31" s="174"/>
      <c r="I31" s="174"/>
      <c r="J31" s="174"/>
      <c r="K31" s="174"/>
      <c r="L31" s="174"/>
      <c r="M31" s="191"/>
      <c r="N31" s="220"/>
      <c r="O31" s="174"/>
      <c r="P31" s="174"/>
      <c r="Q31" s="174"/>
      <c r="R31" s="174"/>
      <c r="S31" s="174"/>
      <c r="T31" s="216"/>
      <c r="U31" s="190"/>
      <c r="V31" s="174"/>
      <c r="W31" s="174"/>
      <c r="X31" s="174"/>
      <c r="Y31" s="174"/>
      <c r="Z31" s="174"/>
      <c r="AA31" s="191"/>
      <c r="AB31" s="220"/>
      <c r="AC31" s="174"/>
      <c r="AD31" s="174"/>
      <c r="AE31" s="174"/>
      <c r="AF31" s="174"/>
      <c r="AG31" s="174"/>
      <c r="AH31" s="191"/>
      <c r="AI31" s="231">
        <f t="shared" si="0"/>
        <v>0</v>
      </c>
      <c r="AJ31" s="229">
        <f t="shared" si="1"/>
        <v>0</v>
      </c>
      <c r="AK31" s="232">
        <f t="shared" si="2"/>
        <v>0</v>
      </c>
      <c r="AL31" s="228">
        <f t="shared" si="5"/>
        <v>0</v>
      </c>
      <c r="AM31" s="228">
        <f t="shared" si="6"/>
        <v>0</v>
      </c>
      <c r="AN31" s="228">
        <f t="shared" si="7"/>
        <v>0</v>
      </c>
      <c r="AO31" s="229">
        <f t="shared" si="3"/>
        <v>0</v>
      </c>
      <c r="AP31" s="228">
        <f t="shared" si="4"/>
        <v>0</v>
      </c>
      <c r="AQ31" s="230"/>
    </row>
    <row r="32" spans="1:43" ht="24.95" customHeight="1">
      <c r="A32" s="177"/>
      <c r="B32" s="186"/>
      <c r="C32" s="187"/>
      <c r="D32" s="241"/>
      <c r="E32" s="189"/>
      <c r="F32" s="187"/>
      <c r="G32" s="190"/>
      <c r="H32" s="174"/>
      <c r="I32" s="174"/>
      <c r="J32" s="174"/>
      <c r="K32" s="174"/>
      <c r="L32" s="174"/>
      <c r="M32" s="191"/>
      <c r="N32" s="220"/>
      <c r="O32" s="174"/>
      <c r="P32" s="174"/>
      <c r="Q32" s="174"/>
      <c r="R32" s="174"/>
      <c r="S32" s="174"/>
      <c r="T32" s="216"/>
      <c r="U32" s="190"/>
      <c r="V32" s="174"/>
      <c r="W32" s="174"/>
      <c r="X32" s="174"/>
      <c r="Y32" s="174"/>
      <c r="Z32" s="174"/>
      <c r="AA32" s="191"/>
      <c r="AB32" s="220"/>
      <c r="AC32" s="174"/>
      <c r="AD32" s="174"/>
      <c r="AE32" s="174"/>
      <c r="AF32" s="174"/>
      <c r="AG32" s="174"/>
      <c r="AH32" s="191"/>
      <c r="AI32" s="231">
        <f t="shared" si="0"/>
        <v>0</v>
      </c>
      <c r="AJ32" s="229">
        <f t="shared" si="1"/>
        <v>0</v>
      </c>
      <c r="AK32" s="232">
        <f t="shared" si="2"/>
        <v>0</v>
      </c>
      <c r="AL32" s="228">
        <f t="shared" si="5"/>
        <v>0</v>
      </c>
      <c r="AM32" s="228">
        <f t="shared" si="6"/>
        <v>0</v>
      </c>
      <c r="AN32" s="228">
        <f t="shared" si="7"/>
        <v>0</v>
      </c>
      <c r="AO32" s="229">
        <f t="shared" si="3"/>
        <v>0</v>
      </c>
      <c r="AP32" s="228">
        <f t="shared" si="4"/>
        <v>0</v>
      </c>
      <c r="AQ32" s="230"/>
    </row>
    <row r="33" spans="1:43" ht="24.95" customHeight="1">
      <c r="A33" s="177"/>
      <c r="B33" s="186"/>
      <c r="C33" s="187"/>
      <c r="D33" s="241"/>
      <c r="E33" s="189"/>
      <c r="F33" s="187"/>
      <c r="G33" s="190"/>
      <c r="H33" s="174"/>
      <c r="I33" s="174"/>
      <c r="J33" s="174"/>
      <c r="K33" s="174"/>
      <c r="L33" s="174"/>
      <c r="M33" s="191"/>
      <c r="N33" s="220"/>
      <c r="O33" s="174"/>
      <c r="P33" s="174"/>
      <c r="Q33" s="174"/>
      <c r="R33" s="174"/>
      <c r="S33" s="174"/>
      <c r="T33" s="216"/>
      <c r="U33" s="190"/>
      <c r="V33" s="174"/>
      <c r="W33" s="174"/>
      <c r="X33" s="174"/>
      <c r="Y33" s="174"/>
      <c r="Z33" s="174"/>
      <c r="AA33" s="191"/>
      <c r="AB33" s="220"/>
      <c r="AC33" s="174"/>
      <c r="AD33" s="174"/>
      <c r="AE33" s="174"/>
      <c r="AF33" s="174"/>
      <c r="AG33" s="174"/>
      <c r="AH33" s="191"/>
      <c r="AI33" s="231">
        <f t="shared" si="0"/>
        <v>0</v>
      </c>
      <c r="AJ33" s="229">
        <f t="shared" si="1"/>
        <v>0</v>
      </c>
      <c r="AK33" s="232">
        <f t="shared" si="2"/>
        <v>0</v>
      </c>
      <c r="AL33" s="228">
        <f t="shared" si="5"/>
        <v>0</v>
      </c>
      <c r="AM33" s="228">
        <f t="shared" si="6"/>
        <v>0</v>
      </c>
      <c r="AN33" s="228">
        <f t="shared" si="7"/>
        <v>0</v>
      </c>
      <c r="AO33" s="229">
        <f t="shared" si="3"/>
        <v>0</v>
      </c>
      <c r="AP33" s="228">
        <f t="shared" si="4"/>
        <v>0</v>
      </c>
      <c r="AQ33" s="230"/>
    </row>
    <row r="34" spans="1:43" ht="24.95" customHeight="1">
      <c r="A34" s="177"/>
      <c r="B34" s="186"/>
      <c r="C34" s="187"/>
      <c r="D34" s="241"/>
      <c r="E34" s="189"/>
      <c r="F34" s="187"/>
      <c r="G34" s="190"/>
      <c r="H34" s="174"/>
      <c r="I34" s="174"/>
      <c r="J34" s="174"/>
      <c r="K34" s="174"/>
      <c r="L34" s="174"/>
      <c r="M34" s="191"/>
      <c r="N34" s="220"/>
      <c r="O34" s="174"/>
      <c r="P34" s="174"/>
      <c r="Q34" s="174"/>
      <c r="R34" s="174"/>
      <c r="S34" s="174"/>
      <c r="T34" s="216"/>
      <c r="U34" s="190"/>
      <c r="V34" s="174"/>
      <c r="W34" s="174"/>
      <c r="X34" s="174"/>
      <c r="Y34" s="174"/>
      <c r="Z34" s="174"/>
      <c r="AA34" s="191"/>
      <c r="AB34" s="220"/>
      <c r="AC34" s="174"/>
      <c r="AD34" s="174"/>
      <c r="AE34" s="174"/>
      <c r="AF34" s="174"/>
      <c r="AG34" s="174"/>
      <c r="AH34" s="191"/>
      <c r="AI34" s="231">
        <f t="shared" si="0"/>
        <v>0</v>
      </c>
      <c r="AJ34" s="229">
        <f t="shared" si="1"/>
        <v>0</v>
      </c>
      <c r="AK34" s="232">
        <f t="shared" si="2"/>
        <v>0</v>
      </c>
      <c r="AL34" s="228">
        <f t="shared" si="5"/>
        <v>0</v>
      </c>
      <c r="AM34" s="228">
        <f t="shared" si="6"/>
        <v>0</v>
      </c>
      <c r="AN34" s="228">
        <f t="shared" si="7"/>
        <v>0</v>
      </c>
      <c r="AO34" s="229">
        <f t="shared" si="3"/>
        <v>0</v>
      </c>
      <c r="AP34" s="228">
        <f t="shared" si="4"/>
        <v>0</v>
      </c>
      <c r="AQ34" s="230"/>
    </row>
    <row r="35" spans="1:43" ht="24.95" customHeight="1">
      <c r="A35" s="177"/>
      <c r="B35" s="186"/>
      <c r="C35" s="187"/>
      <c r="D35" s="241"/>
      <c r="E35" s="189"/>
      <c r="F35" s="187"/>
      <c r="G35" s="190"/>
      <c r="H35" s="174"/>
      <c r="I35" s="174"/>
      <c r="J35" s="174"/>
      <c r="K35" s="174"/>
      <c r="L35" s="174"/>
      <c r="M35" s="191"/>
      <c r="N35" s="220"/>
      <c r="O35" s="174"/>
      <c r="P35" s="174"/>
      <c r="Q35" s="174"/>
      <c r="R35" s="174"/>
      <c r="S35" s="174"/>
      <c r="T35" s="216"/>
      <c r="U35" s="190"/>
      <c r="V35" s="174"/>
      <c r="W35" s="174"/>
      <c r="X35" s="174"/>
      <c r="Y35" s="174"/>
      <c r="Z35" s="174"/>
      <c r="AA35" s="191"/>
      <c r="AB35" s="220"/>
      <c r="AC35" s="174"/>
      <c r="AD35" s="174"/>
      <c r="AE35" s="174"/>
      <c r="AF35" s="174"/>
      <c r="AG35" s="174"/>
      <c r="AH35" s="191"/>
      <c r="AI35" s="231">
        <f t="shared" si="0"/>
        <v>0</v>
      </c>
      <c r="AJ35" s="229">
        <f t="shared" si="1"/>
        <v>0</v>
      </c>
      <c r="AK35" s="232">
        <f t="shared" si="2"/>
        <v>0</v>
      </c>
      <c r="AL35" s="228">
        <f t="shared" si="5"/>
        <v>0</v>
      </c>
      <c r="AM35" s="228">
        <f t="shared" si="6"/>
        <v>0</v>
      </c>
      <c r="AN35" s="228">
        <f t="shared" si="7"/>
        <v>0</v>
      </c>
      <c r="AO35" s="229">
        <f t="shared" si="3"/>
        <v>0</v>
      </c>
      <c r="AP35" s="228">
        <f t="shared" si="4"/>
        <v>0</v>
      </c>
      <c r="AQ35" s="230"/>
    </row>
    <row r="36" spans="1:43" ht="24.95" customHeight="1" thickBot="1">
      <c r="A36" s="177"/>
      <c r="B36" s="192"/>
      <c r="C36" s="193"/>
      <c r="D36" s="194"/>
      <c r="E36" s="195"/>
      <c r="F36" s="193"/>
      <c r="G36" s="196"/>
      <c r="H36" s="197"/>
      <c r="I36" s="197"/>
      <c r="J36" s="197"/>
      <c r="K36" s="197"/>
      <c r="L36" s="197"/>
      <c r="M36" s="198"/>
      <c r="N36" s="221"/>
      <c r="O36" s="217"/>
      <c r="P36" s="217"/>
      <c r="Q36" s="217"/>
      <c r="R36" s="217"/>
      <c r="S36" s="217"/>
      <c r="T36" s="222"/>
      <c r="U36" s="196"/>
      <c r="V36" s="197"/>
      <c r="W36" s="197"/>
      <c r="X36" s="197"/>
      <c r="Y36" s="197"/>
      <c r="Z36" s="197"/>
      <c r="AA36" s="198"/>
      <c r="AB36" s="221"/>
      <c r="AC36" s="217"/>
      <c r="AD36" s="217"/>
      <c r="AE36" s="217"/>
      <c r="AF36" s="217"/>
      <c r="AG36" s="217"/>
      <c r="AH36" s="218"/>
      <c r="AI36" s="233">
        <f t="shared" si="0"/>
        <v>0</v>
      </c>
      <c r="AJ36" s="234">
        <f t="shared" si="1"/>
        <v>0</v>
      </c>
      <c r="AK36" s="235">
        <f t="shared" si="2"/>
        <v>0</v>
      </c>
      <c r="AL36" s="228">
        <f t="shared" si="5"/>
        <v>0</v>
      </c>
      <c r="AM36" s="228">
        <f t="shared" si="6"/>
        <v>0</v>
      </c>
      <c r="AN36" s="228">
        <f t="shared" si="7"/>
        <v>0</v>
      </c>
      <c r="AO36" s="229">
        <f t="shared" si="3"/>
        <v>0</v>
      </c>
      <c r="AP36" s="228">
        <f t="shared" si="4"/>
        <v>0</v>
      </c>
      <c r="AQ36" s="230"/>
    </row>
    <row r="37" spans="1:43" ht="24.95" customHeight="1" thickTop="1" thickBot="1">
      <c r="A37" s="488" t="s">
        <v>65</v>
      </c>
      <c r="B37" s="489"/>
      <c r="C37" s="489"/>
      <c r="D37" s="489"/>
      <c r="E37" s="489"/>
      <c r="F37" s="490"/>
      <c r="G37" s="158">
        <f t="shared" ref="G37:AK37" si="8">SUM(G7:G36)</f>
        <v>0</v>
      </c>
      <c r="H37" s="159">
        <f t="shared" si="8"/>
        <v>0</v>
      </c>
      <c r="I37" s="159">
        <f t="shared" si="8"/>
        <v>0</v>
      </c>
      <c r="J37" s="159">
        <f t="shared" si="8"/>
        <v>0</v>
      </c>
      <c r="K37" s="159">
        <f t="shared" si="8"/>
        <v>0</v>
      </c>
      <c r="L37" s="159">
        <f t="shared" si="8"/>
        <v>0</v>
      </c>
      <c r="M37" s="160">
        <f t="shared" si="8"/>
        <v>0</v>
      </c>
      <c r="N37" s="161">
        <f t="shared" si="8"/>
        <v>0</v>
      </c>
      <c r="O37" s="159">
        <f>SUM(O7:O36)</f>
        <v>0</v>
      </c>
      <c r="P37" s="159">
        <f t="shared" si="8"/>
        <v>0</v>
      </c>
      <c r="Q37" s="159">
        <f t="shared" si="8"/>
        <v>0</v>
      </c>
      <c r="R37" s="159">
        <f t="shared" si="8"/>
        <v>0</v>
      </c>
      <c r="S37" s="159">
        <f t="shared" si="8"/>
        <v>0</v>
      </c>
      <c r="T37" s="160">
        <f t="shared" si="8"/>
        <v>0</v>
      </c>
      <c r="U37" s="161">
        <f t="shared" si="8"/>
        <v>0</v>
      </c>
      <c r="V37" s="159">
        <f t="shared" si="8"/>
        <v>0</v>
      </c>
      <c r="W37" s="159">
        <f t="shared" si="8"/>
        <v>0</v>
      </c>
      <c r="X37" s="159">
        <f t="shared" si="8"/>
        <v>0</v>
      </c>
      <c r="Y37" s="159">
        <f t="shared" si="8"/>
        <v>0</v>
      </c>
      <c r="Z37" s="159">
        <f t="shared" si="8"/>
        <v>0</v>
      </c>
      <c r="AA37" s="160">
        <f t="shared" si="8"/>
        <v>0</v>
      </c>
      <c r="AB37" s="161">
        <f t="shared" si="8"/>
        <v>0</v>
      </c>
      <c r="AC37" s="159">
        <f t="shared" si="8"/>
        <v>0</v>
      </c>
      <c r="AD37" s="159">
        <f t="shared" si="8"/>
        <v>0</v>
      </c>
      <c r="AE37" s="159">
        <f t="shared" si="8"/>
        <v>0</v>
      </c>
      <c r="AF37" s="159">
        <f t="shared" si="8"/>
        <v>0</v>
      </c>
      <c r="AG37" s="159">
        <f t="shared" si="8"/>
        <v>0</v>
      </c>
      <c r="AH37" s="162">
        <f t="shared" si="8"/>
        <v>0</v>
      </c>
      <c r="AI37" s="236">
        <f t="shared" si="8"/>
        <v>0</v>
      </c>
      <c r="AJ37" s="237">
        <f t="shared" si="8"/>
        <v>0</v>
      </c>
      <c r="AK37" s="238">
        <f t="shared" si="8"/>
        <v>0</v>
      </c>
      <c r="AL37" s="230"/>
      <c r="AM37" s="230"/>
      <c r="AN37" s="230"/>
      <c r="AO37" s="230"/>
      <c r="AP37" s="230"/>
      <c r="AQ37" s="230"/>
    </row>
    <row r="38" spans="1:43" ht="15" customHeight="1">
      <c r="A38" s="62" t="s">
        <v>66</v>
      </c>
    </row>
    <row r="39" spans="1:43" ht="15" customHeight="1">
      <c r="A39" s="62" t="s">
        <v>280</v>
      </c>
    </row>
    <row r="40" spans="1:43" ht="15" customHeight="1">
      <c r="A40" s="62" t="s">
        <v>68</v>
      </c>
    </row>
    <row r="41" spans="1:43" ht="15" customHeight="1">
      <c r="A41" s="62" t="s">
        <v>69</v>
      </c>
    </row>
    <row r="42" spans="1:43" ht="15" customHeight="1">
      <c r="A42" s="62" t="s">
        <v>70</v>
      </c>
    </row>
    <row r="43" spans="1:43" ht="15" customHeight="1">
      <c r="A43" s="62" t="s">
        <v>71</v>
      </c>
    </row>
    <row r="44" spans="1:43" ht="15" customHeight="1">
      <c r="A44" s="152"/>
    </row>
    <row r="45" spans="1:43" ht="26.25" customHeight="1" thickBot="1">
      <c r="A45" s="382" t="s">
        <v>309</v>
      </c>
      <c r="B45" s="383"/>
      <c r="C45" s="383"/>
      <c r="D45" s="383"/>
      <c r="M45" s="358" t="s">
        <v>268</v>
      </c>
      <c r="N45" s="358"/>
      <c r="O45" s="358"/>
      <c r="P45" s="358"/>
      <c r="Q45" s="358" t="s">
        <v>250</v>
      </c>
      <c r="R45" s="358"/>
      <c r="S45" s="358"/>
      <c r="T45" s="358"/>
      <c r="U45" s="358"/>
      <c r="V45" s="358"/>
      <c r="W45" s="200"/>
      <c r="X45" s="201"/>
      <c r="AB45" s="202"/>
      <c r="AC45" s="202"/>
      <c r="AF45" s="173"/>
    </row>
    <row r="46" spans="1:43" ht="24.95" customHeight="1">
      <c r="A46" s="383"/>
      <c r="B46" s="383"/>
      <c r="C46" s="383"/>
      <c r="D46" s="383"/>
      <c r="F46" s="400" t="s">
        <v>243</v>
      </c>
      <c r="G46" s="401"/>
      <c r="H46" s="401"/>
      <c r="I46" s="491"/>
      <c r="J46" s="492" t="s">
        <v>47</v>
      </c>
      <c r="K46" s="493"/>
      <c r="L46" s="493"/>
      <c r="M46" s="464" t="s">
        <v>73</v>
      </c>
      <c r="N46" s="494"/>
      <c r="O46" s="464" t="s">
        <v>74</v>
      </c>
      <c r="P46" s="494"/>
      <c r="Q46" s="388" t="s">
        <v>72</v>
      </c>
      <c r="R46" s="390"/>
      <c r="S46" s="464" t="s">
        <v>73</v>
      </c>
      <c r="T46" s="494"/>
      <c r="U46" s="464" t="s">
        <v>74</v>
      </c>
      <c r="V46" s="465"/>
      <c r="W46" s="466" t="s">
        <v>259</v>
      </c>
      <c r="X46" s="467"/>
      <c r="Z46" s="468" t="s">
        <v>245</v>
      </c>
      <c r="AA46" s="469"/>
      <c r="AB46" s="172" t="s">
        <v>246</v>
      </c>
      <c r="AC46" s="156" t="s">
        <v>265</v>
      </c>
      <c r="AD46" s="156" t="s">
        <v>266</v>
      </c>
      <c r="AE46" s="470" t="s">
        <v>251</v>
      </c>
      <c r="AF46" s="471"/>
      <c r="AG46" s="157" t="s">
        <v>252</v>
      </c>
      <c r="AH46" s="472" t="s">
        <v>257</v>
      </c>
      <c r="AI46" s="473"/>
    </row>
    <row r="47" spans="1:43" ht="24.95" customHeight="1">
      <c r="A47" s="383"/>
      <c r="B47" s="383"/>
      <c r="C47" s="383"/>
      <c r="D47" s="383"/>
      <c r="F47" s="474" t="s">
        <v>205</v>
      </c>
      <c r="G47" s="163" t="s">
        <v>201</v>
      </c>
      <c r="H47" s="477"/>
      <c r="I47" s="478"/>
      <c r="J47" s="479" t="s">
        <v>292</v>
      </c>
      <c r="K47" s="480"/>
      <c r="L47" s="480"/>
      <c r="M47" s="481">
        <v>40</v>
      </c>
      <c r="N47" s="481"/>
      <c r="O47" s="481">
        <v>1</v>
      </c>
      <c r="P47" s="481"/>
      <c r="Q47" s="458">
        <f>COUNTIF($A$7:$A$36,$J47)</f>
        <v>0</v>
      </c>
      <c r="R47" s="459"/>
      <c r="S47" s="460">
        <f>SUMIF($A$7:$A$36,$J47,$AJ$7:$AJ$36)</f>
        <v>0</v>
      </c>
      <c r="T47" s="460"/>
      <c r="U47" s="422">
        <f t="shared" ref="U47:U52" si="9">ROUNDUP(SUMIF($A$7:$A$36,$J47,$AK$7:$AK$36),2)</f>
        <v>0</v>
      </c>
      <c r="V47" s="461"/>
      <c r="W47" s="443" t="str">
        <f>IF(Q47=0,"-",IF(U47&gt;=1,"OK","NG"))</f>
        <v>-</v>
      </c>
      <c r="X47" s="444"/>
      <c r="Z47" s="368" t="s">
        <v>247</v>
      </c>
      <c r="AA47" s="368"/>
      <c r="AB47" s="164" t="s">
        <v>253</v>
      </c>
      <c r="AC47" s="428" t="str">
        <f>IF(X2=Z47,ROUNDUP(O50*40,2),"")</f>
        <v/>
      </c>
      <c r="AD47" s="428" t="str">
        <f>IF(X2=Z47,ROUNDUP(SUM(J66:K69),2),"")</f>
        <v/>
      </c>
      <c r="AE47" s="409">
        <f>40*ROUNDUP($H$53/12,2)</f>
        <v>0</v>
      </c>
      <c r="AF47" s="410"/>
      <c r="AG47" s="165" t="e">
        <f>IF($S$52&gt;=(($AC$47+$AD$47+AE47)-($M$50+$M$51)),"可","不可")</f>
        <v>#VALUE!</v>
      </c>
      <c r="AH47" s="482" t="e">
        <f>$AC$47+$AD$47+AE47</f>
        <v>#VALUE!</v>
      </c>
      <c r="AI47" s="409"/>
    </row>
    <row r="48" spans="1:43" ht="24.95" customHeight="1">
      <c r="A48" s="383"/>
      <c r="B48" s="383"/>
      <c r="C48" s="383"/>
      <c r="D48" s="383"/>
      <c r="F48" s="475"/>
      <c r="G48" s="163" t="s">
        <v>200</v>
      </c>
      <c r="H48" s="434"/>
      <c r="I48" s="435"/>
      <c r="J48" s="446" t="s">
        <v>293</v>
      </c>
      <c r="K48" s="447"/>
      <c r="L48" s="447"/>
      <c r="M48" s="448" t="s">
        <v>295</v>
      </c>
      <c r="N48" s="449"/>
      <c r="O48" s="449"/>
      <c r="P48" s="450"/>
      <c r="Q48" s="451">
        <f t="shared" ref="Q48" si="10">COUNTIF($A$7:$A$36,$J48)</f>
        <v>0</v>
      </c>
      <c r="R48" s="452"/>
      <c r="S48" s="453">
        <f t="shared" ref="S48" si="11">SUMIF($A$7:$A$36,$J48,$AJ$7:$AJ$36)</f>
        <v>0</v>
      </c>
      <c r="T48" s="453"/>
      <c r="U48" s="454">
        <f t="shared" si="9"/>
        <v>0</v>
      </c>
      <c r="V48" s="455"/>
      <c r="W48" s="456" t="str">
        <f>IF(Q48=0,"-",IF(AND(R67&gt;=1),"OK","NG"))</f>
        <v>-</v>
      </c>
      <c r="X48" s="457"/>
      <c r="Y48" s="153"/>
      <c r="Z48" s="368"/>
      <c r="AA48" s="368"/>
      <c r="AB48" s="164" t="s">
        <v>254</v>
      </c>
      <c r="AC48" s="445"/>
      <c r="AD48" s="445"/>
      <c r="AE48" s="409">
        <f>40*ROUNDUP($H$53/30,2)</f>
        <v>0</v>
      </c>
      <c r="AF48" s="410"/>
      <c r="AG48" s="165" t="e">
        <f>IF($S$52&gt;=(($AC$47+$AD$47+AE48)-($M$50+$M$51)),"可","不可")</f>
        <v>#VALUE!</v>
      </c>
      <c r="AH48" s="482" t="e">
        <f>$AC$47+$AD$47+AE48</f>
        <v>#VALUE!</v>
      </c>
      <c r="AI48" s="409"/>
    </row>
    <row r="49" spans="1:41" ht="24.95" customHeight="1">
      <c r="A49" s="382" t="s">
        <v>313</v>
      </c>
      <c r="B49" s="383"/>
      <c r="C49" s="383"/>
      <c r="D49" s="383"/>
      <c r="F49" s="475"/>
      <c r="G49" s="163" t="s">
        <v>199</v>
      </c>
      <c r="H49" s="434"/>
      <c r="I49" s="435"/>
      <c r="J49" s="413" t="s">
        <v>76</v>
      </c>
      <c r="K49" s="414"/>
      <c r="L49" s="414"/>
      <c r="M49" s="437" t="s">
        <v>294</v>
      </c>
      <c r="N49" s="438"/>
      <c r="O49" s="438"/>
      <c r="P49" s="439"/>
      <c r="Q49" s="418">
        <f>COUNTIF($A$7:$A$36,$J49)</f>
        <v>0</v>
      </c>
      <c r="R49" s="419"/>
      <c r="S49" s="440">
        <f>SUMIF($A$7:$A$36,$J49,$AJ$7:$AJ$36)</f>
        <v>0</v>
      </c>
      <c r="T49" s="440"/>
      <c r="U49" s="441">
        <f t="shared" si="9"/>
        <v>0</v>
      </c>
      <c r="V49" s="442"/>
      <c r="W49" s="706" t="str">
        <f>IF(U49&gt;0,"OK","NG")</f>
        <v>NG</v>
      </c>
      <c r="X49" s="707"/>
      <c r="Y49" s="153"/>
      <c r="Z49" s="368" t="s">
        <v>244</v>
      </c>
      <c r="AA49" s="368"/>
      <c r="AB49" s="166" t="s">
        <v>255</v>
      </c>
      <c r="AC49" s="428" t="str">
        <f>IF(X2=Z49,ROUNDUP(O50*40,2),"")</f>
        <v/>
      </c>
      <c r="AD49" s="428" t="str">
        <f>IF(X2=Z49,ROUNDUP(SUM(J66:K69),2),"")</f>
        <v/>
      </c>
      <c r="AE49" s="409">
        <f>40*ROUNDUP($H$53/7.5,2)</f>
        <v>0</v>
      </c>
      <c r="AF49" s="410"/>
      <c r="AG49" s="165" t="e">
        <f>IF($S$52&gt;=(($AC$49+$AD$49+AE49)-($M$50+$M$51)),"可","不可")</f>
        <v>#VALUE!</v>
      </c>
      <c r="AH49" s="432" t="e">
        <f>$AC$49+$AD$49+AE49</f>
        <v>#VALUE!</v>
      </c>
      <c r="AI49" s="433"/>
    </row>
    <row r="50" spans="1:41" ht="24.95" customHeight="1">
      <c r="A50" s="383"/>
      <c r="B50" s="383"/>
      <c r="C50" s="383"/>
      <c r="D50" s="383"/>
      <c r="F50" s="475"/>
      <c r="G50" s="163" t="s">
        <v>198</v>
      </c>
      <c r="H50" s="434"/>
      <c r="I50" s="435"/>
      <c r="J50" s="413" t="s">
        <v>77</v>
      </c>
      <c r="K50" s="414"/>
      <c r="L50" s="414"/>
      <c r="M50" s="436">
        <f>ROUNDUP($O$50*$AJ$2,2)</f>
        <v>0</v>
      </c>
      <c r="N50" s="436"/>
      <c r="O50" s="436">
        <f>IF(X2="日中サービス支援型",ROUNDUP(H53/5,2),ROUNDUP(H53/6,2))</f>
        <v>0</v>
      </c>
      <c r="P50" s="436"/>
      <c r="Q50" s="418">
        <f>COUNTIF($A$7:$A$36,$J50)</f>
        <v>0</v>
      </c>
      <c r="R50" s="419"/>
      <c r="S50" s="440">
        <f>SUMIF($A$7:$A$36,$J50,$AJ$7:$AJ$36)</f>
        <v>0</v>
      </c>
      <c r="T50" s="440"/>
      <c r="U50" s="440">
        <f t="shared" si="9"/>
        <v>0</v>
      </c>
      <c r="V50" s="441"/>
      <c r="W50" s="462" t="str">
        <f>IF(AND(S50&gt;=M50,U50&gt;=O50),"OK","NG")</f>
        <v>OK</v>
      </c>
      <c r="X50" s="463"/>
      <c r="Y50" s="153"/>
      <c r="Z50" s="368"/>
      <c r="AA50" s="368"/>
      <c r="AB50" s="167" t="s">
        <v>256</v>
      </c>
      <c r="AC50" s="445"/>
      <c r="AD50" s="429"/>
      <c r="AE50" s="409">
        <f>40*ROUNDUP($H$53/20,2)</f>
        <v>0</v>
      </c>
      <c r="AF50" s="410"/>
      <c r="AG50" s="165" t="e">
        <f>IF($S$52&gt;=(($AC$49+$AD$49+AE50)-($M$50+$M$51)),"可","不可")</f>
        <v>#VALUE!</v>
      </c>
      <c r="AH50" s="432" t="e">
        <f>$AC$49+$AD$49+AE50</f>
        <v>#VALUE!</v>
      </c>
      <c r="AI50" s="433"/>
    </row>
    <row r="51" spans="1:41" ht="24.95" customHeight="1">
      <c r="A51" s="383"/>
      <c r="B51" s="383"/>
      <c r="C51" s="383"/>
      <c r="D51" s="383"/>
      <c r="F51" s="475"/>
      <c r="G51" s="163" t="s">
        <v>197</v>
      </c>
      <c r="H51" s="434"/>
      <c r="I51" s="435"/>
      <c r="J51" s="483" t="s">
        <v>78</v>
      </c>
      <c r="K51" s="484"/>
      <c r="L51" s="484"/>
      <c r="M51" s="485">
        <f>IF(X2="外部サービス利用型","不要",$O$51*$AJ$2)</f>
        <v>0</v>
      </c>
      <c r="N51" s="485"/>
      <c r="O51" s="485">
        <f>IF(X2="外部サービス利用型","不要",ROUNDUP(SUM(H66:I71),2))</f>
        <v>0</v>
      </c>
      <c r="P51" s="485"/>
      <c r="Q51" s="486">
        <f>COUNTIF($A$7:$A$36,$J51)</f>
        <v>0</v>
      </c>
      <c r="R51" s="487"/>
      <c r="S51" s="426">
        <f>SUMIF($A$7:$A$36,$J51,$AJ$7:$AJ$36)</f>
        <v>0</v>
      </c>
      <c r="T51" s="426"/>
      <c r="U51" s="426">
        <f t="shared" si="9"/>
        <v>0</v>
      </c>
      <c r="V51" s="427"/>
      <c r="W51" s="424" t="str">
        <f>IF(AND(S51&gt;=M51,U51&gt;=O51),"OK","NG")</f>
        <v>OK</v>
      </c>
      <c r="X51" s="425"/>
      <c r="Y51" s="153"/>
      <c r="Z51" s="368" t="s">
        <v>248</v>
      </c>
      <c r="AA51" s="368"/>
      <c r="AB51" s="164" t="s">
        <v>253</v>
      </c>
      <c r="AC51" s="428" t="str">
        <f>IF(X2=Z51,ROUNDUP(O50*40,2),"")</f>
        <v/>
      </c>
      <c r="AD51" s="430"/>
      <c r="AE51" s="409">
        <f>40*ROUNDUP($H$53/12,2)</f>
        <v>0</v>
      </c>
      <c r="AF51" s="410"/>
      <c r="AG51" s="165" t="e">
        <f>IF($S$52&gt;=(($AC$51+AE51)-$M$50),"可","不可")</f>
        <v>#VALUE!</v>
      </c>
      <c r="AH51" s="377" t="e">
        <f>$AC$51+$AD$51+AE51</f>
        <v>#VALUE!</v>
      </c>
      <c r="AI51" s="409"/>
    </row>
    <row r="52" spans="1:41" ht="24.95" customHeight="1" thickBot="1">
      <c r="A52" s="383"/>
      <c r="B52" s="383"/>
      <c r="C52" s="383"/>
      <c r="D52" s="383"/>
      <c r="F52" s="476"/>
      <c r="G52" s="163" t="s">
        <v>196</v>
      </c>
      <c r="H52" s="411"/>
      <c r="I52" s="412"/>
      <c r="J52" s="413" t="s">
        <v>273</v>
      </c>
      <c r="K52" s="414"/>
      <c r="L52" s="414"/>
      <c r="M52" s="415" t="s">
        <v>271</v>
      </c>
      <c r="N52" s="416"/>
      <c r="O52" s="416"/>
      <c r="P52" s="417"/>
      <c r="Q52" s="418">
        <f>COUNTIF($A$7:$A$36,$J52)</f>
        <v>0</v>
      </c>
      <c r="R52" s="419"/>
      <c r="S52" s="420">
        <f>SUMIF($A$7:$A$36,$J52,$AJ$7:$AJ$36)</f>
        <v>0</v>
      </c>
      <c r="T52" s="421"/>
      <c r="U52" s="422">
        <f t="shared" si="9"/>
        <v>0</v>
      </c>
      <c r="V52" s="423"/>
      <c r="W52" s="424" t="s">
        <v>274</v>
      </c>
      <c r="X52" s="425"/>
      <c r="Y52" s="153"/>
      <c r="Z52" s="368"/>
      <c r="AA52" s="368"/>
      <c r="AB52" s="164" t="s">
        <v>254</v>
      </c>
      <c r="AC52" s="429"/>
      <c r="AD52" s="431"/>
      <c r="AE52" s="409">
        <f>40*ROUNDUP($H$53/30,2)</f>
        <v>0</v>
      </c>
      <c r="AF52" s="410"/>
      <c r="AG52" s="168" t="e">
        <f>IF($S$52&gt;=(($AC$51+AE52)-$M$50),"可","不可")</f>
        <v>#VALUE!</v>
      </c>
      <c r="AH52" s="377" t="e">
        <f>$AC$51+$AD$51+AE52</f>
        <v>#VALUE!</v>
      </c>
      <c r="AI52" s="409"/>
    </row>
    <row r="53" spans="1:41" ht="24.95" customHeight="1">
      <c r="A53" s="383"/>
      <c r="B53" s="383"/>
      <c r="C53" s="383"/>
      <c r="D53" s="383"/>
      <c r="F53" s="384" t="s">
        <v>194</v>
      </c>
      <c r="G53" s="385"/>
      <c r="H53" s="398">
        <f>SUM(H47:I52)</f>
        <v>0</v>
      </c>
      <c r="I53" s="399"/>
      <c r="J53" s="400" t="s">
        <v>181</v>
      </c>
      <c r="K53" s="401"/>
      <c r="L53" s="401"/>
      <c r="M53" s="402" t="s">
        <v>277</v>
      </c>
      <c r="N53" s="403"/>
      <c r="O53" s="403"/>
      <c r="P53" s="404"/>
      <c r="Q53" s="405">
        <f>COUNTIF($A$7:$A$36,$J53)</f>
        <v>0</v>
      </c>
      <c r="R53" s="406"/>
      <c r="S53" s="407">
        <f>SUMIF($A$7:$A$36,$J53,$AJ$7:$AJ$36)</f>
        <v>0</v>
      </c>
      <c r="T53" s="408"/>
      <c r="U53" s="239"/>
      <c r="V53" s="240"/>
      <c r="W53" s="203"/>
      <c r="X53" s="203"/>
      <c r="Y53" s="153"/>
      <c r="Z53" s="155" t="s">
        <v>264</v>
      </c>
    </row>
    <row r="54" spans="1:41" ht="24.95" customHeight="1">
      <c r="A54" s="383"/>
      <c r="B54" s="383"/>
      <c r="C54" s="383"/>
      <c r="D54" s="383"/>
      <c r="F54" s="384" t="s">
        <v>261</v>
      </c>
      <c r="G54" s="385"/>
      <c r="H54" s="386"/>
      <c r="I54" s="387"/>
      <c r="J54" s="388" t="s">
        <v>282</v>
      </c>
      <c r="K54" s="389"/>
      <c r="L54" s="389"/>
      <c r="M54" s="389"/>
      <c r="N54" s="389"/>
      <c r="O54" s="389"/>
      <c r="P54" s="390"/>
      <c r="Q54" s="368" t="s">
        <v>297</v>
      </c>
      <c r="R54" s="368"/>
      <c r="S54" s="368"/>
      <c r="T54" s="368"/>
      <c r="U54" s="368"/>
      <c r="V54" s="368"/>
      <c r="W54" s="368"/>
      <c r="X54" s="368"/>
      <c r="Z54" s="376" t="s">
        <v>263</v>
      </c>
      <c r="AA54" s="376"/>
      <c r="AB54" s="376"/>
      <c r="AC54" s="376"/>
      <c r="AD54" s="376"/>
      <c r="AE54" s="376"/>
      <c r="AF54" s="376"/>
      <c r="AG54" s="376"/>
      <c r="AH54" s="376"/>
      <c r="AI54" s="376"/>
      <c r="AJ54" s="376"/>
      <c r="AK54" s="154"/>
    </row>
    <row r="55" spans="1:41" ht="24.95" customHeight="1">
      <c r="A55" s="383"/>
      <c r="B55" s="383"/>
      <c r="C55" s="383"/>
      <c r="D55" s="383"/>
      <c r="E55" s="153"/>
      <c r="F55" s="391" t="s">
        <v>276</v>
      </c>
      <c r="G55" s="392"/>
      <c r="H55" s="393"/>
      <c r="I55" s="394"/>
      <c r="J55" s="380" t="s">
        <v>281</v>
      </c>
      <c r="K55" s="380"/>
      <c r="L55" s="395"/>
      <c r="M55" s="396"/>
      <c r="N55" s="396"/>
      <c r="O55" s="396"/>
      <c r="P55" s="397"/>
      <c r="Q55" s="380" t="s">
        <v>285</v>
      </c>
      <c r="R55" s="380"/>
      <c r="S55" s="380" t="s">
        <v>283</v>
      </c>
      <c r="T55" s="380"/>
      <c r="U55" s="381" t="s">
        <v>284</v>
      </c>
      <c r="V55" s="381"/>
      <c r="W55" s="381"/>
      <c r="X55" s="381"/>
      <c r="Z55" s="376" t="s">
        <v>267</v>
      </c>
      <c r="AA55" s="376"/>
      <c r="AB55" s="376"/>
      <c r="AC55" s="376"/>
      <c r="AD55" s="376"/>
      <c r="AE55" s="376"/>
      <c r="AF55" s="376"/>
      <c r="AG55" s="376"/>
      <c r="AH55" s="376"/>
      <c r="AI55" s="376"/>
      <c r="AJ55" s="376"/>
    </row>
    <row r="56" spans="1:41" ht="24.95" customHeight="1">
      <c r="A56" s="382" t="s">
        <v>314</v>
      </c>
      <c r="B56" s="383"/>
      <c r="C56" s="383"/>
      <c r="D56" s="383"/>
      <c r="E56" s="153"/>
      <c r="J56" s="353" t="s">
        <v>278</v>
      </c>
      <c r="K56" s="354"/>
      <c r="L56" s="354"/>
      <c r="M56" s="169" t="s">
        <v>183</v>
      </c>
      <c r="N56" s="175">
        <v>0.91666666666666663</v>
      </c>
      <c r="O56" s="169" t="s">
        <v>193</v>
      </c>
      <c r="P56" s="175">
        <v>0.20833333333333334</v>
      </c>
      <c r="Q56" s="378"/>
      <c r="R56" s="378"/>
      <c r="S56" s="378"/>
      <c r="T56" s="378"/>
      <c r="U56" s="379"/>
      <c r="V56" s="379"/>
      <c r="W56" s="379"/>
      <c r="X56" s="379"/>
      <c r="Z56" s="376" t="s">
        <v>262</v>
      </c>
      <c r="AA56" s="376"/>
      <c r="AB56" s="376"/>
      <c r="AC56" s="376"/>
      <c r="AD56" s="376"/>
      <c r="AE56" s="376"/>
      <c r="AF56" s="376"/>
      <c r="AG56" s="376"/>
      <c r="AH56" s="376"/>
      <c r="AI56" s="376"/>
      <c r="AJ56" s="376"/>
    </row>
    <row r="57" spans="1:41" ht="24.95" customHeight="1">
      <c r="A57" s="383"/>
      <c r="B57" s="383"/>
      <c r="C57" s="383"/>
      <c r="D57" s="383"/>
      <c r="E57" s="153"/>
      <c r="J57" s="353" t="s">
        <v>275</v>
      </c>
      <c r="K57" s="354"/>
      <c r="L57" s="354"/>
      <c r="M57" s="354"/>
      <c r="N57" s="377"/>
      <c r="O57" s="176">
        <v>49</v>
      </c>
      <c r="P57" s="170" t="s">
        <v>186</v>
      </c>
      <c r="Q57" s="378"/>
      <c r="R57" s="378"/>
      <c r="S57" s="378"/>
      <c r="T57" s="378"/>
      <c r="U57" s="379"/>
      <c r="V57" s="379"/>
      <c r="W57" s="379"/>
      <c r="X57" s="379"/>
      <c r="Z57" s="376" t="s">
        <v>279</v>
      </c>
      <c r="AA57" s="376"/>
      <c r="AB57" s="376"/>
      <c r="AC57" s="376"/>
      <c r="AD57" s="376"/>
      <c r="AE57" s="376"/>
      <c r="AF57" s="376"/>
      <c r="AG57" s="376"/>
      <c r="AH57" s="376"/>
      <c r="AI57" s="376"/>
      <c r="AJ57" s="376"/>
    </row>
    <row r="58" spans="1:41" ht="24.95" customHeight="1">
      <c r="A58" s="383"/>
      <c r="B58" s="383"/>
      <c r="C58" s="383"/>
      <c r="D58" s="383"/>
      <c r="E58" s="153"/>
      <c r="J58" s="353" t="s">
        <v>305</v>
      </c>
      <c r="K58" s="354"/>
      <c r="L58" s="354"/>
      <c r="M58" s="354"/>
      <c r="N58" s="377"/>
      <c r="O58" s="176">
        <v>2</v>
      </c>
      <c r="P58" s="170" t="s">
        <v>186</v>
      </c>
      <c r="Q58" s="378"/>
      <c r="R58" s="378"/>
      <c r="S58" s="378"/>
      <c r="T58" s="378"/>
      <c r="U58" s="379"/>
      <c r="V58" s="379"/>
      <c r="W58" s="379"/>
      <c r="X58" s="379"/>
      <c r="Z58" s="376"/>
      <c r="AA58" s="376"/>
      <c r="AB58" s="376"/>
      <c r="AC58" s="376"/>
      <c r="AD58" s="376"/>
      <c r="AE58" s="376"/>
      <c r="AF58" s="376"/>
      <c r="AG58" s="376"/>
      <c r="AH58" s="376"/>
      <c r="AI58" s="376"/>
      <c r="AJ58" s="376"/>
    </row>
    <row r="59" spans="1:41" ht="24.95" customHeight="1">
      <c r="A59" s="383"/>
      <c r="B59" s="383"/>
      <c r="C59" s="383"/>
      <c r="D59" s="383"/>
      <c r="E59" s="153"/>
      <c r="F59" s="153"/>
      <c r="Q59" s="378"/>
      <c r="R59" s="378"/>
      <c r="S59" s="378"/>
      <c r="T59" s="378"/>
      <c r="U59" s="379"/>
      <c r="V59" s="379"/>
      <c r="W59" s="379"/>
      <c r="X59" s="379"/>
      <c r="AH59" s="204"/>
      <c r="AI59" s="204"/>
      <c r="AJ59" s="204"/>
    </row>
    <row r="60" spans="1:41" ht="24.95" customHeight="1">
      <c r="A60" s="383"/>
      <c r="B60" s="383"/>
      <c r="C60" s="383"/>
      <c r="D60" s="383"/>
      <c r="Q60" s="378"/>
      <c r="R60" s="378"/>
      <c r="S60" s="378"/>
      <c r="T60" s="378"/>
      <c r="U60" s="379"/>
      <c r="V60" s="379"/>
      <c r="W60" s="379"/>
      <c r="X60" s="379"/>
      <c r="AI60" s="154"/>
      <c r="AJ60" s="154"/>
      <c r="AK60" s="154"/>
      <c r="AL60" s="154"/>
      <c r="AM60" s="154"/>
      <c r="AN60" s="154"/>
      <c r="AO60" s="154"/>
    </row>
    <row r="61" spans="1:41" ht="24.95" customHeight="1">
      <c r="AI61" s="154"/>
      <c r="AJ61" s="154"/>
      <c r="AK61" s="154"/>
      <c r="AL61" s="154"/>
      <c r="AM61" s="154"/>
      <c r="AN61" s="154"/>
      <c r="AO61" s="154"/>
    </row>
    <row r="62" spans="1:41" ht="24.95" customHeight="1">
      <c r="AH62" s="154"/>
      <c r="AI62" s="154"/>
      <c r="AJ62" s="154"/>
      <c r="AK62" s="154"/>
      <c r="AL62" s="154"/>
      <c r="AM62" s="154"/>
      <c r="AN62" s="154"/>
      <c r="AO62" s="154"/>
    </row>
    <row r="63" spans="1:41" ht="24.95" customHeight="1">
      <c r="Q63" s="205"/>
      <c r="R63" s="205"/>
      <c r="S63" s="205"/>
      <c r="T63" s="205"/>
      <c r="U63" s="206"/>
      <c r="V63" s="206"/>
      <c r="W63" s="206"/>
      <c r="X63" s="206"/>
      <c r="AH63" s="154"/>
      <c r="AI63" s="154"/>
      <c r="AJ63" s="154"/>
      <c r="AK63" s="154"/>
      <c r="AL63" s="154"/>
      <c r="AM63" s="154"/>
      <c r="AN63" s="154"/>
      <c r="AO63" s="154"/>
    </row>
    <row r="64" spans="1:41" ht="24.95" customHeight="1">
      <c r="F64" s="155" t="s">
        <v>260</v>
      </c>
      <c r="H64" s="155" t="s">
        <v>270</v>
      </c>
      <c r="Z64" s="154"/>
      <c r="AA64" s="154"/>
      <c r="AB64" s="154"/>
      <c r="AC64" s="154"/>
      <c r="AD64" s="154"/>
      <c r="AE64" s="154"/>
      <c r="AF64" s="154"/>
      <c r="AG64" s="154"/>
      <c r="AH64" s="154"/>
      <c r="AI64" s="154"/>
      <c r="AJ64" s="154"/>
      <c r="AK64" s="154"/>
      <c r="AL64" s="154"/>
      <c r="AM64" s="154"/>
      <c r="AN64" s="154"/>
      <c r="AO64" s="154"/>
    </row>
    <row r="65" spans="6:33" ht="24.95" customHeight="1">
      <c r="F65" s="368" t="s">
        <v>204</v>
      </c>
      <c r="G65" s="368"/>
      <c r="J65" s="155" t="s">
        <v>269</v>
      </c>
      <c r="AF65" s="154"/>
      <c r="AG65" s="154"/>
    </row>
    <row r="66" spans="6:33" ht="24.95" customHeight="1">
      <c r="F66" s="369" t="s">
        <v>205</v>
      </c>
      <c r="G66" s="150" t="s">
        <v>201</v>
      </c>
      <c r="H66" s="372">
        <f>ROUND(ROUNDUP(H47,2)/2.5,2)</f>
        <v>0</v>
      </c>
      <c r="I66" s="373"/>
      <c r="J66" s="361">
        <f>H66*40</f>
        <v>0</v>
      </c>
      <c r="K66" s="362"/>
      <c r="O66" s="171" t="s">
        <v>286</v>
      </c>
      <c r="P66" s="171"/>
      <c r="Q66" s="171"/>
      <c r="R66" s="374">
        <f>ROUNDDOWN(SUMIF($A$7:$A$36,$J47,$AK$7:$AK$36),1)</f>
        <v>0</v>
      </c>
      <c r="S66" s="374"/>
      <c r="AF66" s="154"/>
      <c r="AG66" s="154"/>
    </row>
    <row r="67" spans="6:33" ht="24.95" customHeight="1">
      <c r="F67" s="370"/>
      <c r="G67" s="150" t="s">
        <v>200</v>
      </c>
      <c r="H67" s="359">
        <f>ROUND(ROUNDUP(H48,2)/4,2)</f>
        <v>0</v>
      </c>
      <c r="I67" s="360"/>
      <c r="J67" s="361">
        <f>H67*40</f>
        <v>0</v>
      </c>
      <c r="K67" s="362"/>
      <c r="O67" s="171" t="s">
        <v>287</v>
      </c>
      <c r="P67" s="171"/>
      <c r="Q67" s="171"/>
      <c r="R67" s="375">
        <f>R68+R69</f>
        <v>0</v>
      </c>
      <c r="S67" s="375"/>
    </row>
    <row r="68" spans="6:33" ht="24.95" customHeight="1">
      <c r="F68" s="370"/>
      <c r="G68" s="150" t="s">
        <v>199</v>
      </c>
      <c r="H68" s="359">
        <f>ROUND(ROUNDUP(H49,2)/6,2)</f>
        <v>0</v>
      </c>
      <c r="I68" s="360"/>
      <c r="J68" s="361">
        <f>H68*40</f>
        <v>0</v>
      </c>
      <c r="K68" s="362"/>
      <c r="O68" s="171" t="s">
        <v>289</v>
      </c>
      <c r="P68" s="171"/>
      <c r="Q68" s="171"/>
      <c r="R68" s="358">
        <f>ROUNDDOWN(SUMIF($B$7:$B$36,$L55,$AP$7:$AP$36),1)</f>
        <v>0</v>
      </c>
      <c r="S68" s="358"/>
      <c r="T68" s="155" t="s">
        <v>298</v>
      </c>
    </row>
    <row r="69" spans="6:33" ht="24.95" customHeight="1">
      <c r="F69" s="370"/>
      <c r="G69" s="150" t="s">
        <v>198</v>
      </c>
      <c r="H69" s="359">
        <f>ROUND(ROUNDUP(H50,2)/9,2)</f>
        <v>0</v>
      </c>
      <c r="I69" s="360"/>
      <c r="J69" s="361">
        <f>H69*40</f>
        <v>0</v>
      </c>
      <c r="K69" s="362"/>
      <c r="O69" s="171" t="s">
        <v>288</v>
      </c>
      <c r="P69" s="171"/>
      <c r="Q69" s="171"/>
      <c r="R69" s="363">
        <f>SUM(U56:X58)</f>
        <v>0</v>
      </c>
      <c r="S69" s="358"/>
      <c r="T69" s="207"/>
      <c r="U69" s="207"/>
    </row>
    <row r="70" spans="6:33" ht="24.95" customHeight="1">
      <c r="F70" s="370"/>
      <c r="G70" s="150" t="s">
        <v>197</v>
      </c>
      <c r="H70" s="364"/>
      <c r="I70" s="365"/>
    </row>
    <row r="71" spans="6:33" ht="24.95" customHeight="1">
      <c r="F71" s="371"/>
      <c r="G71" s="150" t="s">
        <v>196</v>
      </c>
      <c r="H71" s="366"/>
      <c r="I71" s="367"/>
      <c r="T71" s="208"/>
      <c r="U71" s="208"/>
    </row>
    <row r="72" spans="6:33" ht="24.95" customHeight="1">
      <c r="T72" s="208"/>
      <c r="U72" s="208"/>
    </row>
    <row r="73" spans="6:33" ht="24.95" customHeight="1">
      <c r="F73" s="353" t="s">
        <v>182</v>
      </c>
      <c r="G73" s="354"/>
      <c r="H73" s="354"/>
      <c r="I73" s="169" t="s">
        <v>183</v>
      </c>
      <c r="J73" s="170">
        <v>0.91666666666666663</v>
      </c>
      <c r="K73" s="169" t="s">
        <v>193</v>
      </c>
      <c r="L73" s="170">
        <v>0.20833333333333334</v>
      </c>
      <c r="M73" s="155" t="s">
        <v>184</v>
      </c>
    </row>
    <row r="74" spans="6:33" ht="24.95" customHeight="1">
      <c r="F74" s="355" t="s">
        <v>185</v>
      </c>
      <c r="G74" s="356"/>
      <c r="H74" s="356"/>
      <c r="I74" s="356"/>
      <c r="J74" s="357"/>
      <c r="K74" s="145">
        <v>49</v>
      </c>
      <c r="L74" s="146" t="s">
        <v>186</v>
      </c>
      <c r="M74" s="155" t="s">
        <v>187</v>
      </c>
    </row>
  </sheetData>
  <sheetProtection sheet="1" objects="1" scenarios="1" formatCells="0" formatRows="0" insertRows="0"/>
  <dataConsolidate/>
  <mergeCells count="167">
    <mergeCell ref="A3:A6"/>
    <mergeCell ref="B3:B6"/>
    <mergeCell ref="C3:C6"/>
    <mergeCell ref="D3:D6"/>
    <mergeCell ref="E3:E6"/>
    <mergeCell ref="F3:F6"/>
    <mergeCell ref="A1:G1"/>
    <mergeCell ref="AG1:AH1"/>
    <mergeCell ref="A2:F2"/>
    <mergeCell ref="G2:R2"/>
    <mergeCell ref="S2:W2"/>
    <mergeCell ref="X2:AD2"/>
    <mergeCell ref="AE2:AI2"/>
    <mergeCell ref="AN3:AN6"/>
    <mergeCell ref="AO3:AO6"/>
    <mergeCell ref="AP3:AP6"/>
    <mergeCell ref="G4:M4"/>
    <mergeCell ref="N4:T4"/>
    <mergeCell ref="U4:AA4"/>
    <mergeCell ref="AB4:AH4"/>
    <mergeCell ref="G3:AH3"/>
    <mergeCell ref="AI3:AI6"/>
    <mergeCell ref="AJ3:AJ6"/>
    <mergeCell ref="AK3:AK6"/>
    <mergeCell ref="AL3:AL6"/>
    <mergeCell ref="AM3:AM6"/>
    <mergeCell ref="A37:F37"/>
    <mergeCell ref="A45:D48"/>
    <mergeCell ref="M45:P45"/>
    <mergeCell ref="Q45:V45"/>
    <mergeCell ref="F46:I46"/>
    <mergeCell ref="J46:L46"/>
    <mergeCell ref="M46:N46"/>
    <mergeCell ref="O46:P46"/>
    <mergeCell ref="Q46:R46"/>
    <mergeCell ref="S46:T46"/>
    <mergeCell ref="Z47:AA48"/>
    <mergeCell ref="AC47:AC48"/>
    <mergeCell ref="U46:V46"/>
    <mergeCell ref="W46:X46"/>
    <mergeCell ref="Z46:AA46"/>
    <mergeCell ref="AE46:AF46"/>
    <mergeCell ref="AH46:AI46"/>
    <mergeCell ref="F47:F52"/>
    <mergeCell ref="H47:I47"/>
    <mergeCell ref="J47:L47"/>
    <mergeCell ref="M47:N47"/>
    <mergeCell ref="O47:P47"/>
    <mergeCell ref="AE48:AF48"/>
    <mergeCell ref="AH48:AI48"/>
    <mergeCell ref="AE47:AF47"/>
    <mergeCell ref="AH47:AI47"/>
    <mergeCell ref="AE50:AF50"/>
    <mergeCell ref="AH50:AI50"/>
    <mergeCell ref="J51:L51"/>
    <mergeCell ref="M51:N51"/>
    <mergeCell ref="O51:P51"/>
    <mergeCell ref="Q51:R51"/>
    <mergeCell ref="Z49:AA50"/>
    <mergeCell ref="AC49:AC50"/>
    <mergeCell ref="A49:D55"/>
    <mergeCell ref="H49:I49"/>
    <mergeCell ref="J49:L49"/>
    <mergeCell ref="M49:P49"/>
    <mergeCell ref="Q49:R49"/>
    <mergeCell ref="S49:T49"/>
    <mergeCell ref="U49:V49"/>
    <mergeCell ref="W49:X49"/>
    <mergeCell ref="AD47:AD48"/>
    <mergeCell ref="H48:I48"/>
    <mergeCell ref="J48:L48"/>
    <mergeCell ref="M48:P48"/>
    <mergeCell ref="Q48:R48"/>
    <mergeCell ref="S48:T48"/>
    <mergeCell ref="U48:V48"/>
    <mergeCell ref="W48:X48"/>
    <mergeCell ref="Q47:R47"/>
    <mergeCell ref="S47:T47"/>
    <mergeCell ref="U47:V47"/>
    <mergeCell ref="W47:X47"/>
    <mergeCell ref="S50:T50"/>
    <mergeCell ref="U50:V50"/>
    <mergeCell ref="W50:X50"/>
    <mergeCell ref="H51:I51"/>
    <mergeCell ref="AD49:AD50"/>
    <mergeCell ref="AE49:AF49"/>
    <mergeCell ref="AH49:AI49"/>
    <mergeCell ref="H50:I50"/>
    <mergeCell ref="J50:L50"/>
    <mergeCell ref="M50:N50"/>
    <mergeCell ref="O50:P50"/>
    <mergeCell ref="Q50:R50"/>
    <mergeCell ref="AH52:AI52"/>
    <mergeCell ref="F53:G53"/>
    <mergeCell ref="H53:I53"/>
    <mergeCell ref="J53:L53"/>
    <mergeCell ref="M53:P53"/>
    <mergeCell ref="Q53:R53"/>
    <mergeCell ref="S53:T53"/>
    <mergeCell ref="AE51:AF51"/>
    <mergeCell ref="AH51:AI51"/>
    <mergeCell ref="H52:I52"/>
    <mergeCell ref="J52:L52"/>
    <mergeCell ref="M52:P52"/>
    <mergeCell ref="Q52:R52"/>
    <mergeCell ref="S52:T52"/>
    <mergeCell ref="U52:V52"/>
    <mergeCell ref="W52:X52"/>
    <mergeCell ref="AE52:AF52"/>
    <mergeCell ref="S51:T51"/>
    <mergeCell ref="U51:V51"/>
    <mergeCell ref="W51:X51"/>
    <mergeCell ref="Z51:AA52"/>
    <mergeCell ref="AC51:AC52"/>
    <mergeCell ref="AD51:AD52"/>
    <mergeCell ref="F54:G54"/>
    <mergeCell ref="H54:I54"/>
    <mergeCell ref="J54:P54"/>
    <mergeCell ref="Q54:X54"/>
    <mergeCell ref="Z54:AJ54"/>
    <mergeCell ref="F55:G55"/>
    <mergeCell ref="H55:I55"/>
    <mergeCell ref="J55:K55"/>
    <mergeCell ref="L55:P55"/>
    <mergeCell ref="Q55:R55"/>
    <mergeCell ref="Z57:AJ58"/>
    <mergeCell ref="J58:N58"/>
    <mergeCell ref="Q58:R58"/>
    <mergeCell ref="S58:T58"/>
    <mergeCell ref="U58:X58"/>
    <mergeCell ref="S55:T55"/>
    <mergeCell ref="U55:X55"/>
    <mergeCell ref="Z55:AJ55"/>
    <mergeCell ref="A56:D60"/>
    <mergeCell ref="J56:L56"/>
    <mergeCell ref="Q56:R56"/>
    <mergeCell ref="S56:T56"/>
    <mergeCell ref="U56:X56"/>
    <mergeCell ref="Z56:AJ56"/>
    <mergeCell ref="J57:N57"/>
    <mergeCell ref="Q59:R59"/>
    <mergeCell ref="S59:T59"/>
    <mergeCell ref="U59:X59"/>
    <mergeCell ref="Q60:R60"/>
    <mergeCell ref="S60:T60"/>
    <mergeCell ref="U60:X60"/>
    <mergeCell ref="Q57:R57"/>
    <mergeCell ref="S57:T57"/>
    <mergeCell ref="U57:X57"/>
    <mergeCell ref="F73:H73"/>
    <mergeCell ref="F74:J74"/>
    <mergeCell ref="R68:S68"/>
    <mergeCell ref="H69:I69"/>
    <mergeCell ref="J69:K69"/>
    <mergeCell ref="R69:S69"/>
    <mergeCell ref="H70:I70"/>
    <mergeCell ref="H71:I71"/>
    <mergeCell ref="F65:G65"/>
    <mergeCell ref="F66:F71"/>
    <mergeCell ref="H66:I66"/>
    <mergeCell ref="J66:K66"/>
    <mergeCell ref="R66:S66"/>
    <mergeCell ref="H67:I67"/>
    <mergeCell ref="J67:K67"/>
    <mergeCell ref="R67:S67"/>
    <mergeCell ref="H68:I68"/>
    <mergeCell ref="J68:K68"/>
  </mergeCells>
  <phoneticPr fontId="2"/>
  <dataValidations count="6">
    <dataValidation type="list" allowBlank="1" showInputMessage="1" showErrorMessage="1" sqref="C7:F36" xr:uid="{D913E976-6BE6-405B-98D9-2A7290553EEC}">
      <formula1>"○"</formula1>
    </dataValidation>
    <dataValidation type="decimal" allowBlank="1" showInputMessage="1" showErrorMessage="1" errorTitle="入力方法を守ってください。" promptTitle="入力時注意" prompt="小数点第1位までの入力としてください。" sqref="U63:X63" xr:uid="{E1A4598F-2905-4A46-AE92-3E87E07670D9}">
      <formula1>0.1</formula1>
      <formula2>0.9</formula2>
    </dataValidation>
    <dataValidation allowBlank="1" showInputMessage="1" showErrorMessage="1" prompt="兼務による勤務時間が1.0を超えないように注意してください。_x000a_越えている場合もNGと表示されます。" sqref="W48:X48" xr:uid="{0EB10DBA-2430-44D8-A24F-91289ABF9DD4}"/>
    <dataValidation type="whole" allowBlank="1" showInputMessage="1" showErrorMessage="1" errorTitle="事業所番号" error="共同生活援助の事業所番号を記入してください（事業所名称ではありません）" prompt="事業所番号が異なる共同生活援助の事業所番号を記載してください。" sqref="Q63:R63 Q56:R60" xr:uid="{5385914C-1063-4E9B-A3C7-20A400C27EAE}">
      <formula1>2520000000</formula1>
      <formula2>2529999999</formula2>
    </dataValidation>
    <dataValidation type="decimal" allowBlank="1" showInputMessage="1" showErrorMessage="1" promptTitle="小数点第2位を切り上げた数" prompt="前年度平均から小数点第2位を切り上げた数を入力_x000a_例：平均1.11人⇒1.2人_x000a_　　　平均8.91人⇒9.0人_x000a_新規事業所の場合、合計定員数が定員×0.9になるように記載" sqref="H47:I52" xr:uid="{583F1604-D192-4567-AA16-54D0007213AB}">
      <formula1>0</formula1>
      <formula2>99</formula2>
    </dataValidation>
    <dataValidation allowBlank="1" showInputMessage="1" showErrorMessage="1" promptTitle="重複しない兼務の場合は1.0になりません。" prompt="管理業務と直接処遇系の業務の時間が重複しない場合は、1.0未満においても「OK」と表示されます。枠外の「管理者（兼務あり）」が1.0になるかを確認してください。" sqref="U48:V48" xr:uid="{F006D510-BD2A-4BF8-8061-AC17A4811879}"/>
  </dataValidations>
  <pageMargins left="0.47244094488188981" right="0.27559055118110237" top="0.11811023622047245" bottom="0.31496062992125984" header="0.31496062992125984" footer="0.19685039370078741"/>
  <pageSetup paperSize="9" scale="41"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6498BE28-9766-47AB-9A88-2B4DAF3ADC17}">
          <x14:formula1>
            <xm:f>削除厳禁!$J$2:$J$4</xm:f>
          </x14:formula1>
          <xm:sqref>X2:AD2</xm:sqref>
        </x14:dataValidation>
        <x14:dataValidation type="list" allowBlank="1" showInputMessage="1" showErrorMessage="1" xr:uid="{8687B0F6-E262-4803-9F24-8D480CE74D00}">
          <x14:formula1>
            <xm:f>削除厳禁!$A$4:$A$13</xm:f>
          </x14:formula1>
          <xm:sqref>S56:T60</xm:sqref>
        </x14:dataValidation>
        <x14:dataValidation type="list" allowBlank="1" showInputMessage="1" showErrorMessage="1" xr:uid="{81491014-85FE-49A2-84C1-0BC947B324BD}">
          <x14:formula1>
            <xm:f>削除厳禁!$P$2:$P$13</xm:f>
          </x14:formula1>
          <xm:sqref>AJ1</xm:sqref>
        </x14:dataValidation>
        <x14:dataValidation type="list" allowBlank="1" showInputMessage="1" showErrorMessage="1" xr:uid="{577D8CA4-6C5A-4FA0-89A9-1DB93020A4FF}">
          <x14:formula1>
            <xm:f>削除厳禁!$O$2:$O$94</xm:f>
          </x14:formula1>
          <xm:sqref>AG1:AH1</xm:sqref>
        </x14:dataValidation>
        <x14:dataValidation type="list" allowBlank="1" showInputMessage="1" showErrorMessage="1" xr:uid="{C19FCAFB-8875-49AF-A565-74D244C8F4DF}">
          <x14:formula1>
            <xm:f>削除厳禁!$A$3:$A$13</xm:f>
          </x14:formula1>
          <xm:sqref>A7:A36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7E973-1AF8-447D-9976-01C766272D77}">
  <sheetPr>
    <tabColor theme="9" tint="0.79998168889431442"/>
    <pageSetUpPr fitToPage="1"/>
  </sheetPr>
  <dimension ref="A1:AP74"/>
  <sheetViews>
    <sheetView view="pageBreakPreview" zoomScale="37" zoomScaleNormal="55" zoomScaleSheetLayoutView="55" workbookViewId="0">
      <selection activeCell="F65" sqref="F65:S71"/>
    </sheetView>
  </sheetViews>
  <sheetFormatPr defaultColWidth="4.375" defaultRowHeight="24.95" customHeight="1"/>
  <cols>
    <col min="1" max="1" width="24.375" style="155" customWidth="1"/>
    <col min="2" max="2" width="21.75" style="155" customWidth="1"/>
    <col min="3" max="34" width="7.625" style="155" customWidth="1"/>
    <col min="35" max="35" width="8.625" style="155" customWidth="1"/>
    <col min="36" max="37" width="8.75" style="155" customWidth="1"/>
    <col min="38" max="42" width="7.875" style="155" customWidth="1"/>
    <col min="43" max="16384" width="4.375" style="155"/>
  </cols>
  <sheetData>
    <row r="1" spans="1:42" ht="39.75" customHeight="1" thickBot="1">
      <c r="A1" s="527" t="s">
        <v>42</v>
      </c>
      <c r="B1" s="527"/>
      <c r="C1" s="527"/>
      <c r="D1" s="527"/>
      <c r="E1" s="527"/>
      <c r="F1" s="527"/>
      <c r="G1" s="527"/>
      <c r="H1" s="210" t="s">
        <v>311</v>
      </c>
      <c r="AG1" s="528">
        <v>2025</v>
      </c>
      <c r="AH1" s="528"/>
      <c r="AI1" s="209" t="s">
        <v>306</v>
      </c>
      <c r="AJ1" s="224">
        <v>4</v>
      </c>
      <c r="AK1" s="209" t="s">
        <v>307</v>
      </c>
    </row>
    <row r="2" spans="1:42" ht="24.95" customHeight="1" thickBot="1">
      <c r="A2" s="529" t="s">
        <v>312</v>
      </c>
      <c r="B2" s="530"/>
      <c r="C2" s="530"/>
      <c r="D2" s="530"/>
      <c r="E2" s="530"/>
      <c r="F2" s="531"/>
      <c r="G2" s="532" t="s">
        <v>310</v>
      </c>
      <c r="H2" s="533"/>
      <c r="I2" s="533"/>
      <c r="J2" s="533"/>
      <c r="K2" s="533"/>
      <c r="L2" s="533"/>
      <c r="M2" s="533"/>
      <c r="N2" s="533"/>
      <c r="O2" s="533"/>
      <c r="P2" s="533"/>
      <c r="Q2" s="533"/>
      <c r="R2" s="534"/>
      <c r="S2" s="535" t="s">
        <v>44</v>
      </c>
      <c r="T2" s="536"/>
      <c r="U2" s="536"/>
      <c r="V2" s="536"/>
      <c r="W2" s="536"/>
      <c r="X2" s="532" t="s">
        <v>258</v>
      </c>
      <c r="Y2" s="533"/>
      <c r="Z2" s="533"/>
      <c r="AA2" s="533"/>
      <c r="AB2" s="533"/>
      <c r="AC2" s="533"/>
      <c r="AD2" s="533"/>
      <c r="AE2" s="537" t="s">
        <v>45</v>
      </c>
      <c r="AF2" s="538"/>
      <c r="AG2" s="538"/>
      <c r="AH2" s="538"/>
      <c r="AI2" s="539"/>
      <c r="AJ2" s="199">
        <v>40</v>
      </c>
      <c r="AK2" s="6" t="s">
        <v>46</v>
      </c>
      <c r="AL2" s="155" t="s">
        <v>304</v>
      </c>
    </row>
    <row r="3" spans="1:42" ht="24.95" customHeight="1">
      <c r="A3" s="512" t="s">
        <v>249</v>
      </c>
      <c r="B3" s="515" t="s">
        <v>48</v>
      </c>
      <c r="C3" s="518" t="s">
        <v>49</v>
      </c>
      <c r="D3" s="521" t="s">
        <v>50</v>
      </c>
      <c r="E3" s="524" t="s">
        <v>51</v>
      </c>
      <c r="F3" s="521" t="s">
        <v>52</v>
      </c>
      <c r="G3" s="500" t="s">
        <v>53</v>
      </c>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2"/>
      <c r="AI3" s="503" t="s">
        <v>54</v>
      </c>
      <c r="AJ3" s="506" t="s">
        <v>55</v>
      </c>
      <c r="AK3" s="509" t="s">
        <v>56</v>
      </c>
      <c r="AL3" s="496" t="s">
        <v>299</v>
      </c>
      <c r="AM3" s="496" t="s">
        <v>300</v>
      </c>
      <c r="AN3" s="495" t="s">
        <v>302</v>
      </c>
      <c r="AO3" s="495" t="s">
        <v>303</v>
      </c>
      <c r="AP3" s="496" t="s">
        <v>301</v>
      </c>
    </row>
    <row r="4" spans="1:42" ht="24.95" customHeight="1">
      <c r="A4" s="513"/>
      <c r="B4" s="516"/>
      <c r="C4" s="519"/>
      <c r="D4" s="522"/>
      <c r="E4" s="525"/>
      <c r="F4" s="522"/>
      <c r="G4" s="497" t="s">
        <v>57</v>
      </c>
      <c r="H4" s="498"/>
      <c r="I4" s="498"/>
      <c r="J4" s="498"/>
      <c r="K4" s="498"/>
      <c r="L4" s="498"/>
      <c r="M4" s="498"/>
      <c r="N4" s="498" t="s">
        <v>58</v>
      </c>
      <c r="O4" s="498"/>
      <c r="P4" s="498"/>
      <c r="Q4" s="498"/>
      <c r="R4" s="498"/>
      <c r="S4" s="498"/>
      <c r="T4" s="498"/>
      <c r="U4" s="498" t="s">
        <v>59</v>
      </c>
      <c r="V4" s="498"/>
      <c r="W4" s="498"/>
      <c r="X4" s="498"/>
      <c r="Y4" s="498"/>
      <c r="Z4" s="498"/>
      <c r="AA4" s="498"/>
      <c r="AB4" s="498" t="s">
        <v>60</v>
      </c>
      <c r="AC4" s="498"/>
      <c r="AD4" s="498"/>
      <c r="AE4" s="498"/>
      <c r="AF4" s="498"/>
      <c r="AG4" s="498"/>
      <c r="AH4" s="499"/>
      <c r="AI4" s="504"/>
      <c r="AJ4" s="507"/>
      <c r="AK4" s="510"/>
      <c r="AL4" s="496"/>
      <c r="AM4" s="496"/>
      <c r="AN4" s="495"/>
      <c r="AO4" s="495"/>
      <c r="AP4" s="496"/>
    </row>
    <row r="5" spans="1:42" ht="24.95" customHeight="1">
      <c r="A5" s="513"/>
      <c r="B5" s="516"/>
      <c r="C5" s="519"/>
      <c r="D5" s="522"/>
      <c r="E5" s="525"/>
      <c r="F5" s="522"/>
      <c r="G5" s="7">
        <v>1</v>
      </c>
      <c r="H5" s="8">
        <v>2</v>
      </c>
      <c r="I5" s="8">
        <v>3</v>
      </c>
      <c r="J5" s="8">
        <v>4</v>
      </c>
      <c r="K5" s="8">
        <v>5</v>
      </c>
      <c r="L5" s="8">
        <v>6</v>
      </c>
      <c r="M5" s="9">
        <v>7</v>
      </c>
      <c r="N5" s="10">
        <v>8</v>
      </c>
      <c r="O5" s="8">
        <v>9</v>
      </c>
      <c r="P5" s="8">
        <v>10</v>
      </c>
      <c r="Q5" s="8">
        <v>11</v>
      </c>
      <c r="R5" s="8">
        <v>12</v>
      </c>
      <c r="S5" s="8">
        <v>13</v>
      </c>
      <c r="T5" s="9">
        <v>14</v>
      </c>
      <c r="U5" s="10">
        <v>15</v>
      </c>
      <c r="V5" s="8">
        <v>16</v>
      </c>
      <c r="W5" s="8">
        <v>17</v>
      </c>
      <c r="X5" s="8">
        <v>18</v>
      </c>
      <c r="Y5" s="8">
        <v>19</v>
      </c>
      <c r="Z5" s="8">
        <v>20</v>
      </c>
      <c r="AA5" s="9">
        <v>21</v>
      </c>
      <c r="AB5" s="10">
        <v>22</v>
      </c>
      <c r="AC5" s="8">
        <v>23</v>
      </c>
      <c r="AD5" s="8">
        <v>24</v>
      </c>
      <c r="AE5" s="8">
        <v>25</v>
      </c>
      <c r="AF5" s="8">
        <v>26</v>
      </c>
      <c r="AG5" s="8">
        <v>27</v>
      </c>
      <c r="AH5" s="11">
        <v>28</v>
      </c>
      <c r="AI5" s="504"/>
      <c r="AJ5" s="507"/>
      <c r="AK5" s="510"/>
      <c r="AL5" s="496"/>
      <c r="AM5" s="496"/>
      <c r="AN5" s="495"/>
      <c r="AO5" s="495"/>
      <c r="AP5" s="496"/>
    </row>
    <row r="6" spans="1:42" ht="24.95" customHeight="1" thickBot="1">
      <c r="A6" s="514"/>
      <c r="B6" s="517"/>
      <c r="C6" s="520"/>
      <c r="D6" s="523"/>
      <c r="E6" s="526"/>
      <c r="F6" s="523"/>
      <c r="G6" s="211">
        <f>DATE($AG$1,$AJ$1,1)</f>
        <v>45748</v>
      </c>
      <c r="H6" s="212">
        <f>DATE($AG$1,$AJ$1,2)</f>
        <v>45749</v>
      </c>
      <c r="I6" s="212">
        <f>DATE($AG$1,$AJ$1,3)</f>
        <v>45750</v>
      </c>
      <c r="J6" s="212">
        <f>DATE($AG$1,$AJ$1,4)</f>
        <v>45751</v>
      </c>
      <c r="K6" s="212">
        <f>DATE($AG$1,$AJ$1,5)</f>
        <v>45752</v>
      </c>
      <c r="L6" s="212">
        <f>DATE($AG$1,$AJ$1,6)</f>
        <v>45753</v>
      </c>
      <c r="M6" s="212">
        <f>DATE($AG$1,$AJ$1,7)</f>
        <v>45754</v>
      </c>
      <c r="N6" s="212">
        <f>DATE($AG$1,$AJ$1,8)</f>
        <v>45755</v>
      </c>
      <c r="O6" s="212">
        <f>DATE($AG$1,$AJ$1,9)</f>
        <v>45756</v>
      </c>
      <c r="P6" s="212">
        <f>DATE($AG$1,$AJ$1,10)</f>
        <v>45757</v>
      </c>
      <c r="Q6" s="212">
        <f>DATE($AG$1,$AJ$1,11)</f>
        <v>45758</v>
      </c>
      <c r="R6" s="212">
        <f>DATE($AG$1,$AJ$1,12)</f>
        <v>45759</v>
      </c>
      <c r="S6" s="212">
        <f>DATE($AG$1,$AJ$1,13)</f>
        <v>45760</v>
      </c>
      <c r="T6" s="212">
        <f>DATE($AG$1,$AJ$1,14)</f>
        <v>45761</v>
      </c>
      <c r="U6" s="212">
        <f>DATE($AG$1,$AJ$1,15)</f>
        <v>45762</v>
      </c>
      <c r="V6" s="212">
        <f>DATE($AG$1,$AJ$1,16)</f>
        <v>45763</v>
      </c>
      <c r="W6" s="212">
        <f>DATE($AG$1,$AJ$1,17)</f>
        <v>45764</v>
      </c>
      <c r="X6" s="212">
        <f>DATE($AG$1,$AJ$1,18)</f>
        <v>45765</v>
      </c>
      <c r="Y6" s="212">
        <f>DATE($AG$1,$AJ$1,19)</f>
        <v>45766</v>
      </c>
      <c r="Z6" s="212">
        <f>DATE($AG$1,$AJ$1,20)</f>
        <v>45767</v>
      </c>
      <c r="AA6" s="212">
        <f>DATE($AG$1,$AJ$1,21)</f>
        <v>45768</v>
      </c>
      <c r="AB6" s="212">
        <f>DATE($AG$1,$AJ$1,22)</f>
        <v>45769</v>
      </c>
      <c r="AC6" s="212">
        <f>DATE($AG$1,$AJ$1,23)</f>
        <v>45770</v>
      </c>
      <c r="AD6" s="212">
        <f>DATE($AG$1,$AJ$1,24)</f>
        <v>45771</v>
      </c>
      <c r="AE6" s="212">
        <f>DATE($AG$1,$AJ$1,25)</f>
        <v>45772</v>
      </c>
      <c r="AF6" s="212">
        <f>DATE($AG$1,$AJ$1,26)</f>
        <v>45773</v>
      </c>
      <c r="AG6" s="212">
        <f>DATE($AG$1,$AJ$1,27)</f>
        <v>45774</v>
      </c>
      <c r="AH6" s="213">
        <f>DATE($AG$1,$AJ$1,28)</f>
        <v>45775</v>
      </c>
      <c r="AI6" s="505"/>
      <c r="AJ6" s="508"/>
      <c r="AK6" s="511"/>
      <c r="AL6" s="496"/>
      <c r="AM6" s="496"/>
      <c r="AN6" s="495"/>
      <c r="AO6" s="495"/>
      <c r="AP6" s="496"/>
    </row>
    <row r="7" spans="1:42" ht="24.95" customHeight="1">
      <c r="A7" s="177" t="s">
        <v>291</v>
      </c>
      <c r="B7" s="178" t="s">
        <v>315</v>
      </c>
      <c r="C7" s="179" t="s">
        <v>325</v>
      </c>
      <c r="D7" s="180"/>
      <c r="E7" s="181"/>
      <c r="F7" s="179"/>
      <c r="G7" s="182">
        <v>1</v>
      </c>
      <c r="H7" s="183">
        <v>1</v>
      </c>
      <c r="I7" s="183">
        <v>1</v>
      </c>
      <c r="J7" s="183">
        <v>1</v>
      </c>
      <c r="K7" s="183">
        <v>1</v>
      </c>
      <c r="L7" s="183"/>
      <c r="M7" s="184"/>
      <c r="N7" s="219">
        <v>1</v>
      </c>
      <c r="O7" s="214">
        <v>1</v>
      </c>
      <c r="P7" s="214">
        <v>1</v>
      </c>
      <c r="Q7" s="214">
        <v>1</v>
      </c>
      <c r="R7" s="214">
        <v>1</v>
      </c>
      <c r="S7" s="214"/>
      <c r="T7" s="215"/>
      <c r="U7" s="182">
        <v>1</v>
      </c>
      <c r="V7" s="183">
        <v>1</v>
      </c>
      <c r="W7" s="183">
        <v>1</v>
      </c>
      <c r="X7" s="183">
        <v>1</v>
      </c>
      <c r="Y7" s="183">
        <v>1</v>
      </c>
      <c r="Z7" s="183"/>
      <c r="AA7" s="184"/>
      <c r="AB7" s="219">
        <v>1</v>
      </c>
      <c r="AC7" s="214">
        <v>1</v>
      </c>
      <c r="AD7" s="214">
        <v>1</v>
      </c>
      <c r="AE7" s="214">
        <v>1</v>
      </c>
      <c r="AF7" s="214">
        <v>1</v>
      </c>
      <c r="AG7" s="214"/>
      <c r="AH7" s="215"/>
      <c r="AI7" s="225">
        <f t="shared" ref="AI7:AI36" si="0">ROUND(SUM(G7:AH7),2)</f>
        <v>20</v>
      </c>
      <c r="AJ7" s="226">
        <f t="shared" ref="AJ7:AJ36" si="1">ROUND(AI7/4,2)</f>
        <v>5</v>
      </c>
      <c r="AK7" s="227">
        <f t="shared" ref="AK7:AK36" si="2">IF(ISERROR(AJ7/$AJ$2)=TRUE,0,IF(ROUND(AJ7/$AJ$2,2)&gt;=1,1,(ROUND(AJ7/$AJ$2,2))))</f>
        <v>0.13</v>
      </c>
      <c r="AL7" s="228">
        <f>COUNT(G7:AH7)</f>
        <v>20</v>
      </c>
      <c r="AM7" s="228">
        <f>AL7*$O$58</f>
        <v>40</v>
      </c>
      <c r="AN7" s="228">
        <f>AI7-AM7</f>
        <v>-20</v>
      </c>
      <c r="AO7" s="229">
        <f t="shared" ref="AO7:AO36" si="3">ROUND(AN7/4,2)</f>
        <v>-5</v>
      </c>
      <c r="AP7" s="228">
        <f t="shared" ref="AP7:AP36" si="4">IF(A7="夜間支援従事者（夜勤）",IF(ISERROR(AO7/$AJ$2)=TRUE,0,IF(ROUND(AO7/$AJ$2,2)&gt;=1,1,(ROUND(AO7/$AJ$2,2)))),AK7)</f>
        <v>0.13</v>
      </c>
    </row>
    <row r="8" spans="1:42" ht="24.95" customHeight="1">
      <c r="A8" s="185" t="s">
        <v>176</v>
      </c>
      <c r="B8" s="186" t="s">
        <v>316</v>
      </c>
      <c r="C8" s="179"/>
      <c r="D8" s="188"/>
      <c r="E8" s="189"/>
      <c r="F8" s="187"/>
      <c r="G8" s="190">
        <v>2</v>
      </c>
      <c r="H8" s="174">
        <v>2</v>
      </c>
      <c r="I8" s="174">
        <v>2</v>
      </c>
      <c r="J8" s="174">
        <v>2</v>
      </c>
      <c r="K8" s="174">
        <v>2</v>
      </c>
      <c r="L8" s="174"/>
      <c r="M8" s="191"/>
      <c r="N8" s="220">
        <v>2</v>
      </c>
      <c r="O8" s="174">
        <v>2</v>
      </c>
      <c r="P8" s="174">
        <v>2</v>
      </c>
      <c r="Q8" s="174">
        <v>2</v>
      </c>
      <c r="R8" s="174">
        <v>2</v>
      </c>
      <c r="S8" s="174"/>
      <c r="T8" s="216"/>
      <c r="U8" s="190">
        <v>2</v>
      </c>
      <c r="V8" s="174">
        <v>2</v>
      </c>
      <c r="W8" s="174">
        <v>2</v>
      </c>
      <c r="X8" s="174">
        <v>2</v>
      </c>
      <c r="Y8" s="174">
        <v>2</v>
      </c>
      <c r="Z8" s="174"/>
      <c r="AA8" s="191"/>
      <c r="AB8" s="220">
        <v>2</v>
      </c>
      <c r="AC8" s="174">
        <v>2</v>
      </c>
      <c r="AD8" s="174">
        <v>2</v>
      </c>
      <c r="AE8" s="174">
        <v>2</v>
      </c>
      <c r="AF8" s="174">
        <v>2</v>
      </c>
      <c r="AG8" s="174"/>
      <c r="AH8" s="216"/>
      <c r="AI8" s="231">
        <f t="shared" si="0"/>
        <v>40</v>
      </c>
      <c r="AJ8" s="229">
        <f t="shared" si="1"/>
        <v>10</v>
      </c>
      <c r="AK8" s="232">
        <f t="shared" si="2"/>
        <v>0.25</v>
      </c>
      <c r="AL8" s="228">
        <f t="shared" ref="AL8:AL36" si="5">COUNT(G8:AH8)</f>
        <v>20</v>
      </c>
      <c r="AM8" s="228">
        <f t="shared" ref="AM8:AM36" si="6">AL8*$O$58</f>
        <v>40</v>
      </c>
      <c r="AN8" s="228">
        <f t="shared" ref="AN8:AN36" si="7">AI8-AM8</f>
        <v>0</v>
      </c>
      <c r="AO8" s="229">
        <f t="shared" si="3"/>
        <v>0</v>
      </c>
      <c r="AP8" s="228">
        <f t="shared" si="4"/>
        <v>0.25</v>
      </c>
    </row>
    <row r="9" spans="1:42" ht="24.95" customHeight="1">
      <c r="A9" s="185" t="s">
        <v>177</v>
      </c>
      <c r="B9" s="186" t="s">
        <v>317</v>
      </c>
      <c r="C9" s="187" t="s">
        <v>325</v>
      </c>
      <c r="D9" s="187" t="s">
        <v>325</v>
      </c>
      <c r="E9" s="189"/>
      <c r="F9" s="187"/>
      <c r="G9" s="190">
        <v>8</v>
      </c>
      <c r="H9" s="174">
        <v>8</v>
      </c>
      <c r="I9" s="174">
        <v>8</v>
      </c>
      <c r="J9" s="174">
        <v>8</v>
      </c>
      <c r="K9" s="174">
        <v>8</v>
      </c>
      <c r="L9" s="174"/>
      <c r="M9" s="191"/>
      <c r="N9" s="220">
        <v>8</v>
      </c>
      <c r="O9" s="174">
        <v>8</v>
      </c>
      <c r="P9" s="174">
        <v>8</v>
      </c>
      <c r="Q9" s="174">
        <v>8</v>
      </c>
      <c r="R9" s="174">
        <v>8</v>
      </c>
      <c r="S9" s="174"/>
      <c r="T9" s="216"/>
      <c r="U9" s="190">
        <v>8</v>
      </c>
      <c r="V9" s="174">
        <v>8</v>
      </c>
      <c r="W9" s="174">
        <v>8</v>
      </c>
      <c r="X9" s="174">
        <v>8</v>
      </c>
      <c r="Y9" s="174">
        <v>8</v>
      </c>
      <c r="Z9" s="174"/>
      <c r="AA9" s="191"/>
      <c r="AB9" s="220">
        <v>8</v>
      </c>
      <c r="AC9" s="174">
        <v>8</v>
      </c>
      <c r="AD9" s="174">
        <v>8</v>
      </c>
      <c r="AE9" s="174">
        <v>8</v>
      </c>
      <c r="AF9" s="174">
        <v>8</v>
      </c>
      <c r="AG9" s="174"/>
      <c r="AH9" s="216"/>
      <c r="AI9" s="231">
        <f t="shared" si="0"/>
        <v>160</v>
      </c>
      <c r="AJ9" s="229">
        <f t="shared" si="1"/>
        <v>40</v>
      </c>
      <c r="AK9" s="232">
        <f t="shared" si="2"/>
        <v>1</v>
      </c>
      <c r="AL9" s="228">
        <f t="shared" si="5"/>
        <v>20</v>
      </c>
      <c r="AM9" s="228">
        <f t="shared" si="6"/>
        <v>40</v>
      </c>
      <c r="AN9" s="228">
        <f t="shared" si="7"/>
        <v>120</v>
      </c>
      <c r="AO9" s="229">
        <f t="shared" si="3"/>
        <v>30</v>
      </c>
      <c r="AP9" s="228">
        <f t="shared" si="4"/>
        <v>1</v>
      </c>
    </row>
    <row r="10" spans="1:42" ht="24.95" customHeight="1">
      <c r="A10" s="185" t="s">
        <v>177</v>
      </c>
      <c r="B10" s="186" t="s">
        <v>318</v>
      </c>
      <c r="C10" s="187" t="s">
        <v>325</v>
      </c>
      <c r="D10" s="187" t="s">
        <v>325</v>
      </c>
      <c r="E10" s="189"/>
      <c r="F10" s="187"/>
      <c r="G10" s="190"/>
      <c r="H10" s="174"/>
      <c r="I10" s="174">
        <v>8</v>
      </c>
      <c r="J10" s="174">
        <v>8</v>
      </c>
      <c r="K10" s="174">
        <v>8</v>
      </c>
      <c r="L10" s="174">
        <v>8</v>
      </c>
      <c r="M10" s="191">
        <v>8</v>
      </c>
      <c r="N10" s="220"/>
      <c r="O10" s="174"/>
      <c r="P10" s="174">
        <v>8</v>
      </c>
      <c r="Q10" s="174">
        <v>8</v>
      </c>
      <c r="R10" s="174">
        <v>8</v>
      </c>
      <c r="S10" s="174">
        <v>8</v>
      </c>
      <c r="T10" s="216">
        <v>8</v>
      </c>
      <c r="U10" s="190"/>
      <c r="V10" s="174"/>
      <c r="W10" s="174">
        <v>8</v>
      </c>
      <c r="X10" s="174">
        <v>8</v>
      </c>
      <c r="Y10" s="174">
        <v>8</v>
      </c>
      <c r="Z10" s="174">
        <v>8</v>
      </c>
      <c r="AA10" s="191">
        <v>8</v>
      </c>
      <c r="AB10" s="220"/>
      <c r="AC10" s="174"/>
      <c r="AD10" s="174">
        <v>8</v>
      </c>
      <c r="AE10" s="174">
        <v>8</v>
      </c>
      <c r="AF10" s="174">
        <v>8</v>
      </c>
      <c r="AG10" s="174">
        <v>8</v>
      </c>
      <c r="AH10" s="216">
        <v>8</v>
      </c>
      <c r="AI10" s="231">
        <f t="shared" si="0"/>
        <v>160</v>
      </c>
      <c r="AJ10" s="229">
        <f t="shared" si="1"/>
        <v>40</v>
      </c>
      <c r="AK10" s="232">
        <f t="shared" si="2"/>
        <v>1</v>
      </c>
      <c r="AL10" s="228">
        <f t="shared" si="5"/>
        <v>20</v>
      </c>
      <c r="AM10" s="228">
        <f t="shared" si="6"/>
        <v>40</v>
      </c>
      <c r="AN10" s="228">
        <f t="shared" si="7"/>
        <v>120</v>
      </c>
      <c r="AO10" s="229">
        <f t="shared" si="3"/>
        <v>30</v>
      </c>
      <c r="AP10" s="228">
        <f t="shared" si="4"/>
        <v>1</v>
      </c>
    </row>
    <row r="11" spans="1:42" ht="24.95" customHeight="1">
      <c r="A11" s="185" t="s">
        <v>177</v>
      </c>
      <c r="B11" s="186" t="s">
        <v>319</v>
      </c>
      <c r="C11" s="187"/>
      <c r="D11" s="188" t="s">
        <v>325</v>
      </c>
      <c r="E11" s="189"/>
      <c r="F11" s="187"/>
      <c r="G11" s="190"/>
      <c r="H11" s="174"/>
      <c r="I11" s="174">
        <v>2</v>
      </c>
      <c r="J11" s="174">
        <v>2</v>
      </c>
      <c r="K11" s="174">
        <v>2</v>
      </c>
      <c r="L11" s="174">
        <v>2</v>
      </c>
      <c r="M11" s="191">
        <v>2</v>
      </c>
      <c r="N11" s="220"/>
      <c r="O11" s="174"/>
      <c r="P11" s="174">
        <v>2</v>
      </c>
      <c r="Q11" s="174">
        <v>2</v>
      </c>
      <c r="R11" s="174">
        <v>2</v>
      </c>
      <c r="S11" s="174">
        <v>2</v>
      </c>
      <c r="T11" s="216">
        <v>2</v>
      </c>
      <c r="U11" s="190"/>
      <c r="V11" s="174"/>
      <c r="W11" s="174">
        <v>2</v>
      </c>
      <c r="X11" s="174">
        <v>2</v>
      </c>
      <c r="Y11" s="174">
        <v>2</v>
      </c>
      <c r="Z11" s="174">
        <v>2</v>
      </c>
      <c r="AA11" s="191">
        <v>2</v>
      </c>
      <c r="AB11" s="220"/>
      <c r="AC11" s="174"/>
      <c r="AD11" s="174">
        <v>2</v>
      </c>
      <c r="AE11" s="174">
        <v>2</v>
      </c>
      <c r="AF11" s="174">
        <v>2</v>
      </c>
      <c r="AG11" s="174">
        <v>2</v>
      </c>
      <c r="AH11" s="216">
        <v>2</v>
      </c>
      <c r="AI11" s="231">
        <f t="shared" si="0"/>
        <v>40</v>
      </c>
      <c r="AJ11" s="229">
        <f t="shared" si="1"/>
        <v>10</v>
      </c>
      <c r="AK11" s="232">
        <f t="shared" si="2"/>
        <v>0.25</v>
      </c>
      <c r="AL11" s="228">
        <f t="shared" si="5"/>
        <v>20</v>
      </c>
      <c r="AM11" s="228">
        <f t="shared" si="6"/>
        <v>40</v>
      </c>
      <c r="AN11" s="228">
        <f t="shared" si="7"/>
        <v>0</v>
      </c>
      <c r="AO11" s="229">
        <f t="shared" si="3"/>
        <v>0</v>
      </c>
      <c r="AP11" s="228">
        <f t="shared" si="4"/>
        <v>0.25</v>
      </c>
    </row>
    <row r="12" spans="1:42" ht="24.95" customHeight="1">
      <c r="A12" s="185" t="s">
        <v>177</v>
      </c>
      <c r="B12" s="186" t="s">
        <v>320</v>
      </c>
      <c r="C12" s="187"/>
      <c r="D12" s="188"/>
      <c r="E12" s="189"/>
      <c r="F12" s="187"/>
      <c r="G12" s="190">
        <v>2</v>
      </c>
      <c r="H12" s="174">
        <v>2</v>
      </c>
      <c r="I12" s="174">
        <v>2</v>
      </c>
      <c r="J12" s="174">
        <v>2</v>
      </c>
      <c r="K12" s="174">
        <v>2</v>
      </c>
      <c r="L12" s="174"/>
      <c r="M12" s="191"/>
      <c r="N12" s="220">
        <v>2</v>
      </c>
      <c r="O12" s="174">
        <v>2</v>
      </c>
      <c r="P12" s="174">
        <v>2</v>
      </c>
      <c r="Q12" s="174">
        <v>2</v>
      </c>
      <c r="R12" s="174">
        <v>2</v>
      </c>
      <c r="S12" s="174"/>
      <c r="T12" s="216"/>
      <c r="U12" s="190">
        <v>2</v>
      </c>
      <c r="V12" s="174">
        <v>2</v>
      </c>
      <c r="W12" s="174">
        <v>2</v>
      </c>
      <c r="X12" s="174">
        <v>2</v>
      </c>
      <c r="Y12" s="174">
        <v>2</v>
      </c>
      <c r="Z12" s="174"/>
      <c r="AA12" s="191"/>
      <c r="AB12" s="220">
        <v>2</v>
      </c>
      <c r="AC12" s="174">
        <v>2</v>
      </c>
      <c r="AD12" s="174">
        <v>2</v>
      </c>
      <c r="AE12" s="174">
        <v>2</v>
      </c>
      <c r="AF12" s="174">
        <v>2</v>
      </c>
      <c r="AG12" s="174"/>
      <c r="AH12" s="216"/>
      <c r="AI12" s="231">
        <f t="shared" si="0"/>
        <v>40</v>
      </c>
      <c r="AJ12" s="229">
        <f t="shared" si="1"/>
        <v>10</v>
      </c>
      <c r="AK12" s="232">
        <f t="shared" si="2"/>
        <v>0.25</v>
      </c>
      <c r="AL12" s="228">
        <f t="shared" si="5"/>
        <v>20</v>
      </c>
      <c r="AM12" s="228">
        <f t="shared" si="6"/>
        <v>40</v>
      </c>
      <c r="AN12" s="228">
        <f t="shared" si="7"/>
        <v>0</v>
      </c>
      <c r="AO12" s="229">
        <f t="shared" si="3"/>
        <v>0</v>
      </c>
      <c r="AP12" s="228">
        <f t="shared" si="4"/>
        <v>0.25</v>
      </c>
    </row>
    <row r="13" spans="1:42" ht="24.95" customHeight="1">
      <c r="A13" s="185" t="s">
        <v>272</v>
      </c>
      <c r="B13" s="186" t="s">
        <v>319</v>
      </c>
      <c r="C13" s="187"/>
      <c r="D13" s="188"/>
      <c r="E13" s="189"/>
      <c r="F13" s="187"/>
      <c r="G13" s="190">
        <v>2</v>
      </c>
      <c r="H13" s="174">
        <v>2</v>
      </c>
      <c r="I13" s="174">
        <v>2</v>
      </c>
      <c r="J13" s="174">
        <v>2</v>
      </c>
      <c r="K13" s="174">
        <v>2</v>
      </c>
      <c r="L13" s="174"/>
      <c r="M13" s="191"/>
      <c r="N13" s="220">
        <v>2</v>
      </c>
      <c r="O13" s="174">
        <v>2</v>
      </c>
      <c r="P13" s="174">
        <v>2</v>
      </c>
      <c r="Q13" s="174">
        <v>2</v>
      </c>
      <c r="R13" s="174">
        <v>2</v>
      </c>
      <c r="S13" s="174"/>
      <c r="T13" s="216"/>
      <c r="U13" s="190">
        <v>2</v>
      </c>
      <c r="V13" s="174">
        <v>2</v>
      </c>
      <c r="W13" s="174">
        <v>2</v>
      </c>
      <c r="X13" s="174">
        <v>2</v>
      </c>
      <c r="Y13" s="174">
        <v>2</v>
      </c>
      <c r="Z13" s="174"/>
      <c r="AA13" s="191"/>
      <c r="AB13" s="220">
        <v>2</v>
      </c>
      <c r="AC13" s="174">
        <v>2</v>
      </c>
      <c r="AD13" s="174">
        <v>2</v>
      </c>
      <c r="AE13" s="174">
        <v>2</v>
      </c>
      <c r="AF13" s="174">
        <v>2</v>
      </c>
      <c r="AG13" s="174"/>
      <c r="AH13" s="216"/>
      <c r="AI13" s="231">
        <f t="shared" si="0"/>
        <v>40</v>
      </c>
      <c r="AJ13" s="229">
        <f t="shared" si="1"/>
        <v>10</v>
      </c>
      <c r="AK13" s="232">
        <f t="shared" si="2"/>
        <v>0.25</v>
      </c>
      <c r="AL13" s="228">
        <f t="shared" si="5"/>
        <v>20</v>
      </c>
      <c r="AM13" s="228">
        <f t="shared" si="6"/>
        <v>40</v>
      </c>
      <c r="AN13" s="228">
        <f t="shared" si="7"/>
        <v>0</v>
      </c>
      <c r="AO13" s="229">
        <f t="shared" si="3"/>
        <v>0</v>
      </c>
      <c r="AP13" s="228">
        <f t="shared" si="4"/>
        <v>0.25</v>
      </c>
    </row>
    <row r="14" spans="1:42" ht="24.95" customHeight="1">
      <c r="A14" s="185" t="s">
        <v>272</v>
      </c>
      <c r="B14" s="186" t="s">
        <v>320</v>
      </c>
      <c r="C14" s="187"/>
      <c r="D14" s="188"/>
      <c r="E14" s="189"/>
      <c r="F14" s="187"/>
      <c r="G14" s="190">
        <v>2</v>
      </c>
      <c r="H14" s="174">
        <v>2</v>
      </c>
      <c r="I14" s="174">
        <v>2</v>
      </c>
      <c r="J14" s="174">
        <v>2</v>
      </c>
      <c r="K14" s="174">
        <v>2</v>
      </c>
      <c r="L14" s="174"/>
      <c r="M14" s="191"/>
      <c r="N14" s="220">
        <v>2</v>
      </c>
      <c r="O14" s="174">
        <v>2</v>
      </c>
      <c r="P14" s="174">
        <v>2</v>
      </c>
      <c r="Q14" s="174">
        <v>2</v>
      </c>
      <c r="R14" s="174">
        <v>2</v>
      </c>
      <c r="S14" s="174"/>
      <c r="T14" s="216"/>
      <c r="U14" s="190">
        <v>2</v>
      </c>
      <c r="V14" s="174">
        <v>2</v>
      </c>
      <c r="W14" s="174">
        <v>2</v>
      </c>
      <c r="X14" s="174">
        <v>2</v>
      </c>
      <c r="Y14" s="174">
        <v>2</v>
      </c>
      <c r="Z14" s="174"/>
      <c r="AA14" s="191"/>
      <c r="AB14" s="220">
        <v>2</v>
      </c>
      <c r="AC14" s="174">
        <v>2</v>
      </c>
      <c r="AD14" s="174">
        <v>2</v>
      </c>
      <c r="AE14" s="174">
        <v>2</v>
      </c>
      <c r="AF14" s="174">
        <v>2</v>
      </c>
      <c r="AG14" s="174"/>
      <c r="AH14" s="216"/>
      <c r="AI14" s="231">
        <f t="shared" si="0"/>
        <v>40</v>
      </c>
      <c r="AJ14" s="229">
        <f t="shared" si="1"/>
        <v>10</v>
      </c>
      <c r="AK14" s="232">
        <f t="shared" si="2"/>
        <v>0.25</v>
      </c>
      <c r="AL14" s="228">
        <f t="shared" si="5"/>
        <v>20</v>
      </c>
      <c r="AM14" s="228">
        <f t="shared" si="6"/>
        <v>40</v>
      </c>
      <c r="AN14" s="228">
        <f t="shared" si="7"/>
        <v>0</v>
      </c>
      <c r="AO14" s="229">
        <f t="shared" si="3"/>
        <v>0</v>
      </c>
      <c r="AP14" s="228">
        <f t="shared" si="4"/>
        <v>0.25</v>
      </c>
    </row>
    <row r="15" spans="1:42" ht="24.95" customHeight="1">
      <c r="A15" s="185" t="s">
        <v>178</v>
      </c>
      <c r="B15" s="186" t="s">
        <v>326</v>
      </c>
      <c r="C15" s="187" t="s">
        <v>325</v>
      </c>
      <c r="D15" s="188"/>
      <c r="E15" s="189"/>
      <c r="F15" s="187"/>
      <c r="G15" s="190"/>
      <c r="H15" s="174"/>
      <c r="I15" s="174">
        <v>8</v>
      </c>
      <c r="J15" s="174">
        <v>8</v>
      </c>
      <c r="K15" s="174">
        <v>8</v>
      </c>
      <c r="L15" s="174">
        <v>8</v>
      </c>
      <c r="M15" s="191">
        <v>8</v>
      </c>
      <c r="N15" s="220"/>
      <c r="O15" s="174"/>
      <c r="P15" s="174">
        <v>8</v>
      </c>
      <c r="Q15" s="174">
        <v>8</v>
      </c>
      <c r="R15" s="174">
        <v>8</v>
      </c>
      <c r="S15" s="174">
        <v>8</v>
      </c>
      <c r="T15" s="216">
        <v>8</v>
      </c>
      <c r="U15" s="190"/>
      <c r="V15" s="174"/>
      <c r="W15" s="174">
        <v>8</v>
      </c>
      <c r="X15" s="174">
        <v>8</v>
      </c>
      <c r="Y15" s="174">
        <v>8</v>
      </c>
      <c r="Z15" s="174">
        <v>8</v>
      </c>
      <c r="AA15" s="191">
        <v>8</v>
      </c>
      <c r="AB15" s="220"/>
      <c r="AC15" s="174"/>
      <c r="AD15" s="174">
        <v>8</v>
      </c>
      <c r="AE15" s="174">
        <v>8</v>
      </c>
      <c r="AF15" s="174">
        <v>8</v>
      </c>
      <c r="AG15" s="174">
        <v>8</v>
      </c>
      <c r="AH15" s="216">
        <v>8</v>
      </c>
      <c r="AI15" s="231">
        <f t="shared" si="0"/>
        <v>160</v>
      </c>
      <c r="AJ15" s="229">
        <f t="shared" si="1"/>
        <v>40</v>
      </c>
      <c r="AK15" s="232">
        <f t="shared" si="2"/>
        <v>1</v>
      </c>
      <c r="AL15" s="228">
        <f t="shared" si="5"/>
        <v>20</v>
      </c>
      <c r="AM15" s="228">
        <f t="shared" si="6"/>
        <v>40</v>
      </c>
      <c r="AN15" s="228">
        <f t="shared" si="7"/>
        <v>120</v>
      </c>
      <c r="AO15" s="229">
        <f t="shared" si="3"/>
        <v>30</v>
      </c>
      <c r="AP15" s="228">
        <f t="shared" si="4"/>
        <v>1</v>
      </c>
    </row>
    <row r="16" spans="1:42" ht="24.95" customHeight="1">
      <c r="A16" s="185" t="s">
        <v>178</v>
      </c>
      <c r="B16" s="178" t="s">
        <v>321</v>
      </c>
      <c r="C16" s="187" t="s">
        <v>325</v>
      </c>
      <c r="D16" s="188"/>
      <c r="E16" s="189"/>
      <c r="F16" s="187"/>
      <c r="G16" s="190"/>
      <c r="H16" s="174"/>
      <c r="I16" s="174">
        <v>2</v>
      </c>
      <c r="J16" s="174">
        <v>2</v>
      </c>
      <c r="K16" s="174">
        <v>2</v>
      </c>
      <c r="L16" s="174">
        <v>2</v>
      </c>
      <c r="M16" s="191">
        <v>2</v>
      </c>
      <c r="N16" s="220"/>
      <c r="O16" s="174"/>
      <c r="P16" s="174">
        <v>2</v>
      </c>
      <c r="Q16" s="174">
        <v>2</v>
      </c>
      <c r="R16" s="174">
        <v>2</v>
      </c>
      <c r="S16" s="174">
        <v>2</v>
      </c>
      <c r="T16" s="216">
        <v>2</v>
      </c>
      <c r="U16" s="190"/>
      <c r="V16" s="174"/>
      <c r="W16" s="174">
        <v>2</v>
      </c>
      <c r="X16" s="174">
        <v>2</v>
      </c>
      <c r="Y16" s="174">
        <v>2</v>
      </c>
      <c r="Z16" s="174">
        <v>2</v>
      </c>
      <c r="AA16" s="191">
        <v>2</v>
      </c>
      <c r="AB16" s="220"/>
      <c r="AC16" s="174"/>
      <c r="AD16" s="174">
        <v>2</v>
      </c>
      <c r="AE16" s="174">
        <v>2</v>
      </c>
      <c r="AF16" s="174">
        <v>2</v>
      </c>
      <c r="AG16" s="174">
        <v>2</v>
      </c>
      <c r="AH16" s="216">
        <v>2</v>
      </c>
      <c r="AI16" s="231">
        <f t="shared" si="0"/>
        <v>40</v>
      </c>
      <c r="AJ16" s="229">
        <f t="shared" si="1"/>
        <v>10</v>
      </c>
      <c r="AK16" s="232">
        <f t="shared" si="2"/>
        <v>0.25</v>
      </c>
      <c r="AL16" s="228">
        <f t="shared" si="5"/>
        <v>20</v>
      </c>
      <c r="AM16" s="228">
        <f t="shared" si="6"/>
        <v>40</v>
      </c>
      <c r="AN16" s="228">
        <f t="shared" si="7"/>
        <v>0</v>
      </c>
      <c r="AO16" s="229">
        <f t="shared" si="3"/>
        <v>0</v>
      </c>
      <c r="AP16" s="228">
        <f t="shared" si="4"/>
        <v>0.25</v>
      </c>
    </row>
    <row r="17" spans="1:42" ht="24.95" customHeight="1">
      <c r="A17" s="185" t="s">
        <v>178</v>
      </c>
      <c r="B17" s="186" t="s">
        <v>322</v>
      </c>
      <c r="C17" s="187"/>
      <c r="D17" s="188"/>
      <c r="E17" s="189"/>
      <c r="F17" s="187"/>
      <c r="G17" s="190">
        <v>8</v>
      </c>
      <c r="H17" s="174">
        <v>8</v>
      </c>
      <c r="I17" s="174">
        <v>8</v>
      </c>
      <c r="J17" s="174">
        <v>8</v>
      </c>
      <c r="K17" s="174">
        <v>8</v>
      </c>
      <c r="L17" s="174"/>
      <c r="M17" s="191"/>
      <c r="N17" s="220">
        <v>8</v>
      </c>
      <c r="O17" s="174">
        <v>8</v>
      </c>
      <c r="P17" s="174">
        <v>8</v>
      </c>
      <c r="Q17" s="174">
        <v>8</v>
      </c>
      <c r="R17" s="174">
        <v>8</v>
      </c>
      <c r="S17" s="174"/>
      <c r="T17" s="216"/>
      <c r="U17" s="190">
        <v>8</v>
      </c>
      <c r="V17" s="174">
        <v>8</v>
      </c>
      <c r="W17" s="174">
        <v>8</v>
      </c>
      <c r="X17" s="174">
        <v>8</v>
      </c>
      <c r="Y17" s="174">
        <v>8</v>
      </c>
      <c r="Z17" s="174"/>
      <c r="AA17" s="191"/>
      <c r="AB17" s="220">
        <v>8</v>
      </c>
      <c r="AC17" s="174">
        <v>8</v>
      </c>
      <c r="AD17" s="174">
        <v>8</v>
      </c>
      <c r="AE17" s="174">
        <v>8</v>
      </c>
      <c r="AF17" s="174">
        <v>7.99</v>
      </c>
      <c r="AG17" s="174"/>
      <c r="AH17" s="216"/>
      <c r="AI17" s="231">
        <f t="shared" si="0"/>
        <v>159.99</v>
      </c>
      <c r="AJ17" s="229">
        <f t="shared" si="1"/>
        <v>40</v>
      </c>
      <c r="AK17" s="232">
        <f t="shared" si="2"/>
        <v>1</v>
      </c>
      <c r="AL17" s="228">
        <f t="shared" si="5"/>
        <v>20</v>
      </c>
      <c r="AM17" s="228">
        <f t="shared" si="6"/>
        <v>40</v>
      </c>
      <c r="AN17" s="228">
        <f t="shared" si="7"/>
        <v>119.99000000000001</v>
      </c>
      <c r="AO17" s="229">
        <f t="shared" si="3"/>
        <v>30</v>
      </c>
      <c r="AP17" s="228">
        <f t="shared" si="4"/>
        <v>1</v>
      </c>
    </row>
    <row r="18" spans="1:42" ht="24.95" customHeight="1">
      <c r="A18" s="185" t="s">
        <v>178</v>
      </c>
      <c r="B18" s="186" t="s">
        <v>323</v>
      </c>
      <c r="C18" s="188" t="s">
        <v>325</v>
      </c>
      <c r="D18" s="188"/>
      <c r="E18" s="189"/>
      <c r="F18" s="188"/>
      <c r="G18" s="190"/>
      <c r="H18" s="174">
        <v>2.25</v>
      </c>
      <c r="I18" s="174">
        <v>2.25</v>
      </c>
      <c r="J18" s="174">
        <v>2.25</v>
      </c>
      <c r="K18" s="174">
        <v>2.25</v>
      </c>
      <c r="L18" s="174">
        <v>2.25</v>
      </c>
      <c r="M18" s="191"/>
      <c r="N18" s="220"/>
      <c r="O18" s="174">
        <v>2.25</v>
      </c>
      <c r="P18" s="174">
        <v>2.25</v>
      </c>
      <c r="Q18" s="174">
        <v>2.25</v>
      </c>
      <c r="R18" s="174">
        <v>2.25</v>
      </c>
      <c r="S18" s="174">
        <v>2.25</v>
      </c>
      <c r="T18" s="216"/>
      <c r="U18" s="190"/>
      <c r="V18" s="174">
        <v>2.25</v>
      </c>
      <c r="W18" s="174">
        <v>2.25</v>
      </c>
      <c r="X18" s="174">
        <v>2.25</v>
      </c>
      <c r="Y18" s="174">
        <v>2.25</v>
      </c>
      <c r="Z18" s="174">
        <v>2.25</v>
      </c>
      <c r="AA18" s="191"/>
      <c r="AB18" s="220"/>
      <c r="AC18" s="174">
        <v>2.25</v>
      </c>
      <c r="AD18" s="174">
        <v>2.25</v>
      </c>
      <c r="AE18" s="174">
        <v>2.25</v>
      </c>
      <c r="AF18" s="174">
        <v>2.25</v>
      </c>
      <c r="AG18" s="174">
        <v>2.25</v>
      </c>
      <c r="AH18" s="216"/>
      <c r="AI18" s="231">
        <f t="shared" si="0"/>
        <v>45</v>
      </c>
      <c r="AJ18" s="229">
        <f t="shared" si="1"/>
        <v>11.25</v>
      </c>
      <c r="AK18" s="232">
        <f t="shared" si="2"/>
        <v>0.28000000000000003</v>
      </c>
      <c r="AL18" s="228">
        <f t="shared" si="5"/>
        <v>20</v>
      </c>
      <c r="AM18" s="228">
        <f t="shared" si="6"/>
        <v>40</v>
      </c>
      <c r="AN18" s="228">
        <f t="shared" si="7"/>
        <v>5</v>
      </c>
      <c r="AO18" s="229">
        <f t="shared" si="3"/>
        <v>1.25</v>
      </c>
      <c r="AP18" s="228">
        <f t="shared" si="4"/>
        <v>0.28000000000000003</v>
      </c>
    </row>
    <row r="19" spans="1:42" ht="24.95" customHeight="1">
      <c r="A19" s="185" t="s">
        <v>272</v>
      </c>
      <c r="B19" s="186" t="s">
        <v>323</v>
      </c>
      <c r="C19" s="187" t="s">
        <v>325</v>
      </c>
      <c r="D19" s="188"/>
      <c r="E19" s="189"/>
      <c r="F19" s="187"/>
      <c r="G19" s="190"/>
      <c r="H19" s="174">
        <v>5.75</v>
      </c>
      <c r="I19" s="174">
        <v>5.75</v>
      </c>
      <c r="J19" s="174">
        <v>5.75</v>
      </c>
      <c r="K19" s="174">
        <v>5.75</v>
      </c>
      <c r="L19" s="174">
        <v>5.75</v>
      </c>
      <c r="M19" s="191"/>
      <c r="N19" s="220"/>
      <c r="O19" s="174">
        <v>5.75</v>
      </c>
      <c r="P19" s="174">
        <v>5.75</v>
      </c>
      <c r="Q19" s="174">
        <v>5.75</v>
      </c>
      <c r="R19" s="174">
        <v>5.75</v>
      </c>
      <c r="S19" s="174">
        <v>5.75</v>
      </c>
      <c r="T19" s="216"/>
      <c r="U19" s="190"/>
      <c r="V19" s="174">
        <v>5.75</v>
      </c>
      <c r="W19" s="174">
        <v>5.75</v>
      </c>
      <c r="X19" s="174">
        <v>5.75</v>
      </c>
      <c r="Y19" s="174">
        <v>5.75</v>
      </c>
      <c r="Z19" s="174">
        <v>5.75</v>
      </c>
      <c r="AA19" s="191"/>
      <c r="AB19" s="220"/>
      <c r="AC19" s="174">
        <v>5.75</v>
      </c>
      <c r="AD19" s="174">
        <v>5.75</v>
      </c>
      <c r="AE19" s="174">
        <v>5.75</v>
      </c>
      <c r="AF19" s="174">
        <v>5.75</v>
      </c>
      <c r="AG19" s="174">
        <v>5.75</v>
      </c>
      <c r="AH19" s="216"/>
      <c r="AI19" s="231">
        <f t="shared" si="0"/>
        <v>115</v>
      </c>
      <c r="AJ19" s="229">
        <f t="shared" si="1"/>
        <v>28.75</v>
      </c>
      <c r="AK19" s="232">
        <f t="shared" si="2"/>
        <v>0.72</v>
      </c>
      <c r="AL19" s="228">
        <f t="shared" si="5"/>
        <v>20</v>
      </c>
      <c r="AM19" s="228">
        <f t="shared" si="6"/>
        <v>40</v>
      </c>
      <c r="AN19" s="228">
        <f t="shared" si="7"/>
        <v>75</v>
      </c>
      <c r="AO19" s="229">
        <f t="shared" si="3"/>
        <v>18.75</v>
      </c>
      <c r="AP19" s="228">
        <f t="shared" si="4"/>
        <v>0.72</v>
      </c>
    </row>
    <row r="20" spans="1:42" ht="24.95" customHeight="1">
      <c r="A20" s="185" t="s">
        <v>179</v>
      </c>
      <c r="B20" s="178" t="s">
        <v>321</v>
      </c>
      <c r="C20" s="187" t="s">
        <v>325</v>
      </c>
      <c r="D20" s="188"/>
      <c r="E20" s="189"/>
      <c r="F20" s="187"/>
      <c r="G20" s="190">
        <v>7</v>
      </c>
      <c r="H20" s="174">
        <v>7</v>
      </c>
      <c r="I20" s="174">
        <v>7</v>
      </c>
      <c r="J20" s="174">
        <v>7</v>
      </c>
      <c r="K20" s="174">
        <v>7</v>
      </c>
      <c r="L20" s="174"/>
      <c r="M20" s="191"/>
      <c r="N20" s="220">
        <v>7</v>
      </c>
      <c r="O20" s="174">
        <v>7</v>
      </c>
      <c r="P20" s="174">
        <v>7</v>
      </c>
      <c r="Q20" s="174">
        <v>7</v>
      </c>
      <c r="R20" s="174">
        <v>7</v>
      </c>
      <c r="S20" s="174"/>
      <c r="T20" s="216"/>
      <c r="U20" s="190">
        <v>7</v>
      </c>
      <c r="V20" s="174">
        <v>7</v>
      </c>
      <c r="W20" s="174">
        <v>7</v>
      </c>
      <c r="X20" s="174">
        <v>7</v>
      </c>
      <c r="Y20" s="174">
        <v>7</v>
      </c>
      <c r="Z20" s="174"/>
      <c r="AA20" s="191"/>
      <c r="AB20" s="220">
        <v>7</v>
      </c>
      <c r="AC20" s="174">
        <v>7</v>
      </c>
      <c r="AD20" s="174">
        <v>7</v>
      </c>
      <c r="AE20" s="174">
        <v>7</v>
      </c>
      <c r="AF20" s="174">
        <v>7</v>
      </c>
      <c r="AG20" s="174"/>
      <c r="AH20" s="216"/>
      <c r="AI20" s="231">
        <f t="shared" si="0"/>
        <v>140</v>
      </c>
      <c r="AJ20" s="229">
        <f t="shared" si="1"/>
        <v>35</v>
      </c>
      <c r="AK20" s="232">
        <f t="shared" si="2"/>
        <v>0.88</v>
      </c>
      <c r="AL20" s="228">
        <f t="shared" si="5"/>
        <v>20</v>
      </c>
      <c r="AM20" s="228">
        <f t="shared" si="6"/>
        <v>40</v>
      </c>
      <c r="AN20" s="228">
        <f t="shared" si="7"/>
        <v>100</v>
      </c>
      <c r="AO20" s="229">
        <f t="shared" si="3"/>
        <v>25</v>
      </c>
      <c r="AP20" s="228">
        <f t="shared" si="4"/>
        <v>0.63</v>
      </c>
    </row>
    <row r="21" spans="1:42" ht="24.95" customHeight="1">
      <c r="A21" s="185" t="s">
        <v>179</v>
      </c>
      <c r="B21" s="186" t="s">
        <v>324</v>
      </c>
      <c r="C21" s="187"/>
      <c r="D21" s="188"/>
      <c r="E21" s="189"/>
      <c r="F21" s="187"/>
      <c r="G21" s="190">
        <v>7</v>
      </c>
      <c r="H21" s="174">
        <v>7</v>
      </c>
      <c r="I21" s="174">
        <v>7</v>
      </c>
      <c r="J21" s="174">
        <v>7</v>
      </c>
      <c r="K21" s="174">
        <v>7</v>
      </c>
      <c r="L21" s="174">
        <v>7</v>
      </c>
      <c r="M21" s="191">
        <v>7</v>
      </c>
      <c r="N21" s="220">
        <v>7</v>
      </c>
      <c r="O21" s="174">
        <v>7</v>
      </c>
      <c r="P21" s="174">
        <v>7</v>
      </c>
      <c r="Q21" s="174">
        <v>7</v>
      </c>
      <c r="R21" s="174">
        <v>7</v>
      </c>
      <c r="S21" s="174">
        <v>7</v>
      </c>
      <c r="T21" s="216">
        <v>7</v>
      </c>
      <c r="U21" s="190">
        <v>7</v>
      </c>
      <c r="V21" s="174">
        <v>7</v>
      </c>
      <c r="W21" s="174">
        <v>7</v>
      </c>
      <c r="X21" s="174">
        <v>7</v>
      </c>
      <c r="Y21" s="174">
        <v>7</v>
      </c>
      <c r="Z21" s="174">
        <v>7</v>
      </c>
      <c r="AA21" s="191">
        <v>7</v>
      </c>
      <c r="AB21" s="220">
        <v>7</v>
      </c>
      <c r="AC21" s="174">
        <v>7</v>
      </c>
      <c r="AD21" s="174">
        <v>7</v>
      </c>
      <c r="AE21" s="174">
        <v>7</v>
      </c>
      <c r="AF21" s="174">
        <v>7</v>
      </c>
      <c r="AG21" s="174">
        <v>7</v>
      </c>
      <c r="AH21" s="216">
        <v>7</v>
      </c>
      <c r="AI21" s="231">
        <f t="shared" si="0"/>
        <v>196</v>
      </c>
      <c r="AJ21" s="229">
        <f t="shared" si="1"/>
        <v>49</v>
      </c>
      <c r="AK21" s="232">
        <f t="shared" si="2"/>
        <v>1</v>
      </c>
      <c r="AL21" s="228">
        <f t="shared" si="5"/>
        <v>28</v>
      </c>
      <c r="AM21" s="228">
        <f t="shared" si="6"/>
        <v>56</v>
      </c>
      <c r="AN21" s="228">
        <f t="shared" si="7"/>
        <v>140</v>
      </c>
      <c r="AO21" s="229">
        <f t="shared" si="3"/>
        <v>35</v>
      </c>
      <c r="AP21" s="228">
        <f t="shared" si="4"/>
        <v>0.88</v>
      </c>
    </row>
    <row r="22" spans="1:42" ht="24.95" customHeight="1" thickBot="1">
      <c r="A22" s="185"/>
      <c r="B22" s="186"/>
      <c r="C22" s="187"/>
      <c r="D22" s="188"/>
      <c r="E22" s="189"/>
      <c r="F22" s="187"/>
      <c r="G22" s="190"/>
      <c r="H22" s="174"/>
      <c r="I22" s="174"/>
      <c r="J22" s="174"/>
      <c r="K22" s="174"/>
      <c r="L22" s="174"/>
      <c r="M22" s="191"/>
      <c r="N22" s="220"/>
      <c r="O22" s="174"/>
      <c r="P22" s="174"/>
      <c r="Q22" s="174"/>
      <c r="R22" s="174"/>
      <c r="S22" s="174"/>
      <c r="T22" s="216"/>
      <c r="U22" s="190"/>
      <c r="V22" s="174"/>
      <c r="W22" s="174"/>
      <c r="X22" s="174"/>
      <c r="Y22" s="174"/>
      <c r="Z22" s="174"/>
      <c r="AA22" s="191"/>
      <c r="AB22" s="220"/>
      <c r="AC22" s="174"/>
      <c r="AD22" s="174"/>
      <c r="AE22" s="174"/>
      <c r="AF22" s="174"/>
      <c r="AG22" s="174"/>
      <c r="AH22" s="216"/>
      <c r="AI22" s="231">
        <f t="shared" si="0"/>
        <v>0</v>
      </c>
      <c r="AJ22" s="229">
        <f t="shared" si="1"/>
        <v>0</v>
      </c>
      <c r="AK22" s="232">
        <f t="shared" si="2"/>
        <v>0</v>
      </c>
      <c r="AL22" s="228">
        <f t="shared" si="5"/>
        <v>0</v>
      </c>
      <c r="AM22" s="228">
        <f t="shared" si="6"/>
        <v>0</v>
      </c>
      <c r="AN22" s="228">
        <f t="shared" si="7"/>
        <v>0</v>
      </c>
      <c r="AO22" s="229">
        <f t="shared" si="3"/>
        <v>0</v>
      </c>
      <c r="AP22" s="228">
        <f t="shared" si="4"/>
        <v>0</v>
      </c>
    </row>
    <row r="23" spans="1:42" ht="24.95" hidden="1" customHeight="1">
      <c r="A23" s="185"/>
      <c r="B23" s="186"/>
      <c r="C23" s="187"/>
      <c r="D23" s="188"/>
      <c r="E23" s="189"/>
      <c r="F23" s="187"/>
      <c r="G23" s="190"/>
      <c r="H23" s="174"/>
      <c r="I23" s="174"/>
      <c r="J23" s="174"/>
      <c r="K23" s="174"/>
      <c r="L23" s="174"/>
      <c r="M23" s="191"/>
      <c r="N23" s="220"/>
      <c r="O23" s="174"/>
      <c r="P23" s="174"/>
      <c r="Q23" s="174"/>
      <c r="R23" s="174"/>
      <c r="S23" s="174"/>
      <c r="T23" s="216"/>
      <c r="U23" s="190"/>
      <c r="V23" s="174"/>
      <c r="W23" s="174"/>
      <c r="X23" s="174"/>
      <c r="Y23" s="174"/>
      <c r="Z23" s="174"/>
      <c r="AA23" s="191"/>
      <c r="AB23" s="220"/>
      <c r="AC23" s="174"/>
      <c r="AD23" s="174"/>
      <c r="AE23" s="174"/>
      <c r="AF23" s="174"/>
      <c r="AG23" s="174"/>
      <c r="AH23" s="216"/>
      <c r="AI23" s="231">
        <f t="shared" si="0"/>
        <v>0</v>
      </c>
      <c r="AJ23" s="229">
        <f t="shared" si="1"/>
        <v>0</v>
      </c>
      <c r="AK23" s="232">
        <f t="shared" si="2"/>
        <v>0</v>
      </c>
      <c r="AL23" s="228">
        <f t="shared" si="5"/>
        <v>0</v>
      </c>
      <c r="AM23" s="228">
        <f t="shared" si="6"/>
        <v>0</v>
      </c>
      <c r="AN23" s="228">
        <f t="shared" si="7"/>
        <v>0</v>
      </c>
      <c r="AO23" s="229">
        <f t="shared" si="3"/>
        <v>0</v>
      </c>
      <c r="AP23" s="228">
        <f t="shared" si="4"/>
        <v>0</v>
      </c>
    </row>
    <row r="24" spans="1:42" ht="24.95" hidden="1" customHeight="1">
      <c r="A24" s="185"/>
      <c r="B24" s="186"/>
      <c r="C24" s="187"/>
      <c r="D24" s="188"/>
      <c r="E24" s="189"/>
      <c r="F24" s="187"/>
      <c r="G24" s="190"/>
      <c r="H24" s="174"/>
      <c r="I24" s="174"/>
      <c r="J24" s="174"/>
      <c r="K24" s="174"/>
      <c r="L24" s="174"/>
      <c r="M24" s="191"/>
      <c r="N24" s="220"/>
      <c r="O24" s="174"/>
      <c r="P24" s="174"/>
      <c r="Q24" s="174"/>
      <c r="R24" s="174"/>
      <c r="S24" s="174"/>
      <c r="T24" s="216"/>
      <c r="U24" s="190"/>
      <c r="V24" s="174"/>
      <c r="W24" s="174"/>
      <c r="X24" s="174"/>
      <c r="Y24" s="174"/>
      <c r="Z24" s="174"/>
      <c r="AA24" s="191"/>
      <c r="AB24" s="220"/>
      <c r="AC24" s="174"/>
      <c r="AD24" s="174"/>
      <c r="AE24" s="174"/>
      <c r="AF24" s="174"/>
      <c r="AG24" s="174"/>
      <c r="AH24" s="216"/>
      <c r="AI24" s="231">
        <f t="shared" si="0"/>
        <v>0</v>
      </c>
      <c r="AJ24" s="229">
        <f t="shared" si="1"/>
        <v>0</v>
      </c>
      <c r="AK24" s="232">
        <f t="shared" si="2"/>
        <v>0</v>
      </c>
      <c r="AL24" s="228">
        <f t="shared" si="5"/>
        <v>0</v>
      </c>
      <c r="AM24" s="228">
        <f t="shared" si="6"/>
        <v>0</v>
      </c>
      <c r="AN24" s="228">
        <f t="shared" si="7"/>
        <v>0</v>
      </c>
      <c r="AO24" s="229">
        <f t="shared" si="3"/>
        <v>0</v>
      </c>
      <c r="AP24" s="228">
        <f t="shared" si="4"/>
        <v>0</v>
      </c>
    </row>
    <row r="25" spans="1:42" ht="24.95" hidden="1" customHeight="1">
      <c r="A25" s="185"/>
      <c r="B25" s="186"/>
      <c r="C25" s="187"/>
      <c r="D25" s="188"/>
      <c r="E25" s="189"/>
      <c r="F25" s="187"/>
      <c r="G25" s="190"/>
      <c r="H25" s="174"/>
      <c r="I25" s="174"/>
      <c r="J25" s="174"/>
      <c r="K25" s="174"/>
      <c r="L25" s="174"/>
      <c r="M25" s="191"/>
      <c r="N25" s="220"/>
      <c r="O25" s="174"/>
      <c r="P25" s="174"/>
      <c r="Q25" s="174"/>
      <c r="R25" s="174"/>
      <c r="S25" s="174"/>
      <c r="T25" s="216"/>
      <c r="U25" s="190"/>
      <c r="V25" s="174"/>
      <c r="W25" s="174"/>
      <c r="X25" s="174"/>
      <c r="Y25" s="174"/>
      <c r="Z25" s="174"/>
      <c r="AA25" s="191"/>
      <c r="AB25" s="220"/>
      <c r="AC25" s="174"/>
      <c r="AD25" s="174"/>
      <c r="AE25" s="174"/>
      <c r="AF25" s="174"/>
      <c r="AG25" s="174"/>
      <c r="AH25" s="216"/>
      <c r="AI25" s="231">
        <f t="shared" si="0"/>
        <v>0</v>
      </c>
      <c r="AJ25" s="229">
        <f t="shared" si="1"/>
        <v>0</v>
      </c>
      <c r="AK25" s="232">
        <f t="shared" si="2"/>
        <v>0</v>
      </c>
      <c r="AL25" s="228">
        <f t="shared" si="5"/>
        <v>0</v>
      </c>
      <c r="AM25" s="228">
        <f t="shared" si="6"/>
        <v>0</v>
      </c>
      <c r="AN25" s="228">
        <f t="shared" si="7"/>
        <v>0</v>
      </c>
      <c r="AO25" s="229">
        <f t="shared" si="3"/>
        <v>0</v>
      </c>
      <c r="AP25" s="228">
        <f t="shared" si="4"/>
        <v>0</v>
      </c>
    </row>
    <row r="26" spans="1:42" ht="24.95" hidden="1" customHeight="1">
      <c r="A26" s="177"/>
      <c r="B26" s="186"/>
      <c r="C26" s="187"/>
      <c r="D26" s="188"/>
      <c r="E26" s="189"/>
      <c r="F26" s="187"/>
      <c r="G26" s="190"/>
      <c r="H26" s="174"/>
      <c r="I26" s="174"/>
      <c r="J26" s="174"/>
      <c r="K26" s="174"/>
      <c r="L26" s="174"/>
      <c r="M26" s="191"/>
      <c r="N26" s="220"/>
      <c r="O26" s="174"/>
      <c r="P26" s="174"/>
      <c r="Q26" s="174"/>
      <c r="R26" s="174"/>
      <c r="S26" s="174"/>
      <c r="T26" s="216"/>
      <c r="U26" s="190"/>
      <c r="V26" s="174"/>
      <c r="W26" s="174"/>
      <c r="X26" s="174"/>
      <c r="Y26" s="174"/>
      <c r="Z26" s="174"/>
      <c r="AA26" s="191"/>
      <c r="AB26" s="220"/>
      <c r="AC26" s="174"/>
      <c r="AD26" s="174"/>
      <c r="AE26" s="174"/>
      <c r="AF26" s="174"/>
      <c r="AG26" s="174"/>
      <c r="AH26" s="191"/>
      <c r="AI26" s="231">
        <f t="shared" si="0"/>
        <v>0</v>
      </c>
      <c r="AJ26" s="229">
        <f t="shared" si="1"/>
        <v>0</v>
      </c>
      <c r="AK26" s="232">
        <f t="shared" si="2"/>
        <v>0</v>
      </c>
      <c r="AL26" s="228">
        <f t="shared" si="5"/>
        <v>0</v>
      </c>
      <c r="AM26" s="228">
        <f t="shared" si="6"/>
        <v>0</v>
      </c>
      <c r="AN26" s="228">
        <f t="shared" si="7"/>
        <v>0</v>
      </c>
      <c r="AO26" s="229">
        <f t="shared" si="3"/>
        <v>0</v>
      </c>
      <c r="AP26" s="228">
        <f t="shared" si="4"/>
        <v>0</v>
      </c>
    </row>
    <row r="27" spans="1:42" ht="24.95" hidden="1" customHeight="1">
      <c r="A27" s="177"/>
      <c r="B27" s="186"/>
      <c r="C27" s="187"/>
      <c r="D27" s="188"/>
      <c r="E27" s="189"/>
      <c r="F27" s="187"/>
      <c r="G27" s="190"/>
      <c r="H27" s="174"/>
      <c r="I27" s="174"/>
      <c r="J27" s="174"/>
      <c r="K27" s="174"/>
      <c r="L27" s="174"/>
      <c r="M27" s="191"/>
      <c r="N27" s="220"/>
      <c r="O27" s="174"/>
      <c r="P27" s="174"/>
      <c r="Q27" s="174"/>
      <c r="R27" s="174"/>
      <c r="S27" s="174"/>
      <c r="T27" s="216"/>
      <c r="U27" s="190"/>
      <c r="V27" s="174"/>
      <c r="W27" s="174"/>
      <c r="X27" s="174"/>
      <c r="Y27" s="174"/>
      <c r="Z27" s="174"/>
      <c r="AA27" s="191"/>
      <c r="AB27" s="220"/>
      <c r="AC27" s="174"/>
      <c r="AD27" s="174"/>
      <c r="AE27" s="174"/>
      <c r="AF27" s="174"/>
      <c r="AG27" s="174"/>
      <c r="AH27" s="191"/>
      <c r="AI27" s="231">
        <f t="shared" si="0"/>
        <v>0</v>
      </c>
      <c r="AJ27" s="229">
        <f t="shared" si="1"/>
        <v>0</v>
      </c>
      <c r="AK27" s="232">
        <f t="shared" si="2"/>
        <v>0</v>
      </c>
      <c r="AL27" s="228">
        <f t="shared" si="5"/>
        <v>0</v>
      </c>
      <c r="AM27" s="228">
        <f t="shared" si="6"/>
        <v>0</v>
      </c>
      <c r="AN27" s="228">
        <f t="shared" si="7"/>
        <v>0</v>
      </c>
      <c r="AO27" s="229">
        <f t="shared" si="3"/>
        <v>0</v>
      </c>
      <c r="AP27" s="228">
        <f t="shared" si="4"/>
        <v>0</v>
      </c>
    </row>
    <row r="28" spans="1:42" ht="24.95" hidden="1" customHeight="1">
      <c r="A28" s="177"/>
      <c r="B28" s="186"/>
      <c r="C28" s="187"/>
      <c r="D28" s="188"/>
      <c r="E28" s="189"/>
      <c r="F28" s="187"/>
      <c r="G28" s="190"/>
      <c r="H28" s="174"/>
      <c r="I28" s="174"/>
      <c r="J28" s="174"/>
      <c r="K28" s="174"/>
      <c r="L28" s="174"/>
      <c r="M28" s="191"/>
      <c r="N28" s="220"/>
      <c r="O28" s="174"/>
      <c r="P28" s="174"/>
      <c r="Q28" s="174"/>
      <c r="R28" s="174"/>
      <c r="S28" s="174"/>
      <c r="T28" s="216"/>
      <c r="U28" s="190"/>
      <c r="V28" s="174"/>
      <c r="W28" s="174"/>
      <c r="X28" s="174"/>
      <c r="Y28" s="174"/>
      <c r="Z28" s="174"/>
      <c r="AA28" s="191"/>
      <c r="AB28" s="220"/>
      <c r="AC28" s="174"/>
      <c r="AD28" s="174"/>
      <c r="AE28" s="174"/>
      <c r="AF28" s="174"/>
      <c r="AG28" s="174"/>
      <c r="AH28" s="191"/>
      <c r="AI28" s="231">
        <f t="shared" si="0"/>
        <v>0</v>
      </c>
      <c r="AJ28" s="229">
        <f t="shared" si="1"/>
        <v>0</v>
      </c>
      <c r="AK28" s="232">
        <f t="shared" si="2"/>
        <v>0</v>
      </c>
      <c r="AL28" s="228">
        <f t="shared" si="5"/>
        <v>0</v>
      </c>
      <c r="AM28" s="228">
        <f t="shared" si="6"/>
        <v>0</v>
      </c>
      <c r="AN28" s="228">
        <f t="shared" si="7"/>
        <v>0</v>
      </c>
      <c r="AO28" s="229">
        <f t="shared" si="3"/>
        <v>0</v>
      </c>
      <c r="AP28" s="228">
        <f t="shared" si="4"/>
        <v>0</v>
      </c>
    </row>
    <row r="29" spans="1:42" ht="24.95" hidden="1" customHeight="1">
      <c r="A29" s="177"/>
      <c r="B29" s="186"/>
      <c r="C29" s="187"/>
      <c r="D29" s="188"/>
      <c r="E29" s="189"/>
      <c r="F29" s="187"/>
      <c r="G29" s="190"/>
      <c r="H29" s="174"/>
      <c r="I29" s="174"/>
      <c r="J29" s="174"/>
      <c r="K29" s="174"/>
      <c r="L29" s="174"/>
      <c r="M29" s="191"/>
      <c r="N29" s="220"/>
      <c r="O29" s="174"/>
      <c r="P29" s="174"/>
      <c r="Q29" s="174"/>
      <c r="R29" s="174"/>
      <c r="S29" s="174"/>
      <c r="T29" s="216"/>
      <c r="U29" s="190"/>
      <c r="V29" s="174"/>
      <c r="W29" s="174"/>
      <c r="X29" s="174"/>
      <c r="Y29" s="223"/>
      <c r="Z29" s="174"/>
      <c r="AA29" s="191"/>
      <c r="AB29" s="220"/>
      <c r="AC29" s="174"/>
      <c r="AD29" s="174"/>
      <c r="AE29" s="174"/>
      <c r="AF29" s="174"/>
      <c r="AG29" s="174"/>
      <c r="AH29" s="191"/>
      <c r="AI29" s="231">
        <f t="shared" si="0"/>
        <v>0</v>
      </c>
      <c r="AJ29" s="229">
        <f t="shared" si="1"/>
        <v>0</v>
      </c>
      <c r="AK29" s="232">
        <f t="shared" si="2"/>
        <v>0</v>
      </c>
      <c r="AL29" s="228">
        <f t="shared" si="5"/>
        <v>0</v>
      </c>
      <c r="AM29" s="228">
        <f t="shared" si="6"/>
        <v>0</v>
      </c>
      <c r="AN29" s="228">
        <f t="shared" si="7"/>
        <v>0</v>
      </c>
      <c r="AO29" s="229">
        <f t="shared" si="3"/>
        <v>0</v>
      </c>
      <c r="AP29" s="228">
        <f t="shared" si="4"/>
        <v>0</v>
      </c>
    </row>
    <row r="30" spans="1:42" ht="24.95" hidden="1" customHeight="1">
      <c r="A30" s="177"/>
      <c r="B30" s="186"/>
      <c r="C30" s="187"/>
      <c r="D30" s="188"/>
      <c r="E30" s="189"/>
      <c r="F30" s="187"/>
      <c r="G30" s="190"/>
      <c r="H30" s="174"/>
      <c r="I30" s="174"/>
      <c r="J30" s="174"/>
      <c r="K30" s="174"/>
      <c r="L30" s="174"/>
      <c r="M30" s="191"/>
      <c r="N30" s="220"/>
      <c r="O30" s="174"/>
      <c r="P30" s="174"/>
      <c r="Q30" s="174"/>
      <c r="R30" s="174"/>
      <c r="S30" s="174"/>
      <c r="T30" s="216"/>
      <c r="U30" s="190"/>
      <c r="V30" s="174"/>
      <c r="W30" s="174"/>
      <c r="X30" s="174"/>
      <c r="Y30" s="174"/>
      <c r="Z30" s="174"/>
      <c r="AA30" s="191"/>
      <c r="AB30" s="220"/>
      <c r="AC30" s="174"/>
      <c r="AD30" s="174"/>
      <c r="AE30" s="174"/>
      <c r="AF30" s="174"/>
      <c r="AG30" s="174"/>
      <c r="AH30" s="191"/>
      <c r="AI30" s="231">
        <f t="shared" si="0"/>
        <v>0</v>
      </c>
      <c r="AJ30" s="229">
        <f t="shared" si="1"/>
        <v>0</v>
      </c>
      <c r="AK30" s="232">
        <f t="shared" si="2"/>
        <v>0</v>
      </c>
      <c r="AL30" s="228">
        <f t="shared" si="5"/>
        <v>0</v>
      </c>
      <c r="AM30" s="228">
        <f t="shared" si="6"/>
        <v>0</v>
      </c>
      <c r="AN30" s="228">
        <f t="shared" si="7"/>
        <v>0</v>
      </c>
      <c r="AO30" s="229">
        <f t="shared" si="3"/>
        <v>0</v>
      </c>
      <c r="AP30" s="228">
        <f t="shared" si="4"/>
        <v>0</v>
      </c>
    </row>
    <row r="31" spans="1:42" ht="24.95" hidden="1" customHeight="1">
      <c r="A31" s="177"/>
      <c r="B31" s="186"/>
      <c r="C31" s="187"/>
      <c r="D31" s="188"/>
      <c r="E31" s="189"/>
      <c r="F31" s="187"/>
      <c r="G31" s="190"/>
      <c r="H31" s="174"/>
      <c r="I31" s="174"/>
      <c r="J31" s="174"/>
      <c r="K31" s="174"/>
      <c r="L31" s="174"/>
      <c r="M31" s="191"/>
      <c r="N31" s="220"/>
      <c r="O31" s="174"/>
      <c r="P31" s="174"/>
      <c r="Q31" s="174"/>
      <c r="R31" s="174"/>
      <c r="S31" s="174"/>
      <c r="T31" s="216"/>
      <c r="U31" s="190"/>
      <c r="V31" s="174"/>
      <c r="W31" s="174"/>
      <c r="X31" s="174"/>
      <c r="Y31" s="174"/>
      <c r="Z31" s="174"/>
      <c r="AA31" s="191"/>
      <c r="AB31" s="220"/>
      <c r="AC31" s="174"/>
      <c r="AD31" s="174"/>
      <c r="AE31" s="174"/>
      <c r="AF31" s="174"/>
      <c r="AG31" s="174"/>
      <c r="AH31" s="191"/>
      <c r="AI31" s="231">
        <f t="shared" si="0"/>
        <v>0</v>
      </c>
      <c r="AJ31" s="229">
        <f t="shared" si="1"/>
        <v>0</v>
      </c>
      <c r="AK31" s="232">
        <f t="shared" si="2"/>
        <v>0</v>
      </c>
      <c r="AL31" s="228">
        <f t="shared" si="5"/>
        <v>0</v>
      </c>
      <c r="AM31" s="228">
        <f t="shared" si="6"/>
        <v>0</v>
      </c>
      <c r="AN31" s="228">
        <f t="shared" si="7"/>
        <v>0</v>
      </c>
      <c r="AO31" s="229">
        <f t="shared" si="3"/>
        <v>0</v>
      </c>
      <c r="AP31" s="228">
        <f t="shared" si="4"/>
        <v>0</v>
      </c>
    </row>
    <row r="32" spans="1:42" ht="24.95" hidden="1" customHeight="1">
      <c r="A32" s="177"/>
      <c r="B32" s="186"/>
      <c r="C32" s="187"/>
      <c r="D32" s="188"/>
      <c r="E32" s="189"/>
      <c r="F32" s="187"/>
      <c r="G32" s="190"/>
      <c r="H32" s="174"/>
      <c r="I32" s="174"/>
      <c r="J32" s="174"/>
      <c r="K32" s="174"/>
      <c r="L32" s="174"/>
      <c r="M32" s="191"/>
      <c r="N32" s="220"/>
      <c r="O32" s="174"/>
      <c r="P32" s="174"/>
      <c r="Q32" s="174"/>
      <c r="R32" s="174"/>
      <c r="S32" s="174"/>
      <c r="T32" s="216"/>
      <c r="U32" s="190"/>
      <c r="V32" s="174"/>
      <c r="W32" s="174"/>
      <c r="X32" s="174"/>
      <c r="Y32" s="174"/>
      <c r="Z32" s="174"/>
      <c r="AA32" s="191"/>
      <c r="AB32" s="220"/>
      <c r="AC32" s="174"/>
      <c r="AD32" s="174"/>
      <c r="AE32" s="174"/>
      <c r="AF32" s="174"/>
      <c r="AG32" s="174"/>
      <c r="AH32" s="191"/>
      <c r="AI32" s="231">
        <f t="shared" si="0"/>
        <v>0</v>
      </c>
      <c r="AJ32" s="229">
        <f t="shared" si="1"/>
        <v>0</v>
      </c>
      <c r="AK32" s="232">
        <f t="shared" si="2"/>
        <v>0</v>
      </c>
      <c r="AL32" s="228">
        <f t="shared" si="5"/>
        <v>0</v>
      </c>
      <c r="AM32" s="228">
        <f t="shared" si="6"/>
        <v>0</v>
      </c>
      <c r="AN32" s="228">
        <f t="shared" si="7"/>
        <v>0</v>
      </c>
      <c r="AO32" s="229">
        <f t="shared" si="3"/>
        <v>0</v>
      </c>
      <c r="AP32" s="228">
        <f t="shared" si="4"/>
        <v>0</v>
      </c>
    </row>
    <row r="33" spans="1:42" ht="24.95" hidden="1" customHeight="1">
      <c r="A33" s="177"/>
      <c r="B33" s="186"/>
      <c r="C33" s="187"/>
      <c r="D33" s="188"/>
      <c r="E33" s="189"/>
      <c r="F33" s="187"/>
      <c r="G33" s="190"/>
      <c r="H33" s="174"/>
      <c r="I33" s="174"/>
      <c r="J33" s="174"/>
      <c r="K33" s="174"/>
      <c r="L33" s="174"/>
      <c r="M33" s="191"/>
      <c r="N33" s="220"/>
      <c r="O33" s="174"/>
      <c r="P33" s="174"/>
      <c r="Q33" s="174"/>
      <c r="R33" s="174"/>
      <c r="S33" s="174"/>
      <c r="T33" s="216"/>
      <c r="U33" s="190"/>
      <c r="V33" s="174"/>
      <c r="W33" s="174"/>
      <c r="X33" s="174"/>
      <c r="Y33" s="174"/>
      <c r="Z33" s="174"/>
      <c r="AA33" s="191"/>
      <c r="AB33" s="220"/>
      <c r="AC33" s="174"/>
      <c r="AD33" s="174"/>
      <c r="AE33" s="174"/>
      <c r="AF33" s="174"/>
      <c r="AG33" s="174"/>
      <c r="AH33" s="191"/>
      <c r="AI33" s="231">
        <f t="shared" si="0"/>
        <v>0</v>
      </c>
      <c r="AJ33" s="229">
        <f t="shared" si="1"/>
        <v>0</v>
      </c>
      <c r="AK33" s="232">
        <f t="shared" si="2"/>
        <v>0</v>
      </c>
      <c r="AL33" s="228">
        <f t="shared" si="5"/>
        <v>0</v>
      </c>
      <c r="AM33" s="228">
        <f t="shared" si="6"/>
        <v>0</v>
      </c>
      <c r="AN33" s="228">
        <f t="shared" si="7"/>
        <v>0</v>
      </c>
      <c r="AO33" s="229">
        <f t="shared" si="3"/>
        <v>0</v>
      </c>
      <c r="AP33" s="228">
        <f t="shared" si="4"/>
        <v>0</v>
      </c>
    </row>
    <row r="34" spans="1:42" ht="24.95" hidden="1" customHeight="1">
      <c r="A34" s="177"/>
      <c r="B34" s="186"/>
      <c r="C34" s="187"/>
      <c r="D34" s="188"/>
      <c r="E34" s="189"/>
      <c r="F34" s="187"/>
      <c r="G34" s="190"/>
      <c r="H34" s="174"/>
      <c r="I34" s="174"/>
      <c r="J34" s="174"/>
      <c r="K34" s="174"/>
      <c r="L34" s="174"/>
      <c r="M34" s="191"/>
      <c r="N34" s="220"/>
      <c r="O34" s="174"/>
      <c r="P34" s="174"/>
      <c r="Q34" s="174"/>
      <c r="R34" s="174"/>
      <c r="S34" s="174"/>
      <c r="T34" s="216"/>
      <c r="U34" s="190"/>
      <c r="V34" s="174"/>
      <c r="W34" s="174"/>
      <c r="X34" s="174"/>
      <c r="Y34" s="174"/>
      <c r="Z34" s="174"/>
      <c r="AA34" s="191"/>
      <c r="AB34" s="220"/>
      <c r="AC34" s="174"/>
      <c r="AD34" s="174"/>
      <c r="AE34" s="174"/>
      <c r="AF34" s="174"/>
      <c r="AG34" s="174"/>
      <c r="AH34" s="191"/>
      <c r="AI34" s="231">
        <f t="shared" si="0"/>
        <v>0</v>
      </c>
      <c r="AJ34" s="229">
        <f t="shared" si="1"/>
        <v>0</v>
      </c>
      <c r="AK34" s="232">
        <f t="shared" si="2"/>
        <v>0</v>
      </c>
      <c r="AL34" s="228">
        <f t="shared" si="5"/>
        <v>0</v>
      </c>
      <c r="AM34" s="228">
        <f t="shared" si="6"/>
        <v>0</v>
      </c>
      <c r="AN34" s="228">
        <f t="shared" si="7"/>
        <v>0</v>
      </c>
      <c r="AO34" s="229">
        <f t="shared" si="3"/>
        <v>0</v>
      </c>
      <c r="AP34" s="228">
        <f t="shared" si="4"/>
        <v>0</v>
      </c>
    </row>
    <row r="35" spans="1:42" ht="24.95" hidden="1" customHeight="1">
      <c r="A35" s="177"/>
      <c r="B35" s="186"/>
      <c r="C35" s="187"/>
      <c r="D35" s="188"/>
      <c r="E35" s="189"/>
      <c r="F35" s="187"/>
      <c r="G35" s="190"/>
      <c r="H35" s="174"/>
      <c r="I35" s="174"/>
      <c r="J35" s="174"/>
      <c r="K35" s="174"/>
      <c r="L35" s="174"/>
      <c r="M35" s="191"/>
      <c r="N35" s="220"/>
      <c r="O35" s="174"/>
      <c r="P35" s="174"/>
      <c r="Q35" s="174"/>
      <c r="R35" s="174"/>
      <c r="S35" s="174"/>
      <c r="T35" s="216"/>
      <c r="U35" s="190"/>
      <c r="V35" s="174"/>
      <c r="W35" s="174"/>
      <c r="X35" s="174"/>
      <c r="Y35" s="174"/>
      <c r="Z35" s="174"/>
      <c r="AA35" s="191"/>
      <c r="AB35" s="220"/>
      <c r="AC35" s="174"/>
      <c r="AD35" s="174"/>
      <c r="AE35" s="174"/>
      <c r="AF35" s="174"/>
      <c r="AG35" s="174"/>
      <c r="AH35" s="191"/>
      <c r="AI35" s="231">
        <f t="shared" si="0"/>
        <v>0</v>
      </c>
      <c r="AJ35" s="229">
        <f t="shared" si="1"/>
        <v>0</v>
      </c>
      <c r="AK35" s="232">
        <f t="shared" si="2"/>
        <v>0</v>
      </c>
      <c r="AL35" s="228">
        <f t="shared" si="5"/>
        <v>0</v>
      </c>
      <c r="AM35" s="228">
        <f t="shared" si="6"/>
        <v>0</v>
      </c>
      <c r="AN35" s="228">
        <f t="shared" si="7"/>
        <v>0</v>
      </c>
      <c r="AO35" s="229">
        <f t="shared" si="3"/>
        <v>0</v>
      </c>
      <c r="AP35" s="228">
        <f t="shared" si="4"/>
        <v>0</v>
      </c>
    </row>
    <row r="36" spans="1:42" ht="24.95" hidden="1" customHeight="1" thickBot="1">
      <c r="A36" s="177"/>
      <c r="B36" s="192"/>
      <c r="C36" s="193"/>
      <c r="D36" s="194"/>
      <c r="E36" s="195"/>
      <c r="F36" s="193"/>
      <c r="G36" s="196"/>
      <c r="H36" s="197"/>
      <c r="I36" s="197"/>
      <c r="J36" s="197"/>
      <c r="K36" s="197"/>
      <c r="L36" s="197"/>
      <c r="M36" s="198"/>
      <c r="N36" s="221"/>
      <c r="O36" s="217"/>
      <c r="P36" s="217"/>
      <c r="Q36" s="217"/>
      <c r="R36" s="217"/>
      <c r="S36" s="217"/>
      <c r="T36" s="222"/>
      <c r="U36" s="196"/>
      <c r="V36" s="197"/>
      <c r="W36" s="197"/>
      <c r="X36" s="197"/>
      <c r="Y36" s="197"/>
      <c r="Z36" s="197"/>
      <c r="AA36" s="198"/>
      <c r="AB36" s="221"/>
      <c r="AC36" s="217"/>
      <c r="AD36" s="217"/>
      <c r="AE36" s="217"/>
      <c r="AF36" s="217"/>
      <c r="AG36" s="217"/>
      <c r="AH36" s="218"/>
      <c r="AI36" s="233">
        <f t="shared" si="0"/>
        <v>0</v>
      </c>
      <c r="AJ36" s="234">
        <f t="shared" si="1"/>
        <v>0</v>
      </c>
      <c r="AK36" s="235">
        <f t="shared" si="2"/>
        <v>0</v>
      </c>
      <c r="AL36" s="228">
        <f t="shared" si="5"/>
        <v>0</v>
      </c>
      <c r="AM36" s="228">
        <f t="shared" si="6"/>
        <v>0</v>
      </c>
      <c r="AN36" s="228">
        <f t="shared" si="7"/>
        <v>0</v>
      </c>
      <c r="AO36" s="229">
        <f t="shared" si="3"/>
        <v>0</v>
      </c>
      <c r="AP36" s="228">
        <f t="shared" si="4"/>
        <v>0</v>
      </c>
    </row>
    <row r="37" spans="1:42" ht="24.95" customHeight="1" thickTop="1" thickBot="1">
      <c r="A37" s="488" t="s">
        <v>65</v>
      </c>
      <c r="B37" s="489"/>
      <c r="C37" s="489"/>
      <c r="D37" s="489"/>
      <c r="E37" s="489"/>
      <c r="F37" s="490"/>
      <c r="G37" s="158">
        <f t="shared" ref="G37:AH37" si="8">SUM(G7:G36)</f>
        <v>39</v>
      </c>
      <c r="H37" s="159">
        <f t="shared" si="8"/>
        <v>47</v>
      </c>
      <c r="I37" s="159">
        <f t="shared" si="8"/>
        <v>67</v>
      </c>
      <c r="J37" s="159">
        <f t="shared" si="8"/>
        <v>67</v>
      </c>
      <c r="K37" s="159">
        <f t="shared" si="8"/>
        <v>67</v>
      </c>
      <c r="L37" s="159">
        <f t="shared" si="8"/>
        <v>35</v>
      </c>
      <c r="M37" s="160">
        <f t="shared" si="8"/>
        <v>27</v>
      </c>
      <c r="N37" s="161">
        <f t="shared" si="8"/>
        <v>39</v>
      </c>
      <c r="O37" s="159">
        <f t="shared" si="8"/>
        <v>47</v>
      </c>
      <c r="P37" s="159">
        <f t="shared" si="8"/>
        <v>67</v>
      </c>
      <c r="Q37" s="159">
        <f t="shared" si="8"/>
        <v>67</v>
      </c>
      <c r="R37" s="159">
        <f t="shared" si="8"/>
        <v>67</v>
      </c>
      <c r="S37" s="159">
        <f t="shared" si="8"/>
        <v>35</v>
      </c>
      <c r="T37" s="160">
        <f t="shared" si="8"/>
        <v>27</v>
      </c>
      <c r="U37" s="161">
        <f t="shared" si="8"/>
        <v>39</v>
      </c>
      <c r="V37" s="159">
        <f t="shared" si="8"/>
        <v>47</v>
      </c>
      <c r="W37" s="159">
        <f t="shared" si="8"/>
        <v>67</v>
      </c>
      <c r="X37" s="159">
        <f t="shared" si="8"/>
        <v>67</v>
      </c>
      <c r="Y37" s="159">
        <f t="shared" si="8"/>
        <v>67</v>
      </c>
      <c r="Z37" s="159">
        <f t="shared" si="8"/>
        <v>35</v>
      </c>
      <c r="AA37" s="160">
        <f t="shared" si="8"/>
        <v>27</v>
      </c>
      <c r="AB37" s="161">
        <f t="shared" si="8"/>
        <v>39</v>
      </c>
      <c r="AC37" s="159">
        <f t="shared" si="8"/>
        <v>47</v>
      </c>
      <c r="AD37" s="159">
        <f t="shared" si="8"/>
        <v>67</v>
      </c>
      <c r="AE37" s="159">
        <f t="shared" si="8"/>
        <v>67</v>
      </c>
      <c r="AF37" s="159">
        <f t="shared" si="8"/>
        <v>66.990000000000009</v>
      </c>
      <c r="AG37" s="159">
        <f t="shared" si="8"/>
        <v>35</v>
      </c>
      <c r="AH37" s="162">
        <f t="shared" si="8"/>
        <v>27</v>
      </c>
      <c r="AI37" s="236">
        <f t="shared" ref="AI37:AK37" si="9">SUM(AI7:AI36)</f>
        <v>1395.99</v>
      </c>
      <c r="AJ37" s="237">
        <f t="shared" si="9"/>
        <v>349</v>
      </c>
      <c r="AK37" s="238">
        <f t="shared" si="9"/>
        <v>8.51</v>
      </c>
      <c r="AL37" s="230"/>
      <c r="AM37" s="230"/>
      <c r="AN37" s="230"/>
      <c r="AO37" s="230"/>
      <c r="AP37" s="230"/>
    </row>
    <row r="38" spans="1:42" ht="15" customHeight="1">
      <c r="A38" s="62" t="s">
        <v>66</v>
      </c>
    </row>
    <row r="39" spans="1:42" ht="15" customHeight="1">
      <c r="A39" s="62" t="s">
        <v>280</v>
      </c>
    </row>
    <row r="40" spans="1:42" ht="15" customHeight="1">
      <c r="A40" s="62" t="s">
        <v>68</v>
      </c>
    </row>
    <row r="41" spans="1:42" ht="15" customHeight="1">
      <c r="A41" s="62" t="s">
        <v>69</v>
      </c>
    </row>
    <row r="42" spans="1:42" ht="15" customHeight="1">
      <c r="A42" s="62" t="s">
        <v>70</v>
      </c>
    </row>
    <row r="43" spans="1:42" ht="15" customHeight="1">
      <c r="A43" s="62" t="s">
        <v>71</v>
      </c>
    </row>
    <row r="44" spans="1:42" ht="15" customHeight="1">
      <c r="A44" s="152"/>
    </row>
    <row r="45" spans="1:42" ht="26.25" customHeight="1" thickBot="1">
      <c r="A45" s="382" t="s">
        <v>309</v>
      </c>
      <c r="B45" s="383"/>
      <c r="C45" s="383"/>
      <c r="D45" s="383"/>
      <c r="M45" s="358" t="s">
        <v>268</v>
      </c>
      <c r="N45" s="358"/>
      <c r="O45" s="358"/>
      <c r="P45" s="358"/>
      <c r="Q45" s="358" t="s">
        <v>250</v>
      </c>
      <c r="R45" s="358"/>
      <c r="S45" s="358"/>
      <c r="T45" s="358"/>
      <c r="U45" s="358"/>
      <c r="V45" s="358"/>
      <c r="W45" s="200"/>
      <c r="X45" s="201"/>
      <c r="AB45" s="202"/>
      <c r="AC45" s="202"/>
      <c r="AF45" s="173"/>
    </row>
    <row r="46" spans="1:42" ht="24.95" customHeight="1">
      <c r="A46" s="383"/>
      <c r="B46" s="383"/>
      <c r="C46" s="383"/>
      <c r="D46" s="383"/>
      <c r="F46" s="400" t="s">
        <v>243</v>
      </c>
      <c r="G46" s="401"/>
      <c r="H46" s="401"/>
      <c r="I46" s="491"/>
      <c r="J46" s="492" t="s">
        <v>47</v>
      </c>
      <c r="K46" s="493"/>
      <c r="L46" s="493"/>
      <c r="M46" s="464" t="s">
        <v>73</v>
      </c>
      <c r="N46" s="494"/>
      <c r="O46" s="464" t="s">
        <v>74</v>
      </c>
      <c r="P46" s="494"/>
      <c r="Q46" s="388" t="s">
        <v>72</v>
      </c>
      <c r="R46" s="390"/>
      <c r="S46" s="464" t="s">
        <v>73</v>
      </c>
      <c r="T46" s="494"/>
      <c r="U46" s="464" t="s">
        <v>74</v>
      </c>
      <c r="V46" s="465"/>
      <c r="W46" s="466" t="s">
        <v>259</v>
      </c>
      <c r="X46" s="467"/>
      <c r="Z46" s="468" t="s">
        <v>245</v>
      </c>
      <c r="AA46" s="469"/>
      <c r="AB46" s="172" t="s">
        <v>246</v>
      </c>
      <c r="AC46" s="156" t="s">
        <v>265</v>
      </c>
      <c r="AD46" s="156" t="s">
        <v>266</v>
      </c>
      <c r="AE46" s="470" t="s">
        <v>251</v>
      </c>
      <c r="AF46" s="471"/>
      <c r="AG46" s="157" t="s">
        <v>252</v>
      </c>
      <c r="AH46" s="472" t="s">
        <v>257</v>
      </c>
      <c r="AI46" s="473"/>
    </row>
    <row r="47" spans="1:42" ht="24.95" customHeight="1">
      <c r="A47" s="383"/>
      <c r="B47" s="383"/>
      <c r="C47" s="383"/>
      <c r="D47" s="383"/>
      <c r="F47" s="474" t="s">
        <v>205</v>
      </c>
      <c r="G47" s="163" t="s">
        <v>201</v>
      </c>
      <c r="H47" s="477">
        <v>1</v>
      </c>
      <c r="I47" s="478"/>
      <c r="J47" s="479" t="s">
        <v>292</v>
      </c>
      <c r="K47" s="480"/>
      <c r="L47" s="480"/>
      <c r="M47" s="481">
        <v>40</v>
      </c>
      <c r="N47" s="481"/>
      <c r="O47" s="481">
        <v>1</v>
      </c>
      <c r="P47" s="481"/>
      <c r="Q47" s="458">
        <f>COUNTIF($A$7:$A$36,$J47)</f>
        <v>0</v>
      </c>
      <c r="R47" s="459"/>
      <c r="S47" s="460">
        <f>SUMIF($A$7:$A$36,$J47,$AJ$7:$AJ$36)</f>
        <v>0</v>
      </c>
      <c r="T47" s="460"/>
      <c r="U47" s="422">
        <f t="shared" ref="U47:U52" si="10">ROUNDUP(SUMIF($A$7:$A$36,$J47,$AK$7:$AK$36),2)</f>
        <v>0</v>
      </c>
      <c r="V47" s="461"/>
      <c r="W47" s="443" t="str">
        <f>IF(Q47=0,"-",IF(U47&gt;=1,"OK","NG"))</f>
        <v>-</v>
      </c>
      <c r="X47" s="444"/>
      <c r="Z47" s="368" t="s">
        <v>247</v>
      </c>
      <c r="AA47" s="368"/>
      <c r="AB47" s="164" t="s">
        <v>253</v>
      </c>
      <c r="AC47" s="428">
        <f>IF(X2=Z47,ROUNDDOWN(O50*40,1),"")</f>
        <v>50</v>
      </c>
      <c r="AD47" s="428">
        <f>IF(X2=Z47,ROUNDDOWN(SUM(J66:K69),1),"")</f>
        <v>58.8</v>
      </c>
      <c r="AE47" s="409">
        <f>40*ROUNDDOWN($H$53/12,1)</f>
        <v>24</v>
      </c>
      <c r="AF47" s="410"/>
      <c r="AG47" s="165" t="str">
        <f>IF($S$52&gt;=(($AC$47+$AD$47+AE47)-($M$50+$M$51)),"可","不可")</f>
        <v>可</v>
      </c>
      <c r="AH47" s="482">
        <f>$AC$47+$AD$47+AE47</f>
        <v>132.80000000000001</v>
      </c>
      <c r="AI47" s="409"/>
    </row>
    <row r="48" spans="1:42" ht="24.95" customHeight="1">
      <c r="A48" s="383"/>
      <c r="B48" s="383"/>
      <c r="C48" s="383"/>
      <c r="D48" s="383"/>
      <c r="F48" s="475"/>
      <c r="G48" s="163" t="s">
        <v>200</v>
      </c>
      <c r="H48" s="434">
        <v>2.5</v>
      </c>
      <c r="I48" s="435"/>
      <c r="J48" s="446" t="s">
        <v>293</v>
      </c>
      <c r="K48" s="447"/>
      <c r="L48" s="447"/>
      <c r="M48" s="448" t="s">
        <v>295</v>
      </c>
      <c r="N48" s="449"/>
      <c r="O48" s="449"/>
      <c r="P48" s="450"/>
      <c r="Q48" s="451">
        <f t="shared" ref="Q48" si="11">COUNTIF($A$7:$A$36,$J48)</f>
        <v>1</v>
      </c>
      <c r="R48" s="452"/>
      <c r="S48" s="453">
        <f t="shared" ref="S48" si="12">SUMIF($A$7:$A$36,$J48,$AJ$7:$AJ$36)</f>
        <v>5</v>
      </c>
      <c r="T48" s="453"/>
      <c r="U48" s="454">
        <f t="shared" si="10"/>
        <v>0.13</v>
      </c>
      <c r="V48" s="455"/>
      <c r="W48" s="456" t="str">
        <f>IF(Q48=0,"-",IF(AND(R67&gt;=1),"OK","NG"))</f>
        <v>OK</v>
      </c>
      <c r="X48" s="457"/>
      <c r="Y48" s="153"/>
      <c r="Z48" s="368"/>
      <c r="AA48" s="368"/>
      <c r="AB48" s="164" t="s">
        <v>254</v>
      </c>
      <c r="AC48" s="445"/>
      <c r="AD48" s="445"/>
      <c r="AE48" s="409">
        <f>40*ROUNDDOWN($H$53/30,1)</f>
        <v>8</v>
      </c>
      <c r="AF48" s="410"/>
      <c r="AG48" s="165" t="str">
        <f>IF($S$52&gt;=(($AC$47+$AD$47+AE48)-($M$50+$M$51)),"可","不可")</f>
        <v>可</v>
      </c>
      <c r="AH48" s="482">
        <f>$AC$47+$AD$47+AE48</f>
        <v>116.8</v>
      </c>
      <c r="AI48" s="409"/>
    </row>
    <row r="49" spans="1:41" ht="24.95" customHeight="1">
      <c r="A49" s="382" t="s">
        <v>313</v>
      </c>
      <c r="B49" s="383"/>
      <c r="C49" s="383"/>
      <c r="D49" s="383"/>
      <c r="F49" s="475"/>
      <c r="G49" s="163" t="s">
        <v>199</v>
      </c>
      <c r="H49" s="434">
        <v>2</v>
      </c>
      <c r="I49" s="435"/>
      <c r="J49" s="413" t="s">
        <v>76</v>
      </c>
      <c r="K49" s="414"/>
      <c r="L49" s="414"/>
      <c r="M49" s="437" t="s">
        <v>294</v>
      </c>
      <c r="N49" s="438"/>
      <c r="O49" s="438"/>
      <c r="P49" s="439"/>
      <c r="Q49" s="418">
        <f>COUNTIF($A$7:$A$36,$J49)</f>
        <v>1</v>
      </c>
      <c r="R49" s="419"/>
      <c r="S49" s="440">
        <f>SUMIF($A$7:$A$36,$J49,$AJ$7:$AJ$36)</f>
        <v>10</v>
      </c>
      <c r="T49" s="440"/>
      <c r="U49" s="441">
        <f t="shared" si="10"/>
        <v>0.25</v>
      </c>
      <c r="V49" s="442"/>
      <c r="W49" s="443" t="str">
        <f>IF(U49&gt;0,"OK","NG")</f>
        <v>OK</v>
      </c>
      <c r="X49" s="444"/>
      <c r="Y49" s="153"/>
      <c r="Z49" s="368" t="s">
        <v>244</v>
      </c>
      <c r="AA49" s="368"/>
      <c r="AB49" s="166" t="s">
        <v>255</v>
      </c>
      <c r="AC49" s="428" t="str">
        <f>IF(X2=Z49,ROUNDDOWN(O50*40,1),"")</f>
        <v/>
      </c>
      <c r="AD49" s="428" t="str">
        <f>IF(X2=Z49,ROUNDDOWN(SUM(J66:K69),1),"")</f>
        <v/>
      </c>
      <c r="AE49" s="409">
        <f>40*ROUNDDOWN($H$53/7.5,1)</f>
        <v>40</v>
      </c>
      <c r="AF49" s="410"/>
      <c r="AG49" s="165" t="e">
        <f>IF($S$52&gt;=(($AC$49+$AD$49+AE49)-($M$50+$M$51)),"可","不可")</f>
        <v>#VALUE!</v>
      </c>
      <c r="AH49" s="377" t="e">
        <f>$AC$49+$AD$49+AE49</f>
        <v>#VALUE!</v>
      </c>
      <c r="AI49" s="409"/>
    </row>
    <row r="50" spans="1:41" ht="24.95" customHeight="1">
      <c r="A50" s="383"/>
      <c r="B50" s="383"/>
      <c r="C50" s="383"/>
      <c r="D50" s="383"/>
      <c r="F50" s="475"/>
      <c r="G50" s="163" t="s">
        <v>198</v>
      </c>
      <c r="H50" s="434">
        <v>1</v>
      </c>
      <c r="I50" s="435"/>
      <c r="J50" s="413" t="s">
        <v>77</v>
      </c>
      <c r="K50" s="414"/>
      <c r="L50" s="414"/>
      <c r="M50" s="436">
        <f>ROUNDUP($O$50*$AJ$2,2)</f>
        <v>50</v>
      </c>
      <c r="N50" s="436"/>
      <c r="O50" s="436">
        <f>IF(X2="日中サービス支援型",ROUNDUP(H53/5,2),ROUNDUP(H53/6,2))</f>
        <v>1.25</v>
      </c>
      <c r="P50" s="436"/>
      <c r="Q50" s="418">
        <f>COUNTIF($A$7:$A$36,$J50)</f>
        <v>4</v>
      </c>
      <c r="R50" s="419"/>
      <c r="S50" s="440">
        <f>SUMIF($A$7:$A$36,$J50,$AJ$7:$AJ$36)</f>
        <v>100</v>
      </c>
      <c r="T50" s="440"/>
      <c r="U50" s="440">
        <f t="shared" si="10"/>
        <v>2.5</v>
      </c>
      <c r="V50" s="441"/>
      <c r="W50" s="462" t="str">
        <f>IF(AND(S50&gt;=M50,U50&gt;=O50),"OK","NG")</f>
        <v>OK</v>
      </c>
      <c r="X50" s="463"/>
      <c r="Y50" s="153"/>
      <c r="Z50" s="368"/>
      <c r="AA50" s="368"/>
      <c r="AB50" s="167" t="s">
        <v>256</v>
      </c>
      <c r="AC50" s="445"/>
      <c r="AD50" s="429"/>
      <c r="AE50" s="409">
        <f>40*ROUNDDOWN($H$53/20,1)</f>
        <v>12</v>
      </c>
      <c r="AF50" s="410"/>
      <c r="AG50" s="165" t="e">
        <f>IF($S$52&gt;=(($AC$49+$AD$49+AE50)-($M$50+$M$51)),"可","不可")</f>
        <v>#VALUE!</v>
      </c>
      <c r="AH50" s="377" t="e">
        <f>$AC$49+$AD$49+AE50</f>
        <v>#VALUE!</v>
      </c>
      <c r="AI50" s="409"/>
    </row>
    <row r="51" spans="1:41" ht="24.95" customHeight="1">
      <c r="A51" s="383"/>
      <c r="B51" s="383"/>
      <c r="C51" s="383"/>
      <c r="D51" s="383"/>
      <c r="F51" s="475"/>
      <c r="G51" s="163" t="s">
        <v>197</v>
      </c>
      <c r="H51" s="434">
        <v>1</v>
      </c>
      <c r="I51" s="435"/>
      <c r="J51" s="483" t="s">
        <v>78</v>
      </c>
      <c r="K51" s="484"/>
      <c r="L51" s="484"/>
      <c r="M51" s="485">
        <f>IF(X2="外部サービス利用型","不要",$O$51*$AJ$2)</f>
        <v>58.8</v>
      </c>
      <c r="N51" s="485"/>
      <c r="O51" s="485">
        <f>IF(X2="外部サービス利用型","不要",ROUNDUP(SUM(H66:I71),2))</f>
        <v>1.47</v>
      </c>
      <c r="P51" s="485"/>
      <c r="Q51" s="486">
        <f>COUNTIF($A$7:$A$36,$J51)</f>
        <v>4</v>
      </c>
      <c r="R51" s="487"/>
      <c r="S51" s="426">
        <f>SUMIF($A$7:$A$36,$J51,$AJ$7:$AJ$36)</f>
        <v>101.25</v>
      </c>
      <c r="T51" s="426"/>
      <c r="U51" s="426">
        <f t="shared" si="10"/>
        <v>2.5299999999999998</v>
      </c>
      <c r="V51" s="427"/>
      <c r="W51" s="424" t="str">
        <f>IF(AND(S51&gt;=M51,U51&gt;=O51),"OK","NG")</f>
        <v>OK</v>
      </c>
      <c r="X51" s="425"/>
      <c r="Y51" s="153"/>
      <c r="Z51" s="368" t="s">
        <v>248</v>
      </c>
      <c r="AA51" s="368"/>
      <c r="AB51" s="164" t="s">
        <v>253</v>
      </c>
      <c r="AC51" s="428" t="str">
        <f>IF(X2=Z51,ROUNDDOWN(O50*40,1),"")</f>
        <v/>
      </c>
      <c r="AD51" s="430"/>
      <c r="AE51" s="409">
        <f>40*ROUNDDOWN($H$53/12,1)</f>
        <v>24</v>
      </c>
      <c r="AF51" s="410"/>
      <c r="AG51" s="165" t="e">
        <f>IF($S$52&gt;=(($AC$51+AE51)-$M$50),"可","不可")</f>
        <v>#VALUE!</v>
      </c>
      <c r="AH51" s="377" t="e">
        <f>$AC$51+$AD$51+AE51</f>
        <v>#VALUE!</v>
      </c>
      <c r="AI51" s="409"/>
    </row>
    <row r="52" spans="1:41" ht="24.95" customHeight="1" thickBot="1">
      <c r="A52" s="383"/>
      <c r="B52" s="383"/>
      <c r="C52" s="383"/>
      <c r="D52" s="383"/>
      <c r="F52" s="476"/>
      <c r="G52" s="163" t="s">
        <v>196</v>
      </c>
      <c r="H52" s="411"/>
      <c r="I52" s="412"/>
      <c r="J52" s="413" t="s">
        <v>273</v>
      </c>
      <c r="K52" s="414"/>
      <c r="L52" s="414"/>
      <c r="M52" s="415" t="s">
        <v>271</v>
      </c>
      <c r="N52" s="416"/>
      <c r="O52" s="416"/>
      <c r="P52" s="417"/>
      <c r="Q52" s="418">
        <f>COUNTIF($A$7:$A$36,$J52)</f>
        <v>3</v>
      </c>
      <c r="R52" s="419"/>
      <c r="S52" s="420">
        <f>SUMIF($A$7:$A$36,$J52,$AJ$7:$AJ$36)</f>
        <v>48.75</v>
      </c>
      <c r="T52" s="421"/>
      <c r="U52" s="422">
        <f t="shared" si="10"/>
        <v>1.22</v>
      </c>
      <c r="V52" s="423"/>
      <c r="W52" s="424" t="s">
        <v>274</v>
      </c>
      <c r="X52" s="425"/>
      <c r="Y52" s="153"/>
      <c r="Z52" s="368"/>
      <c r="AA52" s="368"/>
      <c r="AB52" s="164" t="s">
        <v>254</v>
      </c>
      <c r="AC52" s="429"/>
      <c r="AD52" s="431"/>
      <c r="AE52" s="409">
        <f>40*ROUNDDOWN($H$53/30,1)</f>
        <v>8</v>
      </c>
      <c r="AF52" s="410"/>
      <c r="AG52" s="168" t="e">
        <f>IF($S$52&gt;=(($AC$51+AE52)-$M$50),"可","不可")</f>
        <v>#VALUE!</v>
      </c>
      <c r="AH52" s="377" t="e">
        <f>$AC$51+$AD$51+AE52</f>
        <v>#VALUE!</v>
      </c>
      <c r="AI52" s="409"/>
    </row>
    <row r="53" spans="1:41" ht="24.95" customHeight="1">
      <c r="A53" s="383"/>
      <c r="B53" s="383"/>
      <c r="C53" s="383"/>
      <c r="D53" s="383"/>
      <c r="F53" s="384" t="s">
        <v>194</v>
      </c>
      <c r="G53" s="385"/>
      <c r="H53" s="398">
        <f>SUM(H47:I52)</f>
        <v>7.5</v>
      </c>
      <c r="I53" s="399"/>
      <c r="J53" s="400" t="s">
        <v>181</v>
      </c>
      <c r="K53" s="401"/>
      <c r="L53" s="401"/>
      <c r="M53" s="402" t="s">
        <v>277</v>
      </c>
      <c r="N53" s="403"/>
      <c r="O53" s="403"/>
      <c r="P53" s="404"/>
      <c r="Q53" s="405">
        <f>COUNTIF($A$7:$A$36,$J53)</f>
        <v>2</v>
      </c>
      <c r="R53" s="406"/>
      <c r="S53" s="407">
        <f>SUMIF($A$7:$A$36,$J53,$AJ$7:$AJ$36)</f>
        <v>84</v>
      </c>
      <c r="T53" s="408"/>
      <c r="U53" s="239"/>
      <c r="V53" s="240"/>
      <c r="W53" s="203"/>
      <c r="X53" s="203"/>
      <c r="Y53" s="153"/>
      <c r="Z53" s="155" t="s">
        <v>264</v>
      </c>
    </row>
    <row r="54" spans="1:41" ht="24.95" customHeight="1">
      <c r="A54" s="383"/>
      <c r="B54" s="383"/>
      <c r="C54" s="383"/>
      <c r="D54" s="383"/>
      <c r="F54" s="384" t="s">
        <v>261</v>
      </c>
      <c r="G54" s="385"/>
      <c r="H54" s="386">
        <v>8</v>
      </c>
      <c r="I54" s="387"/>
      <c r="J54" s="388" t="s">
        <v>282</v>
      </c>
      <c r="K54" s="389"/>
      <c r="L54" s="389"/>
      <c r="M54" s="389"/>
      <c r="N54" s="389"/>
      <c r="O54" s="389"/>
      <c r="P54" s="390"/>
      <c r="Q54" s="368" t="s">
        <v>297</v>
      </c>
      <c r="R54" s="368"/>
      <c r="S54" s="368"/>
      <c r="T54" s="368"/>
      <c r="U54" s="368"/>
      <c r="V54" s="368"/>
      <c r="W54" s="368"/>
      <c r="X54" s="368"/>
      <c r="Z54" s="376" t="s">
        <v>263</v>
      </c>
      <c r="AA54" s="376"/>
      <c r="AB54" s="376"/>
      <c r="AC54" s="376"/>
      <c r="AD54" s="376"/>
      <c r="AE54" s="376"/>
      <c r="AF54" s="376"/>
      <c r="AG54" s="376"/>
      <c r="AH54" s="376"/>
      <c r="AI54" s="376"/>
      <c r="AJ54" s="376"/>
      <c r="AK54" s="154"/>
    </row>
    <row r="55" spans="1:41" ht="24.95" customHeight="1">
      <c r="A55" s="383"/>
      <c r="B55" s="383"/>
      <c r="C55" s="383"/>
      <c r="D55" s="383"/>
      <c r="E55" s="153"/>
      <c r="F55" s="391" t="s">
        <v>276</v>
      </c>
      <c r="G55" s="392"/>
      <c r="H55" s="393">
        <v>6</v>
      </c>
      <c r="I55" s="394"/>
      <c r="J55" s="380" t="s">
        <v>281</v>
      </c>
      <c r="K55" s="380"/>
      <c r="L55" s="395" t="s">
        <v>327</v>
      </c>
      <c r="M55" s="396"/>
      <c r="N55" s="396"/>
      <c r="O55" s="396"/>
      <c r="P55" s="397"/>
      <c r="Q55" s="380" t="s">
        <v>285</v>
      </c>
      <c r="R55" s="380"/>
      <c r="S55" s="380" t="s">
        <v>283</v>
      </c>
      <c r="T55" s="380"/>
      <c r="U55" s="381" t="s">
        <v>284</v>
      </c>
      <c r="V55" s="381"/>
      <c r="W55" s="381"/>
      <c r="X55" s="381"/>
      <c r="Z55" s="376" t="s">
        <v>267</v>
      </c>
      <c r="AA55" s="376"/>
      <c r="AB55" s="376"/>
      <c r="AC55" s="376"/>
      <c r="AD55" s="376"/>
      <c r="AE55" s="376"/>
      <c r="AF55" s="376"/>
      <c r="AG55" s="376"/>
      <c r="AH55" s="376"/>
      <c r="AI55" s="376"/>
      <c r="AJ55" s="376"/>
    </row>
    <row r="56" spans="1:41" ht="24.95" customHeight="1">
      <c r="A56" s="382" t="s">
        <v>328</v>
      </c>
      <c r="B56" s="383"/>
      <c r="C56" s="383"/>
      <c r="D56" s="383"/>
      <c r="E56" s="153"/>
      <c r="J56" s="353" t="s">
        <v>278</v>
      </c>
      <c r="K56" s="354"/>
      <c r="L56" s="354"/>
      <c r="M56" s="169" t="s">
        <v>183</v>
      </c>
      <c r="N56" s="175">
        <v>0.91666666666666663</v>
      </c>
      <c r="O56" s="169" t="s">
        <v>193</v>
      </c>
      <c r="P56" s="175">
        <v>0.20833333333333334</v>
      </c>
      <c r="Q56" s="378">
        <v>2520000000</v>
      </c>
      <c r="R56" s="378"/>
      <c r="S56" s="378" t="s">
        <v>291</v>
      </c>
      <c r="T56" s="378"/>
      <c r="U56" s="379">
        <v>0.5</v>
      </c>
      <c r="V56" s="379"/>
      <c r="W56" s="379"/>
      <c r="X56" s="379"/>
      <c r="Z56" s="376" t="s">
        <v>262</v>
      </c>
      <c r="AA56" s="376"/>
      <c r="AB56" s="376"/>
      <c r="AC56" s="376"/>
      <c r="AD56" s="376"/>
      <c r="AE56" s="376"/>
      <c r="AF56" s="376"/>
      <c r="AG56" s="376"/>
      <c r="AH56" s="376"/>
      <c r="AI56" s="376"/>
      <c r="AJ56" s="376"/>
    </row>
    <row r="57" spans="1:41" ht="24.95" customHeight="1">
      <c r="A57" s="383"/>
      <c r="B57" s="383"/>
      <c r="C57" s="383"/>
      <c r="D57" s="383"/>
      <c r="E57" s="153"/>
      <c r="J57" s="353" t="s">
        <v>275</v>
      </c>
      <c r="K57" s="354"/>
      <c r="L57" s="354"/>
      <c r="M57" s="354"/>
      <c r="N57" s="377"/>
      <c r="O57" s="176">
        <v>49</v>
      </c>
      <c r="P57" s="170" t="s">
        <v>186</v>
      </c>
      <c r="Q57" s="378">
        <v>2520067890</v>
      </c>
      <c r="R57" s="378"/>
      <c r="S57" s="378" t="s">
        <v>291</v>
      </c>
      <c r="T57" s="378"/>
      <c r="U57" s="379">
        <v>0.4</v>
      </c>
      <c r="V57" s="379"/>
      <c r="W57" s="379"/>
      <c r="X57" s="379"/>
      <c r="Z57" s="376" t="s">
        <v>279</v>
      </c>
      <c r="AA57" s="376"/>
      <c r="AB57" s="376"/>
      <c r="AC57" s="376"/>
      <c r="AD57" s="376"/>
      <c r="AE57" s="376"/>
      <c r="AF57" s="376"/>
      <c r="AG57" s="376"/>
      <c r="AH57" s="376"/>
      <c r="AI57" s="376"/>
      <c r="AJ57" s="376"/>
    </row>
    <row r="58" spans="1:41" ht="24.95" customHeight="1">
      <c r="A58" s="383"/>
      <c r="B58" s="383"/>
      <c r="C58" s="383"/>
      <c r="D58" s="383"/>
      <c r="E58" s="153"/>
      <c r="J58" s="353" t="s">
        <v>305</v>
      </c>
      <c r="K58" s="354"/>
      <c r="L58" s="354"/>
      <c r="M58" s="354"/>
      <c r="N58" s="377"/>
      <c r="O58" s="176">
        <v>2</v>
      </c>
      <c r="P58" s="170" t="s">
        <v>186</v>
      </c>
      <c r="Q58" s="378"/>
      <c r="R58" s="378"/>
      <c r="S58" s="378"/>
      <c r="T58" s="378"/>
      <c r="U58" s="379"/>
      <c r="V58" s="379"/>
      <c r="W58" s="379"/>
      <c r="X58" s="379"/>
      <c r="Z58" s="376"/>
      <c r="AA58" s="376"/>
      <c r="AB58" s="376"/>
      <c r="AC58" s="376"/>
      <c r="AD58" s="376"/>
      <c r="AE58" s="376"/>
      <c r="AF58" s="376"/>
      <c r="AG58" s="376"/>
      <c r="AH58" s="376"/>
      <c r="AI58" s="376"/>
      <c r="AJ58" s="376"/>
    </row>
    <row r="59" spans="1:41" ht="24.95" customHeight="1">
      <c r="A59" s="383"/>
      <c r="B59" s="383"/>
      <c r="C59" s="383"/>
      <c r="D59" s="383"/>
      <c r="E59" s="153"/>
      <c r="F59" s="153"/>
      <c r="Q59" s="378"/>
      <c r="R59" s="378"/>
      <c r="S59" s="378"/>
      <c r="T59" s="378"/>
      <c r="U59" s="379"/>
      <c r="V59" s="379"/>
      <c r="W59" s="379"/>
      <c r="X59" s="379"/>
      <c r="AH59" s="204"/>
      <c r="AI59" s="204"/>
      <c r="AJ59" s="204"/>
    </row>
    <row r="60" spans="1:41" ht="24.95" customHeight="1">
      <c r="A60" s="383"/>
      <c r="B60" s="383"/>
      <c r="C60" s="383"/>
      <c r="D60" s="383"/>
      <c r="Q60" s="378"/>
      <c r="R60" s="378"/>
      <c r="S60" s="378"/>
      <c r="T60" s="378"/>
      <c r="U60" s="379"/>
      <c r="V60" s="379"/>
      <c r="W60" s="379"/>
      <c r="X60" s="379"/>
      <c r="AI60" s="154"/>
      <c r="AJ60" s="154"/>
      <c r="AK60" s="154"/>
      <c r="AL60" s="154"/>
      <c r="AM60" s="154"/>
      <c r="AN60" s="154"/>
      <c r="AO60" s="154"/>
    </row>
    <row r="61" spans="1:41" ht="24.95" customHeight="1">
      <c r="AI61" s="154"/>
      <c r="AJ61" s="154"/>
      <c r="AK61" s="154"/>
      <c r="AL61" s="154"/>
      <c r="AM61" s="154"/>
      <c r="AN61" s="154"/>
      <c r="AO61" s="154"/>
    </row>
    <row r="62" spans="1:41" ht="24.95" customHeight="1">
      <c r="AH62" s="154"/>
      <c r="AI62" s="154"/>
      <c r="AJ62" s="154"/>
      <c r="AK62" s="154"/>
      <c r="AL62" s="154"/>
      <c r="AM62" s="154"/>
      <c r="AN62" s="154"/>
      <c r="AO62" s="154"/>
    </row>
    <row r="63" spans="1:41" ht="24.95" customHeight="1">
      <c r="Q63" s="205"/>
      <c r="R63" s="205"/>
      <c r="S63" s="205"/>
      <c r="T63" s="205"/>
      <c r="U63" s="206"/>
      <c r="V63" s="206"/>
      <c r="W63" s="206"/>
      <c r="X63" s="206"/>
      <c r="AH63" s="154"/>
      <c r="AI63" s="154"/>
      <c r="AJ63" s="154"/>
      <c r="AK63" s="154"/>
      <c r="AL63" s="154"/>
      <c r="AM63" s="154"/>
      <c r="AN63" s="154"/>
      <c r="AO63" s="154"/>
    </row>
    <row r="64" spans="1:41" ht="24.95" customHeight="1">
      <c r="F64" s="155" t="s">
        <v>260</v>
      </c>
      <c r="H64" s="155" t="s">
        <v>270</v>
      </c>
      <c r="Z64" s="154"/>
      <c r="AA64" s="154"/>
      <c r="AB64" s="154"/>
      <c r="AC64" s="154"/>
      <c r="AD64" s="154"/>
      <c r="AE64" s="154"/>
      <c r="AF64" s="154"/>
      <c r="AG64" s="154"/>
      <c r="AH64" s="154"/>
      <c r="AI64" s="154"/>
      <c r="AJ64" s="154"/>
      <c r="AK64" s="154"/>
      <c r="AL64" s="154"/>
      <c r="AM64" s="154"/>
      <c r="AN64" s="154"/>
      <c r="AO64" s="154"/>
    </row>
    <row r="65" spans="6:33" ht="24.95" customHeight="1">
      <c r="F65" s="368" t="s">
        <v>204</v>
      </c>
      <c r="G65" s="368"/>
      <c r="J65" s="155" t="s">
        <v>269</v>
      </c>
      <c r="AF65" s="154"/>
      <c r="AG65" s="154"/>
    </row>
    <row r="66" spans="6:33" ht="24.95" customHeight="1">
      <c r="F66" s="369" t="s">
        <v>205</v>
      </c>
      <c r="G66" s="150" t="s">
        <v>201</v>
      </c>
      <c r="H66" s="372">
        <f>ROUND(ROUNDUP(H47,2)/2.5,2)</f>
        <v>0.4</v>
      </c>
      <c r="I66" s="373"/>
      <c r="J66" s="361">
        <f>H66*40</f>
        <v>16</v>
      </c>
      <c r="K66" s="362"/>
      <c r="O66" s="171" t="s">
        <v>286</v>
      </c>
      <c r="P66" s="171"/>
      <c r="Q66" s="171"/>
      <c r="R66" s="374">
        <f>ROUNDDOWN(SUMIF($A$7:$A$36,$J47,$AK$7:$AK$36),1)</f>
        <v>0</v>
      </c>
      <c r="S66" s="374"/>
      <c r="AF66" s="154"/>
      <c r="AG66" s="154"/>
    </row>
    <row r="67" spans="6:33" ht="24.95" customHeight="1">
      <c r="F67" s="370"/>
      <c r="G67" s="150" t="s">
        <v>200</v>
      </c>
      <c r="H67" s="359">
        <f>ROUND(ROUNDUP(H48,2)/4,2)</f>
        <v>0.63</v>
      </c>
      <c r="I67" s="360"/>
      <c r="J67" s="361">
        <f>H67*40</f>
        <v>25.2</v>
      </c>
      <c r="K67" s="362"/>
      <c r="O67" s="171" t="s">
        <v>287</v>
      </c>
      <c r="P67" s="171"/>
      <c r="Q67" s="171"/>
      <c r="R67" s="375">
        <f>R68+R69</f>
        <v>1</v>
      </c>
      <c r="S67" s="375"/>
    </row>
    <row r="68" spans="6:33" ht="24.95" customHeight="1">
      <c r="F68" s="370"/>
      <c r="G68" s="150" t="s">
        <v>199</v>
      </c>
      <c r="H68" s="359">
        <f>ROUND(ROUNDUP(H49,2)/6,2)</f>
        <v>0.33</v>
      </c>
      <c r="I68" s="360"/>
      <c r="J68" s="361">
        <f>H68*40</f>
        <v>13.200000000000001</v>
      </c>
      <c r="K68" s="362"/>
      <c r="O68" s="171" t="s">
        <v>289</v>
      </c>
      <c r="P68" s="171"/>
      <c r="Q68" s="171"/>
      <c r="R68" s="358">
        <f>ROUNDDOWN(SUMIF($B$7:$B$36,$L55,$AP$7:$AP$36),1)</f>
        <v>0.1</v>
      </c>
      <c r="S68" s="358"/>
      <c r="T68" s="155" t="s">
        <v>298</v>
      </c>
    </row>
    <row r="69" spans="6:33" ht="24.95" customHeight="1">
      <c r="F69" s="370"/>
      <c r="G69" s="150" t="s">
        <v>198</v>
      </c>
      <c r="H69" s="359">
        <f>ROUND(ROUNDUP(H50,2)/9,2)</f>
        <v>0.11</v>
      </c>
      <c r="I69" s="360"/>
      <c r="J69" s="361">
        <f>H69*40</f>
        <v>4.4000000000000004</v>
      </c>
      <c r="K69" s="362"/>
      <c r="O69" s="171" t="s">
        <v>288</v>
      </c>
      <c r="P69" s="171"/>
      <c r="Q69" s="171"/>
      <c r="R69" s="363">
        <f>SUM(U56:X58)</f>
        <v>0.9</v>
      </c>
      <c r="S69" s="358"/>
      <c r="T69" s="207"/>
      <c r="U69" s="207"/>
    </row>
    <row r="70" spans="6:33" ht="24.95" customHeight="1">
      <c r="F70" s="370"/>
      <c r="G70" s="150" t="s">
        <v>197</v>
      </c>
      <c r="H70" s="364"/>
      <c r="I70" s="365"/>
    </row>
    <row r="71" spans="6:33" ht="24.95" customHeight="1">
      <c r="F71" s="371"/>
      <c r="G71" s="150" t="s">
        <v>196</v>
      </c>
      <c r="H71" s="366"/>
      <c r="I71" s="367"/>
      <c r="T71" s="208"/>
      <c r="U71" s="208"/>
    </row>
    <row r="72" spans="6:33" ht="24.95" customHeight="1">
      <c r="T72" s="208"/>
      <c r="U72" s="208"/>
    </row>
    <row r="73" spans="6:33" ht="24.95" customHeight="1">
      <c r="F73" s="353" t="s">
        <v>182</v>
      </c>
      <c r="G73" s="354"/>
      <c r="H73" s="354"/>
      <c r="I73" s="169" t="s">
        <v>183</v>
      </c>
      <c r="J73" s="170">
        <v>0.91666666666666663</v>
      </c>
      <c r="K73" s="169" t="s">
        <v>193</v>
      </c>
      <c r="L73" s="170">
        <v>0.20833333333333334</v>
      </c>
      <c r="M73" s="155" t="s">
        <v>184</v>
      </c>
    </row>
    <row r="74" spans="6:33" ht="24.95" customHeight="1">
      <c r="F74" s="355" t="s">
        <v>185</v>
      </c>
      <c r="G74" s="356"/>
      <c r="H74" s="356"/>
      <c r="I74" s="356"/>
      <c r="J74" s="357"/>
      <c r="K74" s="145">
        <v>49</v>
      </c>
      <c r="L74" s="146" t="s">
        <v>186</v>
      </c>
      <c r="M74" s="155" t="s">
        <v>187</v>
      </c>
    </row>
  </sheetData>
  <dataConsolidate/>
  <mergeCells count="167">
    <mergeCell ref="A3:A6"/>
    <mergeCell ref="B3:B6"/>
    <mergeCell ref="C3:C6"/>
    <mergeCell ref="D3:D6"/>
    <mergeCell ref="E3:E6"/>
    <mergeCell ref="F3:F6"/>
    <mergeCell ref="A1:G1"/>
    <mergeCell ref="AG1:AH1"/>
    <mergeCell ref="A2:F2"/>
    <mergeCell ref="G2:R2"/>
    <mergeCell ref="S2:W2"/>
    <mergeCell ref="X2:AD2"/>
    <mergeCell ref="AE2:AI2"/>
    <mergeCell ref="AN3:AN6"/>
    <mergeCell ref="AO3:AO6"/>
    <mergeCell ref="AP3:AP6"/>
    <mergeCell ref="G4:M4"/>
    <mergeCell ref="N4:T4"/>
    <mergeCell ref="U4:AA4"/>
    <mergeCell ref="AB4:AH4"/>
    <mergeCell ref="G3:AH3"/>
    <mergeCell ref="AI3:AI6"/>
    <mergeCell ref="AJ3:AJ6"/>
    <mergeCell ref="AK3:AK6"/>
    <mergeCell ref="AL3:AL6"/>
    <mergeCell ref="AM3:AM6"/>
    <mergeCell ref="A37:F37"/>
    <mergeCell ref="A45:D48"/>
    <mergeCell ref="M45:P45"/>
    <mergeCell ref="Q45:V45"/>
    <mergeCell ref="F46:I46"/>
    <mergeCell ref="J46:L46"/>
    <mergeCell ref="M46:N46"/>
    <mergeCell ref="O46:P46"/>
    <mergeCell ref="Q46:R46"/>
    <mergeCell ref="S46:T46"/>
    <mergeCell ref="Z47:AA48"/>
    <mergeCell ref="AC47:AC48"/>
    <mergeCell ref="U46:V46"/>
    <mergeCell ref="W46:X46"/>
    <mergeCell ref="Z46:AA46"/>
    <mergeCell ref="AE46:AF46"/>
    <mergeCell ref="AH46:AI46"/>
    <mergeCell ref="F47:F52"/>
    <mergeCell ref="H47:I47"/>
    <mergeCell ref="J47:L47"/>
    <mergeCell ref="M47:N47"/>
    <mergeCell ref="O47:P47"/>
    <mergeCell ref="AE48:AF48"/>
    <mergeCell ref="AH48:AI48"/>
    <mergeCell ref="AE47:AF47"/>
    <mergeCell ref="AH47:AI47"/>
    <mergeCell ref="AE50:AF50"/>
    <mergeCell ref="AH50:AI50"/>
    <mergeCell ref="J51:L51"/>
    <mergeCell ref="M51:N51"/>
    <mergeCell ref="O51:P51"/>
    <mergeCell ref="Q51:R51"/>
    <mergeCell ref="Z49:AA50"/>
    <mergeCell ref="AC49:AC50"/>
    <mergeCell ref="A49:D55"/>
    <mergeCell ref="H49:I49"/>
    <mergeCell ref="J49:L49"/>
    <mergeCell ref="M49:P49"/>
    <mergeCell ref="Q49:R49"/>
    <mergeCell ref="S49:T49"/>
    <mergeCell ref="U49:V49"/>
    <mergeCell ref="W49:X49"/>
    <mergeCell ref="AD47:AD48"/>
    <mergeCell ref="H48:I48"/>
    <mergeCell ref="J48:L48"/>
    <mergeCell ref="M48:P48"/>
    <mergeCell ref="Q48:R48"/>
    <mergeCell ref="S48:T48"/>
    <mergeCell ref="U48:V48"/>
    <mergeCell ref="W48:X48"/>
    <mergeCell ref="Q47:R47"/>
    <mergeCell ref="S47:T47"/>
    <mergeCell ref="U47:V47"/>
    <mergeCell ref="W47:X47"/>
    <mergeCell ref="S50:T50"/>
    <mergeCell ref="U50:V50"/>
    <mergeCell ref="W50:X50"/>
    <mergeCell ref="H51:I51"/>
    <mergeCell ref="AD49:AD50"/>
    <mergeCell ref="AE49:AF49"/>
    <mergeCell ref="AH49:AI49"/>
    <mergeCell ref="H50:I50"/>
    <mergeCell ref="J50:L50"/>
    <mergeCell ref="M50:N50"/>
    <mergeCell ref="O50:P50"/>
    <mergeCell ref="Q50:R50"/>
    <mergeCell ref="AH52:AI52"/>
    <mergeCell ref="F53:G53"/>
    <mergeCell ref="H53:I53"/>
    <mergeCell ref="J53:L53"/>
    <mergeCell ref="M53:P53"/>
    <mergeCell ref="Q53:R53"/>
    <mergeCell ref="S53:T53"/>
    <mergeCell ref="AE51:AF51"/>
    <mergeCell ref="AH51:AI51"/>
    <mergeCell ref="H52:I52"/>
    <mergeCell ref="J52:L52"/>
    <mergeCell ref="M52:P52"/>
    <mergeCell ref="Q52:R52"/>
    <mergeCell ref="S52:T52"/>
    <mergeCell ref="U52:V52"/>
    <mergeCell ref="W52:X52"/>
    <mergeCell ref="AE52:AF52"/>
    <mergeCell ref="S51:T51"/>
    <mergeCell ref="U51:V51"/>
    <mergeCell ref="W51:X51"/>
    <mergeCell ref="Z51:AA52"/>
    <mergeCell ref="AC51:AC52"/>
    <mergeCell ref="AD51:AD52"/>
    <mergeCell ref="F54:G54"/>
    <mergeCell ref="H54:I54"/>
    <mergeCell ref="J54:P54"/>
    <mergeCell ref="Q54:X54"/>
    <mergeCell ref="Z54:AJ54"/>
    <mergeCell ref="F55:G55"/>
    <mergeCell ref="H55:I55"/>
    <mergeCell ref="J55:K55"/>
    <mergeCell ref="L55:P55"/>
    <mergeCell ref="Q55:R55"/>
    <mergeCell ref="Z57:AJ58"/>
    <mergeCell ref="J58:N58"/>
    <mergeCell ref="Q58:R58"/>
    <mergeCell ref="S58:T58"/>
    <mergeCell ref="U58:X58"/>
    <mergeCell ref="S55:T55"/>
    <mergeCell ref="U55:X55"/>
    <mergeCell ref="Z55:AJ55"/>
    <mergeCell ref="A56:D60"/>
    <mergeCell ref="J56:L56"/>
    <mergeCell ref="Q56:R56"/>
    <mergeCell ref="S56:T56"/>
    <mergeCell ref="U56:X56"/>
    <mergeCell ref="Z56:AJ56"/>
    <mergeCell ref="J57:N57"/>
    <mergeCell ref="Q59:R59"/>
    <mergeCell ref="S59:T59"/>
    <mergeCell ref="U59:X59"/>
    <mergeCell ref="Q60:R60"/>
    <mergeCell ref="S60:T60"/>
    <mergeCell ref="U60:X60"/>
    <mergeCell ref="Q57:R57"/>
    <mergeCell ref="S57:T57"/>
    <mergeCell ref="U57:X57"/>
    <mergeCell ref="F73:H73"/>
    <mergeCell ref="F74:J74"/>
    <mergeCell ref="R68:S68"/>
    <mergeCell ref="H69:I69"/>
    <mergeCell ref="J69:K69"/>
    <mergeCell ref="R69:S69"/>
    <mergeCell ref="H70:I70"/>
    <mergeCell ref="H71:I71"/>
    <mergeCell ref="F65:G65"/>
    <mergeCell ref="F66:F71"/>
    <mergeCell ref="H66:I66"/>
    <mergeCell ref="J66:K66"/>
    <mergeCell ref="R66:S66"/>
    <mergeCell ref="H67:I67"/>
    <mergeCell ref="J67:K67"/>
    <mergeCell ref="R67:S67"/>
    <mergeCell ref="H68:I68"/>
    <mergeCell ref="J68:K68"/>
  </mergeCells>
  <phoneticPr fontId="2"/>
  <dataValidations count="5">
    <dataValidation type="whole" allowBlank="1" showInputMessage="1" showErrorMessage="1" errorTitle="事業所番号" error="共同生活援助の事業所番号を記入してください（事業所名称ではありません）" prompt="事業所番号が異なる共同生活援助の事業所番号を記載してください。" sqref="Q63:R63 Q56:R60" xr:uid="{3C388D1A-7AFB-45FC-90C3-9DD411A3E44B}">
      <formula1>2520000000</formula1>
      <formula2>2529999999</formula2>
    </dataValidation>
    <dataValidation allowBlank="1" showInputMessage="1" showErrorMessage="1" prompt="兼務による勤務時間が1.0を超えないように注意してください。_x000a_越えている場合もNGと表示されます。" sqref="W48:X48" xr:uid="{295A7AB5-A01F-4079-95CE-8B7C41270E79}"/>
    <dataValidation type="decimal" allowBlank="1" showInputMessage="1" showErrorMessage="1" errorTitle="入力方法を守ってください。" promptTitle="入力時注意" prompt="小数点第1位までの入力としてください。" sqref="U63:X63" xr:uid="{79B827B3-CB42-417C-A77D-3FC21291F791}">
      <formula1>0.1</formula1>
      <formula2>0.9</formula2>
    </dataValidation>
    <dataValidation type="list" allowBlank="1" showInputMessage="1" showErrorMessage="1" sqref="C7:F36" xr:uid="{5A263255-ACFC-4F10-9948-EE756B2E8685}">
      <formula1>"○"</formula1>
    </dataValidation>
    <dataValidation type="decimal" allowBlank="1" showInputMessage="1" showErrorMessage="1" promptTitle="小数点第2位を切り上げた数" prompt="前年度平均から小数点第2位を切り上げた数を入力_x000a_例：平均1.11人⇒1.2人_x000a_　　　平均8.91人⇒9.0人_x000a_新規事業所の場合、合計定員数が定員×0.9になるように記載" sqref="H47:I52" xr:uid="{B542751C-2AF1-4103-8493-C61037D8C995}">
      <formula1>0</formula1>
      <formula2>99</formula2>
    </dataValidation>
  </dataValidations>
  <pageMargins left="0.47244094488188981" right="0.27559055118110237" top="0.11811023622047245" bottom="0.31496062992125984" header="0.31496062992125984" footer="0.19685039370078741"/>
  <pageSetup paperSize="9" scale="4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F6C933C5-CA58-46E8-843E-E688165C49AE}">
          <x14:formula1>
            <xm:f>削除厳禁!$A$3:$A$13</xm:f>
          </x14:formula1>
          <xm:sqref>A7:A36</xm:sqref>
        </x14:dataValidation>
        <x14:dataValidation type="list" allowBlank="1" showInputMessage="1" showErrorMessage="1" xr:uid="{3B6760C3-07F9-4D06-BB29-649FE93F6E04}">
          <x14:formula1>
            <xm:f>削除厳禁!$O$2:$O$94</xm:f>
          </x14:formula1>
          <xm:sqref>AG1:AH1</xm:sqref>
        </x14:dataValidation>
        <x14:dataValidation type="list" allowBlank="1" showInputMessage="1" showErrorMessage="1" xr:uid="{3D6AE504-46A8-471F-9E06-40E18F363723}">
          <x14:formula1>
            <xm:f>削除厳禁!$P$2:$P$13</xm:f>
          </x14:formula1>
          <xm:sqref>AJ1</xm:sqref>
        </x14:dataValidation>
        <x14:dataValidation type="list" allowBlank="1" showInputMessage="1" showErrorMessage="1" xr:uid="{F739B51D-07A2-4F50-96B1-155A366C047D}">
          <x14:formula1>
            <xm:f>削除厳禁!$A$4:$A$13</xm:f>
          </x14:formula1>
          <xm:sqref>S56:T60</xm:sqref>
        </x14:dataValidation>
        <x14:dataValidation type="list" allowBlank="1" showInputMessage="1" showErrorMessage="1" xr:uid="{1BA2A74D-4772-4F7C-8A62-8E72769D9F6F}">
          <x14:formula1>
            <xm:f>削除厳禁!$J$2:$J$4</xm:f>
          </x14:formula1>
          <xm:sqref>X2:AD2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4DACE-C2B1-40BB-87B1-9DF83F7B340B}">
  <sheetPr>
    <tabColor theme="9" tint="0.79998168889431442"/>
    <pageSetUpPr fitToPage="1"/>
  </sheetPr>
  <dimension ref="A1:AP74"/>
  <sheetViews>
    <sheetView view="pageBreakPreview" topLeftCell="A46" zoomScale="55" zoomScaleNormal="55" zoomScaleSheetLayoutView="55" workbookViewId="0">
      <selection activeCell="F65" sqref="F65:S71"/>
    </sheetView>
  </sheetViews>
  <sheetFormatPr defaultColWidth="4.375" defaultRowHeight="24.95" customHeight="1"/>
  <cols>
    <col min="1" max="1" width="24.375" style="155" customWidth="1"/>
    <col min="2" max="2" width="21.75" style="155" customWidth="1"/>
    <col min="3" max="34" width="7.625" style="155" customWidth="1"/>
    <col min="35" max="35" width="8.625" style="155" customWidth="1"/>
    <col min="36" max="37" width="8.75" style="155" customWidth="1"/>
    <col min="38" max="42" width="7.875" style="155" customWidth="1"/>
    <col min="43" max="16384" width="4.375" style="155"/>
  </cols>
  <sheetData>
    <row r="1" spans="1:42" ht="39.75" customHeight="1" thickBot="1">
      <c r="A1" s="527" t="s">
        <v>42</v>
      </c>
      <c r="B1" s="527"/>
      <c r="C1" s="527"/>
      <c r="D1" s="527"/>
      <c r="E1" s="527"/>
      <c r="F1" s="527"/>
      <c r="G1" s="527"/>
      <c r="H1" s="210" t="s">
        <v>311</v>
      </c>
      <c r="AG1" s="528">
        <v>2025</v>
      </c>
      <c r="AH1" s="528"/>
      <c r="AI1" s="209" t="s">
        <v>306</v>
      </c>
      <c r="AJ1" s="224">
        <v>4</v>
      </c>
      <c r="AK1" s="209" t="s">
        <v>307</v>
      </c>
    </row>
    <row r="2" spans="1:42" ht="24.95" customHeight="1" thickBot="1">
      <c r="A2" s="529" t="s">
        <v>312</v>
      </c>
      <c r="B2" s="530"/>
      <c r="C2" s="530"/>
      <c r="D2" s="530"/>
      <c r="E2" s="530"/>
      <c r="F2" s="531"/>
      <c r="G2" s="532" t="s">
        <v>310</v>
      </c>
      <c r="H2" s="533"/>
      <c r="I2" s="533"/>
      <c r="J2" s="533"/>
      <c r="K2" s="533"/>
      <c r="L2" s="533"/>
      <c r="M2" s="533"/>
      <c r="N2" s="533"/>
      <c r="O2" s="533"/>
      <c r="P2" s="533"/>
      <c r="Q2" s="533"/>
      <c r="R2" s="534"/>
      <c r="S2" s="535" t="s">
        <v>44</v>
      </c>
      <c r="T2" s="536"/>
      <c r="U2" s="536"/>
      <c r="V2" s="536"/>
      <c r="W2" s="536"/>
      <c r="X2" s="532" t="s">
        <v>258</v>
      </c>
      <c r="Y2" s="533"/>
      <c r="Z2" s="533"/>
      <c r="AA2" s="533"/>
      <c r="AB2" s="533"/>
      <c r="AC2" s="533"/>
      <c r="AD2" s="533"/>
      <c r="AE2" s="537" t="s">
        <v>45</v>
      </c>
      <c r="AF2" s="538"/>
      <c r="AG2" s="538"/>
      <c r="AH2" s="538"/>
      <c r="AI2" s="539"/>
      <c r="AJ2" s="199">
        <v>40</v>
      </c>
      <c r="AK2" s="6" t="s">
        <v>46</v>
      </c>
      <c r="AL2" s="155" t="s">
        <v>304</v>
      </c>
    </row>
    <row r="3" spans="1:42" ht="24.95" customHeight="1">
      <c r="A3" s="512" t="s">
        <v>249</v>
      </c>
      <c r="B3" s="515" t="s">
        <v>48</v>
      </c>
      <c r="C3" s="518" t="s">
        <v>49</v>
      </c>
      <c r="D3" s="521" t="s">
        <v>50</v>
      </c>
      <c r="E3" s="524" t="s">
        <v>51</v>
      </c>
      <c r="F3" s="521" t="s">
        <v>52</v>
      </c>
      <c r="G3" s="500" t="s">
        <v>53</v>
      </c>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2"/>
      <c r="AI3" s="503" t="s">
        <v>54</v>
      </c>
      <c r="AJ3" s="506" t="s">
        <v>55</v>
      </c>
      <c r="AK3" s="509" t="s">
        <v>56</v>
      </c>
      <c r="AL3" s="496" t="s">
        <v>299</v>
      </c>
      <c r="AM3" s="496" t="s">
        <v>300</v>
      </c>
      <c r="AN3" s="495" t="s">
        <v>302</v>
      </c>
      <c r="AO3" s="495" t="s">
        <v>303</v>
      </c>
      <c r="AP3" s="496" t="s">
        <v>301</v>
      </c>
    </row>
    <row r="4" spans="1:42" ht="24.95" customHeight="1">
      <c r="A4" s="513"/>
      <c r="B4" s="516"/>
      <c r="C4" s="519"/>
      <c r="D4" s="522"/>
      <c r="E4" s="525"/>
      <c r="F4" s="522"/>
      <c r="G4" s="497" t="s">
        <v>57</v>
      </c>
      <c r="H4" s="498"/>
      <c r="I4" s="498"/>
      <c r="J4" s="498"/>
      <c r="K4" s="498"/>
      <c r="L4" s="498"/>
      <c r="M4" s="498"/>
      <c r="N4" s="498" t="s">
        <v>58</v>
      </c>
      <c r="O4" s="498"/>
      <c r="P4" s="498"/>
      <c r="Q4" s="498"/>
      <c r="R4" s="498"/>
      <c r="S4" s="498"/>
      <c r="T4" s="498"/>
      <c r="U4" s="498" t="s">
        <v>59</v>
      </c>
      <c r="V4" s="498"/>
      <c r="W4" s="498"/>
      <c r="X4" s="498"/>
      <c r="Y4" s="498"/>
      <c r="Z4" s="498"/>
      <c r="AA4" s="498"/>
      <c r="AB4" s="498" t="s">
        <v>60</v>
      </c>
      <c r="AC4" s="498"/>
      <c r="AD4" s="498"/>
      <c r="AE4" s="498"/>
      <c r="AF4" s="498"/>
      <c r="AG4" s="498"/>
      <c r="AH4" s="499"/>
      <c r="AI4" s="504"/>
      <c r="AJ4" s="507"/>
      <c r="AK4" s="510"/>
      <c r="AL4" s="496"/>
      <c r="AM4" s="496"/>
      <c r="AN4" s="495"/>
      <c r="AO4" s="495"/>
      <c r="AP4" s="496"/>
    </row>
    <row r="5" spans="1:42" ht="24.95" customHeight="1">
      <c r="A5" s="513"/>
      <c r="B5" s="516"/>
      <c r="C5" s="519"/>
      <c r="D5" s="522"/>
      <c r="E5" s="525"/>
      <c r="F5" s="522"/>
      <c r="G5" s="7">
        <v>1</v>
      </c>
      <c r="H5" s="8">
        <v>2</v>
      </c>
      <c r="I5" s="8">
        <v>3</v>
      </c>
      <c r="J5" s="8">
        <v>4</v>
      </c>
      <c r="K5" s="8">
        <v>5</v>
      </c>
      <c r="L5" s="8">
        <v>6</v>
      </c>
      <c r="M5" s="9">
        <v>7</v>
      </c>
      <c r="N5" s="10">
        <v>8</v>
      </c>
      <c r="O5" s="8">
        <v>9</v>
      </c>
      <c r="P5" s="8">
        <v>10</v>
      </c>
      <c r="Q5" s="8">
        <v>11</v>
      </c>
      <c r="R5" s="8">
        <v>12</v>
      </c>
      <c r="S5" s="8">
        <v>13</v>
      </c>
      <c r="T5" s="9">
        <v>14</v>
      </c>
      <c r="U5" s="10">
        <v>15</v>
      </c>
      <c r="V5" s="8">
        <v>16</v>
      </c>
      <c r="W5" s="8">
        <v>17</v>
      </c>
      <c r="X5" s="8">
        <v>18</v>
      </c>
      <c r="Y5" s="8">
        <v>19</v>
      </c>
      <c r="Z5" s="8">
        <v>20</v>
      </c>
      <c r="AA5" s="9">
        <v>21</v>
      </c>
      <c r="AB5" s="10">
        <v>22</v>
      </c>
      <c r="AC5" s="8">
        <v>23</v>
      </c>
      <c r="AD5" s="8">
        <v>24</v>
      </c>
      <c r="AE5" s="8">
        <v>25</v>
      </c>
      <c r="AF5" s="8">
        <v>26</v>
      </c>
      <c r="AG5" s="8">
        <v>27</v>
      </c>
      <c r="AH5" s="11">
        <v>28</v>
      </c>
      <c r="AI5" s="504"/>
      <c r="AJ5" s="507"/>
      <c r="AK5" s="510"/>
      <c r="AL5" s="496"/>
      <c r="AM5" s="496"/>
      <c r="AN5" s="495"/>
      <c r="AO5" s="495"/>
      <c r="AP5" s="496"/>
    </row>
    <row r="6" spans="1:42" ht="24.95" customHeight="1" thickBot="1">
      <c r="A6" s="514"/>
      <c r="B6" s="517"/>
      <c r="C6" s="520"/>
      <c r="D6" s="523"/>
      <c r="E6" s="526"/>
      <c r="F6" s="523"/>
      <c r="G6" s="211">
        <f>DATE($AG$1,$AJ$1,1)</f>
        <v>45748</v>
      </c>
      <c r="H6" s="212">
        <f>DATE($AG$1,$AJ$1,2)</f>
        <v>45749</v>
      </c>
      <c r="I6" s="212">
        <f>DATE($AG$1,$AJ$1,3)</f>
        <v>45750</v>
      </c>
      <c r="J6" s="212">
        <f>DATE($AG$1,$AJ$1,4)</f>
        <v>45751</v>
      </c>
      <c r="K6" s="212">
        <f>DATE($AG$1,$AJ$1,5)</f>
        <v>45752</v>
      </c>
      <c r="L6" s="212">
        <f>DATE($AG$1,$AJ$1,6)</f>
        <v>45753</v>
      </c>
      <c r="M6" s="212">
        <f>DATE($AG$1,$AJ$1,7)</f>
        <v>45754</v>
      </c>
      <c r="N6" s="212">
        <f>DATE($AG$1,$AJ$1,8)</f>
        <v>45755</v>
      </c>
      <c r="O6" s="212">
        <f>DATE($AG$1,$AJ$1,9)</f>
        <v>45756</v>
      </c>
      <c r="P6" s="212">
        <f>DATE($AG$1,$AJ$1,10)</f>
        <v>45757</v>
      </c>
      <c r="Q6" s="212">
        <f>DATE($AG$1,$AJ$1,11)</f>
        <v>45758</v>
      </c>
      <c r="R6" s="212">
        <f>DATE($AG$1,$AJ$1,12)</f>
        <v>45759</v>
      </c>
      <c r="S6" s="212">
        <f>DATE($AG$1,$AJ$1,13)</f>
        <v>45760</v>
      </c>
      <c r="T6" s="212">
        <f>DATE($AG$1,$AJ$1,14)</f>
        <v>45761</v>
      </c>
      <c r="U6" s="212">
        <f>DATE($AG$1,$AJ$1,15)</f>
        <v>45762</v>
      </c>
      <c r="V6" s="212">
        <f>DATE($AG$1,$AJ$1,16)</f>
        <v>45763</v>
      </c>
      <c r="W6" s="212">
        <f>DATE($AG$1,$AJ$1,17)</f>
        <v>45764</v>
      </c>
      <c r="X6" s="212">
        <f>DATE($AG$1,$AJ$1,18)</f>
        <v>45765</v>
      </c>
      <c r="Y6" s="212">
        <f>DATE($AG$1,$AJ$1,19)</f>
        <v>45766</v>
      </c>
      <c r="Z6" s="212">
        <f>DATE($AG$1,$AJ$1,20)</f>
        <v>45767</v>
      </c>
      <c r="AA6" s="212">
        <f>DATE($AG$1,$AJ$1,21)</f>
        <v>45768</v>
      </c>
      <c r="AB6" s="212">
        <f>DATE($AG$1,$AJ$1,22)</f>
        <v>45769</v>
      </c>
      <c r="AC6" s="212">
        <f>DATE($AG$1,$AJ$1,23)</f>
        <v>45770</v>
      </c>
      <c r="AD6" s="212">
        <f>DATE($AG$1,$AJ$1,24)</f>
        <v>45771</v>
      </c>
      <c r="AE6" s="212">
        <f>DATE($AG$1,$AJ$1,25)</f>
        <v>45772</v>
      </c>
      <c r="AF6" s="212">
        <f>DATE($AG$1,$AJ$1,26)</f>
        <v>45773</v>
      </c>
      <c r="AG6" s="212">
        <f>DATE($AG$1,$AJ$1,27)</f>
        <v>45774</v>
      </c>
      <c r="AH6" s="213">
        <f>DATE($AG$1,$AJ$1,28)</f>
        <v>45775</v>
      </c>
      <c r="AI6" s="505"/>
      <c r="AJ6" s="508"/>
      <c r="AK6" s="511"/>
      <c r="AL6" s="496"/>
      <c r="AM6" s="496"/>
      <c r="AN6" s="495"/>
      <c r="AO6" s="495"/>
      <c r="AP6" s="496"/>
    </row>
    <row r="7" spans="1:42" ht="24.95" customHeight="1">
      <c r="A7" s="177" t="s">
        <v>291</v>
      </c>
      <c r="B7" s="178" t="s">
        <v>315</v>
      </c>
      <c r="C7" s="179" t="s">
        <v>325</v>
      </c>
      <c r="D7" s="180"/>
      <c r="E7" s="181"/>
      <c r="F7" s="179"/>
      <c r="G7" s="182">
        <v>1</v>
      </c>
      <c r="H7" s="183">
        <v>1</v>
      </c>
      <c r="I7" s="183">
        <v>1</v>
      </c>
      <c r="J7" s="183">
        <v>1</v>
      </c>
      <c r="K7" s="183">
        <v>1</v>
      </c>
      <c r="L7" s="183"/>
      <c r="M7" s="184"/>
      <c r="N7" s="219">
        <v>1</v>
      </c>
      <c r="O7" s="214">
        <v>1</v>
      </c>
      <c r="P7" s="214">
        <v>1</v>
      </c>
      <c r="Q7" s="214">
        <v>1</v>
      </c>
      <c r="R7" s="214">
        <v>1</v>
      </c>
      <c r="S7" s="214"/>
      <c r="T7" s="215"/>
      <c r="U7" s="182">
        <v>1</v>
      </c>
      <c r="V7" s="183">
        <v>1</v>
      </c>
      <c r="W7" s="183">
        <v>1</v>
      </c>
      <c r="X7" s="183">
        <v>1</v>
      </c>
      <c r="Y7" s="183">
        <v>1</v>
      </c>
      <c r="Z7" s="183"/>
      <c r="AA7" s="184"/>
      <c r="AB7" s="219">
        <v>2</v>
      </c>
      <c r="AC7" s="214">
        <v>2</v>
      </c>
      <c r="AD7" s="214">
        <v>2</v>
      </c>
      <c r="AE7" s="214">
        <v>2</v>
      </c>
      <c r="AF7" s="214">
        <v>2</v>
      </c>
      <c r="AG7" s="214"/>
      <c r="AH7" s="215"/>
      <c r="AI7" s="225">
        <f t="shared" ref="AI7:AI36" si="0">ROUND(SUM(G7:AH7),2)</f>
        <v>25</v>
      </c>
      <c r="AJ7" s="226">
        <f t="shared" ref="AJ7:AJ36" si="1">ROUND(AI7/4,2)</f>
        <v>6.25</v>
      </c>
      <c r="AK7" s="227">
        <f t="shared" ref="AK7:AK36" si="2">IF(ISERROR(AJ7/$AJ$2)=TRUE,0,IF(ROUND(AJ7/$AJ$2,2)&gt;=1,1,(ROUND(AJ7/$AJ$2,2))))</f>
        <v>0.16</v>
      </c>
      <c r="AL7" s="228">
        <f>COUNT(G7:AH7)</f>
        <v>20</v>
      </c>
      <c r="AM7" s="228">
        <f>AL7*$O$58</f>
        <v>40</v>
      </c>
      <c r="AN7" s="228">
        <f>AI7-AM7</f>
        <v>-15</v>
      </c>
      <c r="AO7" s="229">
        <f t="shared" ref="AO7:AO36" si="3">ROUND(AN7/4,2)</f>
        <v>-3.75</v>
      </c>
      <c r="AP7" s="228">
        <f t="shared" ref="AP7:AP36" si="4">IF(A7="夜間支援従事者（夜勤）",IF(ISERROR(AO7/$AJ$2)=TRUE,0,IF(ROUND(AO7/$AJ$2,2)&gt;=1,1,(ROUND(AO7/$AJ$2,2)))),AK7)</f>
        <v>0.16</v>
      </c>
    </row>
    <row r="8" spans="1:42" ht="24.95" customHeight="1">
      <c r="A8" s="185" t="s">
        <v>176</v>
      </c>
      <c r="B8" s="186" t="s">
        <v>316</v>
      </c>
      <c r="C8" s="179"/>
      <c r="D8" s="188"/>
      <c r="E8" s="189"/>
      <c r="F8" s="187"/>
      <c r="G8" s="190">
        <v>2</v>
      </c>
      <c r="H8" s="174">
        <v>2</v>
      </c>
      <c r="I8" s="174">
        <v>2</v>
      </c>
      <c r="J8" s="174">
        <v>2</v>
      </c>
      <c r="K8" s="174">
        <v>2</v>
      </c>
      <c r="L8" s="174"/>
      <c r="M8" s="191"/>
      <c r="N8" s="220">
        <v>2</v>
      </c>
      <c r="O8" s="174">
        <v>2</v>
      </c>
      <c r="P8" s="174">
        <v>2</v>
      </c>
      <c r="Q8" s="174">
        <v>2</v>
      </c>
      <c r="R8" s="174">
        <v>2</v>
      </c>
      <c r="S8" s="174"/>
      <c r="T8" s="216"/>
      <c r="U8" s="190">
        <v>2</v>
      </c>
      <c r="V8" s="174">
        <v>2</v>
      </c>
      <c r="W8" s="174">
        <v>2</v>
      </c>
      <c r="X8" s="174">
        <v>2</v>
      </c>
      <c r="Y8" s="174">
        <v>2</v>
      </c>
      <c r="Z8" s="174"/>
      <c r="AA8" s="191"/>
      <c r="AB8" s="220">
        <v>2</v>
      </c>
      <c r="AC8" s="174">
        <v>2</v>
      </c>
      <c r="AD8" s="174">
        <v>2</v>
      </c>
      <c r="AE8" s="174">
        <v>2</v>
      </c>
      <c r="AF8" s="174">
        <v>2</v>
      </c>
      <c r="AG8" s="174"/>
      <c r="AH8" s="216"/>
      <c r="AI8" s="231">
        <f t="shared" si="0"/>
        <v>40</v>
      </c>
      <c r="AJ8" s="229">
        <f t="shared" si="1"/>
        <v>10</v>
      </c>
      <c r="AK8" s="232">
        <f t="shared" si="2"/>
        <v>0.25</v>
      </c>
      <c r="AL8" s="228">
        <f t="shared" ref="AL8:AL36" si="5">COUNT(G8:AH8)</f>
        <v>20</v>
      </c>
      <c r="AM8" s="228">
        <f t="shared" ref="AM8:AM36" si="6">AL8*$O$58</f>
        <v>40</v>
      </c>
      <c r="AN8" s="228">
        <f t="shared" ref="AN8:AN36" si="7">AI8-AM8</f>
        <v>0</v>
      </c>
      <c r="AO8" s="229">
        <f t="shared" si="3"/>
        <v>0</v>
      </c>
      <c r="AP8" s="228">
        <f t="shared" si="4"/>
        <v>0.25</v>
      </c>
    </row>
    <row r="9" spans="1:42" ht="24.95" customHeight="1">
      <c r="A9" s="185" t="s">
        <v>177</v>
      </c>
      <c r="B9" s="186" t="s">
        <v>317</v>
      </c>
      <c r="C9" s="187" t="s">
        <v>325</v>
      </c>
      <c r="D9" s="187" t="s">
        <v>325</v>
      </c>
      <c r="E9" s="189"/>
      <c r="F9" s="187"/>
      <c r="G9" s="190">
        <v>8</v>
      </c>
      <c r="H9" s="174">
        <v>8</v>
      </c>
      <c r="I9" s="174">
        <v>8</v>
      </c>
      <c r="J9" s="174">
        <v>8</v>
      </c>
      <c r="K9" s="174">
        <v>8</v>
      </c>
      <c r="L9" s="174"/>
      <c r="M9" s="191"/>
      <c r="N9" s="220">
        <v>8</v>
      </c>
      <c r="O9" s="174">
        <v>8</v>
      </c>
      <c r="P9" s="174">
        <v>8</v>
      </c>
      <c r="Q9" s="174">
        <v>8</v>
      </c>
      <c r="R9" s="174">
        <v>8</v>
      </c>
      <c r="S9" s="174"/>
      <c r="T9" s="216"/>
      <c r="U9" s="190">
        <v>8</v>
      </c>
      <c r="V9" s="174">
        <v>8</v>
      </c>
      <c r="W9" s="174">
        <v>8</v>
      </c>
      <c r="X9" s="174">
        <v>8</v>
      </c>
      <c r="Y9" s="174">
        <v>8</v>
      </c>
      <c r="Z9" s="174"/>
      <c r="AA9" s="191"/>
      <c r="AB9" s="220">
        <v>8</v>
      </c>
      <c r="AC9" s="174">
        <v>8</v>
      </c>
      <c r="AD9" s="174">
        <v>8</v>
      </c>
      <c r="AE9" s="174">
        <v>8</v>
      </c>
      <c r="AF9" s="174">
        <v>8</v>
      </c>
      <c r="AG9" s="174"/>
      <c r="AH9" s="216"/>
      <c r="AI9" s="231">
        <f t="shared" si="0"/>
        <v>160</v>
      </c>
      <c r="AJ9" s="229">
        <f t="shared" si="1"/>
        <v>40</v>
      </c>
      <c r="AK9" s="232">
        <f t="shared" si="2"/>
        <v>1</v>
      </c>
      <c r="AL9" s="228">
        <f t="shared" si="5"/>
        <v>20</v>
      </c>
      <c r="AM9" s="228">
        <f t="shared" si="6"/>
        <v>40</v>
      </c>
      <c r="AN9" s="228">
        <f t="shared" si="7"/>
        <v>120</v>
      </c>
      <c r="AO9" s="229">
        <f t="shared" si="3"/>
        <v>30</v>
      </c>
      <c r="AP9" s="228">
        <f t="shared" si="4"/>
        <v>1</v>
      </c>
    </row>
    <row r="10" spans="1:42" ht="24.95" customHeight="1">
      <c r="A10" s="185" t="s">
        <v>177</v>
      </c>
      <c r="B10" s="186" t="s">
        <v>318</v>
      </c>
      <c r="C10" s="187" t="s">
        <v>325</v>
      </c>
      <c r="D10" s="187" t="s">
        <v>325</v>
      </c>
      <c r="E10" s="189"/>
      <c r="F10" s="187"/>
      <c r="G10" s="190"/>
      <c r="H10" s="174"/>
      <c r="I10" s="174">
        <v>8</v>
      </c>
      <c r="J10" s="174">
        <v>8</v>
      </c>
      <c r="K10" s="174">
        <v>8</v>
      </c>
      <c r="L10" s="174">
        <v>8</v>
      </c>
      <c r="M10" s="191">
        <v>8</v>
      </c>
      <c r="N10" s="220"/>
      <c r="O10" s="174"/>
      <c r="P10" s="174">
        <v>8</v>
      </c>
      <c r="Q10" s="174">
        <v>8</v>
      </c>
      <c r="R10" s="174">
        <v>8</v>
      </c>
      <c r="S10" s="174">
        <v>8</v>
      </c>
      <c r="T10" s="216">
        <v>8</v>
      </c>
      <c r="U10" s="190"/>
      <c r="V10" s="174"/>
      <c r="W10" s="174">
        <v>8</v>
      </c>
      <c r="X10" s="174">
        <v>8</v>
      </c>
      <c r="Y10" s="174">
        <v>8</v>
      </c>
      <c r="Z10" s="174">
        <v>8</v>
      </c>
      <c r="AA10" s="191">
        <v>8</v>
      </c>
      <c r="AB10" s="220"/>
      <c r="AC10" s="174"/>
      <c r="AD10" s="174">
        <v>8</v>
      </c>
      <c r="AE10" s="174">
        <v>8</v>
      </c>
      <c r="AF10" s="174">
        <v>8</v>
      </c>
      <c r="AG10" s="174">
        <v>8</v>
      </c>
      <c r="AH10" s="216">
        <v>8</v>
      </c>
      <c r="AI10" s="231">
        <f t="shared" si="0"/>
        <v>160</v>
      </c>
      <c r="AJ10" s="229">
        <f t="shared" si="1"/>
        <v>40</v>
      </c>
      <c r="AK10" s="232">
        <f t="shared" si="2"/>
        <v>1</v>
      </c>
      <c r="AL10" s="228">
        <f t="shared" si="5"/>
        <v>20</v>
      </c>
      <c r="AM10" s="228">
        <f t="shared" si="6"/>
        <v>40</v>
      </c>
      <c r="AN10" s="228">
        <f t="shared" si="7"/>
        <v>120</v>
      </c>
      <c r="AO10" s="229">
        <f t="shared" si="3"/>
        <v>30</v>
      </c>
      <c r="AP10" s="228">
        <f t="shared" si="4"/>
        <v>1</v>
      </c>
    </row>
    <row r="11" spans="1:42" ht="24.95" customHeight="1">
      <c r="A11" s="185" t="s">
        <v>177</v>
      </c>
      <c r="B11" s="186" t="s">
        <v>319</v>
      </c>
      <c r="C11" s="187"/>
      <c r="D11" s="188" t="s">
        <v>325</v>
      </c>
      <c r="E11" s="189"/>
      <c r="F11" s="187"/>
      <c r="G11" s="190"/>
      <c r="H11" s="174"/>
      <c r="I11" s="174">
        <v>2</v>
      </c>
      <c r="J11" s="174">
        <v>2</v>
      </c>
      <c r="K11" s="174">
        <v>2</v>
      </c>
      <c r="L11" s="174">
        <v>2</v>
      </c>
      <c r="M11" s="191">
        <v>2</v>
      </c>
      <c r="N11" s="220"/>
      <c r="O11" s="174"/>
      <c r="P11" s="174">
        <v>2</v>
      </c>
      <c r="Q11" s="174">
        <v>2</v>
      </c>
      <c r="R11" s="174">
        <v>2</v>
      </c>
      <c r="S11" s="174">
        <v>2</v>
      </c>
      <c r="T11" s="216">
        <v>2</v>
      </c>
      <c r="U11" s="190"/>
      <c r="V11" s="174"/>
      <c r="W11" s="174">
        <v>2</v>
      </c>
      <c r="X11" s="174">
        <v>2</v>
      </c>
      <c r="Y11" s="174">
        <v>2</v>
      </c>
      <c r="Z11" s="174">
        <v>2</v>
      </c>
      <c r="AA11" s="191">
        <v>2</v>
      </c>
      <c r="AB11" s="220"/>
      <c r="AC11" s="174"/>
      <c r="AD11" s="174">
        <v>2</v>
      </c>
      <c r="AE11" s="174">
        <v>2</v>
      </c>
      <c r="AF11" s="174">
        <v>2</v>
      </c>
      <c r="AG11" s="174">
        <v>2</v>
      </c>
      <c r="AH11" s="216">
        <v>2</v>
      </c>
      <c r="AI11" s="231">
        <f t="shared" si="0"/>
        <v>40</v>
      </c>
      <c r="AJ11" s="229">
        <f t="shared" si="1"/>
        <v>10</v>
      </c>
      <c r="AK11" s="232">
        <f t="shared" si="2"/>
        <v>0.25</v>
      </c>
      <c r="AL11" s="228">
        <f t="shared" si="5"/>
        <v>20</v>
      </c>
      <c r="AM11" s="228">
        <f t="shared" si="6"/>
        <v>40</v>
      </c>
      <c r="AN11" s="228">
        <f t="shared" si="7"/>
        <v>0</v>
      </c>
      <c r="AO11" s="229">
        <f t="shared" si="3"/>
        <v>0</v>
      </c>
      <c r="AP11" s="228">
        <f t="shared" si="4"/>
        <v>0.25</v>
      </c>
    </row>
    <row r="12" spans="1:42" ht="24.95" customHeight="1">
      <c r="A12" s="185" t="s">
        <v>177</v>
      </c>
      <c r="B12" s="186" t="s">
        <v>320</v>
      </c>
      <c r="C12" s="187"/>
      <c r="D12" s="188"/>
      <c r="E12" s="189"/>
      <c r="F12" s="187"/>
      <c r="G12" s="190">
        <v>2</v>
      </c>
      <c r="H12" s="174">
        <v>2</v>
      </c>
      <c r="I12" s="174">
        <v>2</v>
      </c>
      <c r="J12" s="174">
        <v>2</v>
      </c>
      <c r="K12" s="174">
        <v>2</v>
      </c>
      <c r="L12" s="174"/>
      <c r="M12" s="191"/>
      <c r="N12" s="220">
        <v>2</v>
      </c>
      <c r="O12" s="174">
        <v>2</v>
      </c>
      <c r="P12" s="174">
        <v>2</v>
      </c>
      <c r="Q12" s="174">
        <v>2</v>
      </c>
      <c r="R12" s="174">
        <v>2</v>
      </c>
      <c r="S12" s="174"/>
      <c r="T12" s="216"/>
      <c r="U12" s="190">
        <v>2</v>
      </c>
      <c r="V12" s="174">
        <v>2</v>
      </c>
      <c r="W12" s="174">
        <v>2</v>
      </c>
      <c r="X12" s="174">
        <v>2</v>
      </c>
      <c r="Y12" s="174">
        <v>2</v>
      </c>
      <c r="Z12" s="174"/>
      <c r="AA12" s="191"/>
      <c r="AB12" s="220">
        <v>2</v>
      </c>
      <c r="AC12" s="174">
        <v>2</v>
      </c>
      <c r="AD12" s="174">
        <v>2</v>
      </c>
      <c r="AE12" s="174">
        <v>2</v>
      </c>
      <c r="AF12" s="174">
        <v>2</v>
      </c>
      <c r="AG12" s="174"/>
      <c r="AH12" s="216"/>
      <c r="AI12" s="231">
        <f t="shared" si="0"/>
        <v>40</v>
      </c>
      <c r="AJ12" s="229">
        <f t="shared" si="1"/>
        <v>10</v>
      </c>
      <c r="AK12" s="232">
        <f t="shared" si="2"/>
        <v>0.25</v>
      </c>
      <c r="AL12" s="228">
        <f t="shared" si="5"/>
        <v>20</v>
      </c>
      <c r="AM12" s="228">
        <f t="shared" si="6"/>
        <v>40</v>
      </c>
      <c r="AN12" s="228">
        <f t="shared" si="7"/>
        <v>0</v>
      </c>
      <c r="AO12" s="229">
        <f t="shared" si="3"/>
        <v>0</v>
      </c>
      <c r="AP12" s="228">
        <f t="shared" si="4"/>
        <v>0.25</v>
      </c>
    </row>
    <row r="13" spans="1:42" ht="24.95" customHeight="1">
      <c r="A13" s="185" t="s">
        <v>272</v>
      </c>
      <c r="B13" s="186" t="s">
        <v>319</v>
      </c>
      <c r="C13" s="187"/>
      <c r="D13" s="188"/>
      <c r="E13" s="189"/>
      <c r="F13" s="187"/>
      <c r="G13" s="190">
        <v>2</v>
      </c>
      <c r="H13" s="174">
        <v>2</v>
      </c>
      <c r="I13" s="174">
        <v>2</v>
      </c>
      <c r="J13" s="174">
        <v>2</v>
      </c>
      <c r="K13" s="174">
        <v>2</v>
      </c>
      <c r="L13" s="174"/>
      <c r="M13" s="191"/>
      <c r="N13" s="220">
        <v>2</v>
      </c>
      <c r="O13" s="174">
        <v>2</v>
      </c>
      <c r="P13" s="174">
        <v>2</v>
      </c>
      <c r="Q13" s="174">
        <v>2</v>
      </c>
      <c r="R13" s="174">
        <v>2</v>
      </c>
      <c r="S13" s="174"/>
      <c r="T13" s="216"/>
      <c r="U13" s="190">
        <v>2</v>
      </c>
      <c r="V13" s="174">
        <v>2</v>
      </c>
      <c r="W13" s="174">
        <v>2</v>
      </c>
      <c r="X13" s="174">
        <v>2</v>
      </c>
      <c r="Y13" s="174">
        <v>2</v>
      </c>
      <c r="Z13" s="174"/>
      <c r="AA13" s="191"/>
      <c r="AB13" s="220">
        <v>2</v>
      </c>
      <c r="AC13" s="174">
        <v>2</v>
      </c>
      <c r="AD13" s="174">
        <v>2</v>
      </c>
      <c r="AE13" s="174">
        <v>2</v>
      </c>
      <c r="AF13" s="174">
        <v>2</v>
      </c>
      <c r="AG13" s="174"/>
      <c r="AH13" s="216"/>
      <c r="AI13" s="231">
        <f t="shared" si="0"/>
        <v>40</v>
      </c>
      <c r="AJ13" s="229">
        <f t="shared" si="1"/>
        <v>10</v>
      </c>
      <c r="AK13" s="232">
        <f t="shared" si="2"/>
        <v>0.25</v>
      </c>
      <c r="AL13" s="228">
        <f t="shared" si="5"/>
        <v>20</v>
      </c>
      <c r="AM13" s="228">
        <f t="shared" si="6"/>
        <v>40</v>
      </c>
      <c r="AN13" s="228">
        <f t="shared" si="7"/>
        <v>0</v>
      </c>
      <c r="AO13" s="229">
        <f t="shared" si="3"/>
        <v>0</v>
      </c>
      <c r="AP13" s="228">
        <f t="shared" si="4"/>
        <v>0.25</v>
      </c>
    </row>
    <row r="14" spans="1:42" ht="24.95" customHeight="1">
      <c r="A14" s="185" t="s">
        <v>272</v>
      </c>
      <c r="B14" s="186" t="s">
        <v>320</v>
      </c>
      <c r="C14" s="187"/>
      <c r="D14" s="188"/>
      <c r="E14" s="189"/>
      <c r="F14" s="187"/>
      <c r="G14" s="190">
        <v>2</v>
      </c>
      <c r="H14" s="174">
        <v>2</v>
      </c>
      <c r="I14" s="174">
        <v>2</v>
      </c>
      <c r="J14" s="174">
        <v>2</v>
      </c>
      <c r="K14" s="174">
        <v>2</v>
      </c>
      <c r="L14" s="174"/>
      <c r="M14" s="191"/>
      <c r="N14" s="220">
        <v>2</v>
      </c>
      <c r="O14" s="174">
        <v>2</v>
      </c>
      <c r="P14" s="174">
        <v>2</v>
      </c>
      <c r="Q14" s="174">
        <v>2</v>
      </c>
      <c r="R14" s="174">
        <v>2</v>
      </c>
      <c r="S14" s="174"/>
      <c r="T14" s="216"/>
      <c r="U14" s="190">
        <v>2</v>
      </c>
      <c r="V14" s="174">
        <v>2</v>
      </c>
      <c r="W14" s="174">
        <v>2</v>
      </c>
      <c r="X14" s="174">
        <v>2</v>
      </c>
      <c r="Y14" s="174">
        <v>2</v>
      </c>
      <c r="Z14" s="174"/>
      <c r="AA14" s="191"/>
      <c r="AB14" s="220">
        <v>2</v>
      </c>
      <c r="AC14" s="174">
        <v>2</v>
      </c>
      <c r="AD14" s="174">
        <v>2</v>
      </c>
      <c r="AE14" s="174">
        <v>2</v>
      </c>
      <c r="AF14" s="174">
        <v>2</v>
      </c>
      <c r="AG14" s="174"/>
      <c r="AH14" s="216"/>
      <c r="AI14" s="231">
        <f t="shared" si="0"/>
        <v>40</v>
      </c>
      <c r="AJ14" s="229">
        <f t="shared" si="1"/>
        <v>10</v>
      </c>
      <c r="AK14" s="232">
        <f t="shared" si="2"/>
        <v>0.25</v>
      </c>
      <c r="AL14" s="228">
        <f t="shared" si="5"/>
        <v>20</v>
      </c>
      <c r="AM14" s="228">
        <f t="shared" si="6"/>
        <v>40</v>
      </c>
      <c r="AN14" s="228">
        <f t="shared" si="7"/>
        <v>0</v>
      </c>
      <c r="AO14" s="229">
        <f t="shared" si="3"/>
        <v>0</v>
      </c>
      <c r="AP14" s="228">
        <f t="shared" si="4"/>
        <v>0.25</v>
      </c>
    </row>
    <row r="15" spans="1:42" ht="24.95" customHeight="1">
      <c r="A15" s="185" t="s">
        <v>178</v>
      </c>
      <c r="B15" s="186" t="s">
        <v>326</v>
      </c>
      <c r="C15" s="187" t="s">
        <v>325</v>
      </c>
      <c r="D15" s="188"/>
      <c r="E15" s="189"/>
      <c r="F15" s="187"/>
      <c r="G15" s="190"/>
      <c r="H15" s="174"/>
      <c r="I15" s="174">
        <v>8</v>
      </c>
      <c r="J15" s="174">
        <v>8</v>
      </c>
      <c r="K15" s="174">
        <v>8</v>
      </c>
      <c r="L15" s="174">
        <v>8</v>
      </c>
      <c r="M15" s="191">
        <v>8</v>
      </c>
      <c r="N15" s="220"/>
      <c r="O15" s="174"/>
      <c r="P15" s="174">
        <v>8</v>
      </c>
      <c r="Q15" s="174">
        <v>8</v>
      </c>
      <c r="R15" s="174">
        <v>8</v>
      </c>
      <c r="S15" s="174">
        <v>8</v>
      </c>
      <c r="T15" s="216">
        <v>8</v>
      </c>
      <c r="U15" s="190"/>
      <c r="V15" s="174"/>
      <c r="W15" s="174">
        <v>8</v>
      </c>
      <c r="X15" s="174">
        <v>8</v>
      </c>
      <c r="Y15" s="174">
        <v>8</v>
      </c>
      <c r="Z15" s="174">
        <v>8</v>
      </c>
      <c r="AA15" s="191">
        <v>8</v>
      </c>
      <c r="AB15" s="220"/>
      <c r="AC15" s="174"/>
      <c r="AD15" s="174">
        <v>8</v>
      </c>
      <c r="AE15" s="174">
        <v>8</v>
      </c>
      <c r="AF15" s="174">
        <v>8</v>
      </c>
      <c r="AG15" s="174">
        <v>8</v>
      </c>
      <c r="AH15" s="216">
        <v>8</v>
      </c>
      <c r="AI15" s="231">
        <f t="shared" si="0"/>
        <v>160</v>
      </c>
      <c r="AJ15" s="229">
        <f t="shared" si="1"/>
        <v>40</v>
      </c>
      <c r="AK15" s="232">
        <f t="shared" si="2"/>
        <v>1</v>
      </c>
      <c r="AL15" s="228">
        <f t="shared" si="5"/>
        <v>20</v>
      </c>
      <c r="AM15" s="228">
        <f t="shared" si="6"/>
        <v>40</v>
      </c>
      <c r="AN15" s="228">
        <f t="shared" si="7"/>
        <v>120</v>
      </c>
      <c r="AO15" s="229">
        <f t="shared" si="3"/>
        <v>30</v>
      </c>
      <c r="AP15" s="228">
        <f t="shared" si="4"/>
        <v>1</v>
      </c>
    </row>
    <row r="16" spans="1:42" ht="24.95" customHeight="1">
      <c r="A16" s="185" t="s">
        <v>178</v>
      </c>
      <c r="B16" s="178" t="s">
        <v>315</v>
      </c>
      <c r="C16" s="187" t="s">
        <v>325</v>
      </c>
      <c r="D16" s="188"/>
      <c r="E16" s="189"/>
      <c r="F16" s="187"/>
      <c r="G16" s="190"/>
      <c r="H16" s="174"/>
      <c r="I16" s="174">
        <v>4</v>
      </c>
      <c r="J16" s="174">
        <v>2</v>
      </c>
      <c r="K16" s="174">
        <v>2</v>
      </c>
      <c r="L16" s="174">
        <v>2</v>
      </c>
      <c r="M16" s="191">
        <v>2</v>
      </c>
      <c r="N16" s="220"/>
      <c r="O16" s="174"/>
      <c r="P16" s="174">
        <v>4</v>
      </c>
      <c r="Q16" s="174">
        <v>2</v>
      </c>
      <c r="R16" s="174">
        <v>2</v>
      </c>
      <c r="S16" s="174">
        <v>2</v>
      </c>
      <c r="T16" s="216">
        <v>2</v>
      </c>
      <c r="U16" s="190"/>
      <c r="V16" s="174"/>
      <c r="W16" s="174">
        <v>4</v>
      </c>
      <c r="X16" s="174">
        <v>2</v>
      </c>
      <c r="Y16" s="174">
        <v>2</v>
      </c>
      <c r="Z16" s="174">
        <v>2</v>
      </c>
      <c r="AA16" s="191">
        <v>2</v>
      </c>
      <c r="AB16" s="220"/>
      <c r="AC16" s="174"/>
      <c r="AD16" s="174">
        <v>4</v>
      </c>
      <c r="AE16" s="174">
        <v>2</v>
      </c>
      <c r="AF16" s="174">
        <v>2</v>
      </c>
      <c r="AG16" s="174">
        <v>2</v>
      </c>
      <c r="AH16" s="216">
        <v>2</v>
      </c>
      <c r="AI16" s="231">
        <f t="shared" si="0"/>
        <v>48</v>
      </c>
      <c r="AJ16" s="229">
        <f t="shared" si="1"/>
        <v>12</v>
      </c>
      <c r="AK16" s="232">
        <f t="shared" si="2"/>
        <v>0.3</v>
      </c>
      <c r="AL16" s="228">
        <f t="shared" si="5"/>
        <v>20</v>
      </c>
      <c r="AM16" s="228">
        <f t="shared" si="6"/>
        <v>40</v>
      </c>
      <c r="AN16" s="228">
        <f t="shared" si="7"/>
        <v>8</v>
      </c>
      <c r="AO16" s="229">
        <f t="shared" si="3"/>
        <v>2</v>
      </c>
      <c r="AP16" s="228">
        <f t="shared" si="4"/>
        <v>0.3</v>
      </c>
    </row>
    <row r="17" spans="1:42" ht="24.95" customHeight="1">
      <c r="A17" s="185" t="s">
        <v>178</v>
      </c>
      <c r="B17" s="186" t="s">
        <v>322</v>
      </c>
      <c r="C17" s="187"/>
      <c r="D17" s="188"/>
      <c r="E17" s="189"/>
      <c r="F17" s="187"/>
      <c r="G17" s="190">
        <v>8</v>
      </c>
      <c r="H17" s="174">
        <v>8</v>
      </c>
      <c r="I17" s="174">
        <v>8</v>
      </c>
      <c r="J17" s="174">
        <v>8</v>
      </c>
      <c r="K17" s="174">
        <v>8</v>
      </c>
      <c r="L17" s="174"/>
      <c r="M17" s="191"/>
      <c r="N17" s="220">
        <v>8</v>
      </c>
      <c r="O17" s="174">
        <v>8</v>
      </c>
      <c r="P17" s="174">
        <v>8</v>
      </c>
      <c r="Q17" s="174">
        <v>8</v>
      </c>
      <c r="R17" s="174">
        <v>8</v>
      </c>
      <c r="S17" s="174"/>
      <c r="T17" s="216"/>
      <c r="U17" s="190">
        <v>8</v>
      </c>
      <c r="V17" s="174">
        <v>8</v>
      </c>
      <c r="W17" s="174">
        <v>8</v>
      </c>
      <c r="X17" s="174">
        <v>8</v>
      </c>
      <c r="Y17" s="174">
        <v>8</v>
      </c>
      <c r="Z17" s="174"/>
      <c r="AA17" s="191"/>
      <c r="AB17" s="220">
        <v>8</v>
      </c>
      <c r="AC17" s="174">
        <v>8</v>
      </c>
      <c r="AD17" s="174">
        <v>8</v>
      </c>
      <c r="AE17" s="174">
        <v>8</v>
      </c>
      <c r="AF17" s="174">
        <v>7.99</v>
      </c>
      <c r="AG17" s="174"/>
      <c r="AH17" s="216"/>
      <c r="AI17" s="231">
        <f t="shared" si="0"/>
        <v>159.99</v>
      </c>
      <c r="AJ17" s="229">
        <f t="shared" si="1"/>
        <v>40</v>
      </c>
      <c r="AK17" s="232">
        <f t="shared" si="2"/>
        <v>1</v>
      </c>
      <c r="AL17" s="228">
        <f t="shared" si="5"/>
        <v>20</v>
      </c>
      <c r="AM17" s="228">
        <f t="shared" si="6"/>
        <v>40</v>
      </c>
      <c r="AN17" s="228">
        <f t="shared" si="7"/>
        <v>119.99000000000001</v>
      </c>
      <c r="AO17" s="229">
        <f t="shared" si="3"/>
        <v>30</v>
      </c>
      <c r="AP17" s="228">
        <f t="shared" si="4"/>
        <v>1</v>
      </c>
    </row>
    <row r="18" spans="1:42" ht="24.95" customHeight="1">
      <c r="A18" s="185" t="s">
        <v>178</v>
      </c>
      <c r="B18" s="186" t="s">
        <v>323</v>
      </c>
      <c r="C18" s="188" t="s">
        <v>325</v>
      </c>
      <c r="D18" s="188"/>
      <c r="E18" s="189"/>
      <c r="F18" s="188"/>
      <c r="G18" s="190"/>
      <c r="H18" s="174">
        <v>2.25</v>
      </c>
      <c r="I18" s="174">
        <v>2.25</v>
      </c>
      <c r="J18" s="174">
        <v>2.25</v>
      </c>
      <c r="K18" s="174">
        <v>2.25</v>
      </c>
      <c r="L18" s="174">
        <v>2.25</v>
      </c>
      <c r="M18" s="191"/>
      <c r="N18" s="220"/>
      <c r="O18" s="174">
        <v>2.25</v>
      </c>
      <c r="P18" s="174">
        <v>2.25</v>
      </c>
      <c r="Q18" s="174">
        <v>2.25</v>
      </c>
      <c r="R18" s="174">
        <v>2.25</v>
      </c>
      <c r="S18" s="174">
        <v>2.25</v>
      </c>
      <c r="T18" s="216"/>
      <c r="U18" s="190"/>
      <c r="V18" s="174">
        <v>2.25</v>
      </c>
      <c r="W18" s="174">
        <v>2.25</v>
      </c>
      <c r="X18" s="174">
        <v>2.25</v>
      </c>
      <c r="Y18" s="174">
        <v>2.25</v>
      </c>
      <c r="Z18" s="174">
        <v>2.25</v>
      </c>
      <c r="AA18" s="191"/>
      <c r="AB18" s="220"/>
      <c r="AC18" s="174">
        <v>2.25</v>
      </c>
      <c r="AD18" s="174">
        <v>2.25</v>
      </c>
      <c r="AE18" s="174">
        <v>2.25</v>
      </c>
      <c r="AF18" s="174">
        <v>2.25</v>
      </c>
      <c r="AG18" s="174">
        <v>2.25</v>
      </c>
      <c r="AH18" s="216"/>
      <c r="AI18" s="231">
        <f t="shared" si="0"/>
        <v>45</v>
      </c>
      <c r="AJ18" s="229">
        <f t="shared" si="1"/>
        <v>11.25</v>
      </c>
      <c r="AK18" s="232">
        <f t="shared" si="2"/>
        <v>0.28000000000000003</v>
      </c>
      <c r="AL18" s="228">
        <f t="shared" si="5"/>
        <v>20</v>
      </c>
      <c r="AM18" s="228">
        <f t="shared" si="6"/>
        <v>40</v>
      </c>
      <c r="AN18" s="228">
        <f t="shared" si="7"/>
        <v>5</v>
      </c>
      <c r="AO18" s="229">
        <f t="shared" si="3"/>
        <v>1.25</v>
      </c>
      <c r="AP18" s="228">
        <f t="shared" si="4"/>
        <v>0.28000000000000003</v>
      </c>
    </row>
    <row r="19" spans="1:42" ht="24.95" customHeight="1">
      <c r="A19" s="185" t="s">
        <v>272</v>
      </c>
      <c r="B19" s="186" t="s">
        <v>323</v>
      </c>
      <c r="C19" s="187" t="s">
        <v>325</v>
      </c>
      <c r="D19" s="188"/>
      <c r="E19" s="189"/>
      <c r="F19" s="187"/>
      <c r="G19" s="190"/>
      <c r="H19" s="174">
        <v>5.75</v>
      </c>
      <c r="I19" s="174">
        <v>5.75</v>
      </c>
      <c r="J19" s="174">
        <v>5.75</v>
      </c>
      <c r="K19" s="174">
        <v>5.75</v>
      </c>
      <c r="L19" s="174">
        <v>5.75</v>
      </c>
      <c r="M19" s="191"/>
      <c r="N19" s="220"/>
      <c r="O19" s="174">
        <v>5.75</v>
      </c>
      <c r="P19" s="174">
        <v>5.75</v>
      </c>
      <c r="Q19" s="174">
        <v>5.75</v>
      </c>
      <c r="R19" s="174">
        <v>5.75</v>
      </c>
      <c r="S19" s="174">
        <v>5.75</v>
      </c>
      <c r="T19" s="216"/>
      <c r="U19" s="190"/>
      <c r="V19" s="174">
        <v>5.75</v>
      </c>
      <c r="W19" s="174">
        <v>5.75</v>
      </c>
      <c r="X19" s="174">
        <v>5.75</v>
      </c>
      <c r="Y19" s="174">
        <v>5.75</v>
      </c>
      <c r="Z19" s="174">
        <v>5.75</v>
      </c>
      <c r="AA19" s="191"/>
      <c r="AB19" s="220"/>
      <c r="AC19" s="174">
        <v>5.75</v>
      </c>
      <c r="AD19" s="174">
        <v>5.75</v>
      </c>
      <c r="AE19" s="174">
        <v>5.75</v>
      </c>
      <c r="AF19" s="174">
        <v>5.75</v>
      </c>
      <c r="AG19" s="174">
        <v>5.75</v>
      </c>
      <c r="AH19" s="216"/>
      <c r="AI19" s="231">
        <f t="shared" si="0"/>
        <v>115</v>
      </c>
      <c r="AJ19" s="229">
        <f t="shared" si="1"/>
        <v>28.75</v>
      </c>
      <c r="AK19" s="232">
        <f t="shared" si="2"/>
        <v>0.72</v>
      </c>
      <c r="AL19" s="228">
        <f t="shared" si="5"/>
        <v>20</v>
      </c>
      <c r="AM19" s="228">
        <f t="shared" si="6"/>
        <v>40</v>
      </c>
      <c r="AN19" s="228">
        <f t="shared" si="7"/>
        <v>75</v>
      </c>
      <c r="AO19" s="229">
        <f t="shared" si="3"/>
        <v>18.75</v>
      </c>
      <c r="AP19" s="228">
        <f t="shared" si="4"/>
        <v>0.72</v>
      </c>
    </row>
    <row r="20" spans="1:42" ht="24.95" customHeight="1">
      <c r="A20" s="185" t="s">
        <v>179</v>
      </c>
      <c r="B20" s="186" t="s">
        <v>327</v>
      </c>
      <c r="C20" s="187" t="s">
        <v>325</v>
      </c>
      <c r="D20" s="188"/>
      <c r="E20" s="189"/>
      <c r="F20" s="187"/>
      <c r="G20" s="190">
        <v>7</v>
      </c>
      <c r="H20" s="174">
        <v>7</v>
      </c>
      <c r="I20" s="174">
        <v>7</v>
      </c>
      <c r="J20" s="174">
        <v>7</v>
      </c>
      <c r="K20" s="174">
        <v>7</v>
      </c>
      <c r="L20" s="174"/>
      <c r="M20" s="191"/>
      <c r="N20" s="220">
        <v>7</v>
      </c>
      <c r="O20" s="174">
        <v>7</v>
      </c>
      <c r="P20" s="174">
        <v>7</v>
      </c>
      <c r="Q20" s="174">
        <v>7</v>
      </c>
      <c r="R20" s="174">
        <v>7</v>
      </c>
      <c r="S20" s="174"/>
      <c r="T20" s="216"/>
      <c r="U20" s="190">
        <v>7</v>
      </c>
      <c r="V20" s="174">
        <v>7</v>
      </c>
      <c r="W20" s="174">
        <v>7</v>
      </c>
      <c r="X20" s="174">
        <v>7</v>
      </c>
      <c r="Y20" s="174">
        <v>7</v>
      </c>
      <c r="Z20" s="174"/>
      <c r="AA20" s="191"/>
      <c r="AB20" s="220">
        <v>7</v>
      </c>
      <c r="AC20" s="174">
        <v>7</v>
      </c>
      <c r="AD20" s="174">
        <v>7</v>
      </c>
      <c r="AE20" s="174">
        <v>7</v>
      </c>
      <c r="AF20" s="174">
        <v>7</v>
      </c>
      <c r="AG20" s="174"/>
      <c r="AH20" s="216"/>
      <c r="AI20" s="231">
        <f t="shared" si="0"/>
        <v>140</v>
      </c>
      <c r="AJ20" s="229">
        <f t="shared" si="1"/>
        <v>35</v>
      </c>
      <c r="AK20" s="232">
        <f t="shared" si="2"/>
        <v>0.88</v>
      </c>
      <c r="AL20" s="228">
        <f t="shared" si="5"/>
        <v>20</v>
      </c>
      <c r="AM20" s="228">
        <f t="shared" si="6"/>
        <v>40</v>
      </c>
      <c r="AN20" s="228">
        <f t="shared" si="7"/>
        <v>100</v>
      </c>
      <c r="AO20" s="229">
        <f t="shared" si="3"/>
        <v>25</v>
      </c>
      <c r="AP20" s="228">
        <f t="shared" si="4"/>
        <v>0.63</v>
      </c>
    </row>
    <row r="21" spans="1:42" ht="24.95" customHeight="1">
      <c r="A21" s="185" t="s">
        <v>179</v>
      </c>
      <c r="B21" s="186" t="s">
        <v>324</v>
      </c>
      <c r="C21" s="187"/>
      <c r="D21" s="188"/>
      <c r="E21" s="189"/>
      <c r="F21" s="187"/>
      <c r="G21" s="190">
        <v>7</v>
      </c>
      <c r="H21" s="174">
        <v>7</v>
      </c>
      <c r="I21" s="174">
        <v>7</v>
      </c>
      <c r="J21" s="174">
        <v>7</v>
      </c>
      <c r="K21" s="174">
        <v>7</v>
      </c>
      <c r="L21" s="174">
        <v>7</v>
      </c>
      <c r="M21" s="191">
        <v>7</v>
      </c>
      <c r="N21" s="220">
        <v>7</v>
      </c>
      <c r="O21" s="174">
        <v>7</v>
      </c>
      <c r="P21" s="174">
        <v>7</v>
      </c>
      <c r="Q21" s="174">
        <v>7</v>
      </c>
      <c r="R21" s="174">
        <v>7</v>
      </c>
      <c r="S21" s="174">
        <v>7</v>
      </c>
      <c r="T21" s="216">
        <v>7</v>
      </c>
      <c r="U21" s="190">
        <v>7</v>
      </c>
      <c r="V21" s="174">
        <v>7</v>
      </c>
      <c r="W21" s="174">
        <v>7</v>
      </c>
      <c r="X21" s="174">
        <v>7</v>
      </c>
      <c r="Y21" s="174">
        <v>7</v>
      </c>
      <c r="Z21" s="174">
        <v>7</v>
      </c>
      <c r="AA21" s="191">
        <v>7</v>
      </c>
      <c r="AB21" s="220">
        <v>7</v>
      </c>
      <c r="AC21" s="174">
        <v>7</v>
      </c>
      <c r="AD21" s="174">
        <v>7</v>
      </c>
      <c r="AE21" s="174">
        <v>7</v>
      </c>
      <c r="AF21" s="174">
        <v>7</v>
      </c>
      <c r="AG21" s="174">
        <v>7</v>
      </c>
      <c r="AH21" s="216">
        <v>7</v>
      </c>
      <c r="AI21" s="231">
        <f t="shared" si="0"/>
        <v>196</v>
      </c>
      <c r="AJ21" s="229">
        <f t="shared" si="1"/>
        <v>49</v>
      </c>
      <c r="AK21" s="232">
        <f t="shared" si="2"/>
        <v>1</v>
      </c>
      <c r="AL21" s="228">
        <f t="shared" si="5"/>
        <v>28</v>
      </c>
      <c r="AM21" s="228">
        <f t="shared" si="6"/>
        <v>56</v>
      </c>
      <c r="AN21" s="228">
        <f t="shared" si="7"/>
        <v>140</v>
      </c>
      <c r="AO21" s="229">
        <f t="shared" si="3"/>
        <v>35</v>
      </c>
      <c r="AP21" s="228">
        <f t="shared" si="4"/>
        <v>0.88</v>
      </c>
    </row>
    <row r="22" spans="1:42" ht="24.95" customHeight="1" thickBot="1">
      <c r="A22" s="185"/>
      <c r="B22" s="186"/>
      <c r="C22" s="187"/>
      <c r="D22" s="188"/>
      <c r="E22" s="189"/>
      <c r="F22" s="187"/>
      <c r="G22" s="190"/>
      <c r="H22" s="174"/>
      <c r="I22" s="174"/>
      <c r="J22" s="174"/>
      <c r="K22" s="174"/>
      <c r="L22" s="174"/>
      <c r="M22" s="191"/>
      <c r="N22" s="220"/>
      <c r="O22" s="174"/>
      <c r="P22" s="174"/>
      <c r="Q22" s="174"/>
      <c r="R22" s="174"/>
      <c r="S22" s="174"/>
      <c r="T22" s="216"/>
      <c r="U22" s="190"/>
      <c r="V22" s="174"/>
      <c r="W22" s="174"/>
      <c r="X22" s="174"/>
      <c r="Y22" s="174"/>
      <c r="Z22" s="174"/>
      <c r="AA22" s="191"/>
      <c r="AB22" s="220"/>
      <c r="AC22" s="174"/>
      <c r="AD22" s="174"/>
      <c r="AE22" s="174"/>
      <c r="AF22" s="174"/>
      <c r="AG22" s="174"/>
      <c r="AH22" s="216"/>
      <c r="AI22" s="231">
        <f t="shared" si="0"/>
        <v>0</v>
      </c>
      <c r="AJ22" s="229">
        <f t="shared" si="1"/>
        <v>0</v>
      </c>
      <c r="AK22" s="232">
        <f t="shared" si="2"/>
        <v>0</v>
      </c>
      <c r="AL22" s="228">
        <f t="shared" si="5"/>
        <v>0</v>
      </c>
      <c r="AM22" s="228">
        <f t="shared" si="6"/>
        <v>0</v>
      </c>
      <c r="AN22" s="228">
        <f t="shared" si="7"/>
        <v>0</v>
      </c>
      <c r="AO22" s="229">
        <f t="shared" si="3"/>
        <v>0</v>
      </c>
      <c r="AP22" s="228">
        <f t="shared" si="4"/>
        <v>0</v>
      </c>
    </row>
    <row r="23" spans="1:42" ht="24.95" hidden="1" customHeight="1">
      <c r="A23" s="185"/>
      <c r="B23" s="186"/>
      <c r="C23" s="187"/>
      <c r="D23" s="188"/>
      <c r="E23" s="189"/>
      <c r="F23" s="187"/>
      <c r="G23" s="190"/>
      <c r="H23" s="174"/>
      <c r="I23" s="174"/>
      <c r="J23" s="174"/>
      <c r="K23" s="174"/>
      <c r="L23" s="174"/>
      <c r="M23" s="191"/>
      <c r="N23" s="220"/>
      <c r="O23" s="174"/>
      <c r="P23" s="174"/>
      <c r="Q23" s="174"/>
      <c r="R23" s="174"/>
      <c r="S23" s="174"/>
      <c r="T23" s="216"/>
      <c r="U23" s="190"/>
      <c r="V23" s="174"/>
      <c r="W23" s="174"/>
      <c r="X23" s="174"/>
      <c r="Y23" s="174"/>
      <c r="Z23" s="174"/>
      <c r="AA23" s="191"/>
      <c r="AB23" s="220"/>
      <c r="AC23" s="174"/>
      <c r="AD23" s="174"/>
      <c r="AE23" s="174"/>
      <c r="AF23" s="174"/>
      <c r="AG23" s="174"/>
      <c r="AH23" s="216"/>
      <c r="AI23" s="231">
        <f t="shared" si="0"/>
        <v>0</v>
      </c>
      <c r="AJ23" s="229">
        <f t="shared" si="1"/>
        <v>0</v>
      </c>
      <c r="AK23" s="232">
        <f t="shared" si="2"/>
        <v>0</v>
      </c>
      <c r="AL23" s="228">
        <f t="shared" si="5"/>
        <v>0</v>
      </c>
      <c r="AM23" s="228">
        <f t="shared" si="6"/>
        <v>0</v>
      </c>
      <c r="AN23" s="228">
        <f t="shared" si="7"/>
        <v>0</v>
      </c>
      <c r="AO23" s="229">
        <f t="shared" si="3"/>
        <v>0</v>
      </c>
      <c r="AP23" s="228">
        <f t="shared" si="4"/>
        <v>0</v>
      </c>
    </row>
    <row r="24" spans="1:42" ht="24.95" hidden="1" customHeight="1">
      <c r="A24" s="185"/>
      <c r="B24" s="186"/>
      <c r="C24" s="187"/>
      <c r="D24" s="188"/>
      <c r="E24" s="189"/>
      <c r="F24" s="187"/>
      <c r="G24" s="190"/>
      <c r="H24" s="174"/>
      <c r="I24" s="174"/>
      <c r="J24" s="174"/>
      <c r="K24" s="174"/>
      <c r="L24" s="174"/>
      <c r="M24" s="191"/>
      <c r="N24" s="220"/>
      <c r="O24" s="174"/>
      <c r="P24" s="174"/>
      <c r="Q24" s="174"/>
      <c r="R24" s="174"/>
      <c r="S24" s="174"/>
      <c r="T24" s="216"/>
      <c r="U24" s="190"/>
      <c r="V24" s="174"/>
      <c r="W24" s="174"/>
      <c r="X24" s="174"/>
      <c r="Y24" s="174"/>
      <c r="Z24" s="174"/>
      <c r="AA24" s="191"/>
      <c r="AB24" s="220"/>
      <c r="AC24" s="174"/>
      <c r="AD24" s="174"/>
      <c r="AE24" s="174"/>
      <c r="AF24" s="174"/>
      <c r="AG24" s="174"/>
      <c r="AH24" s="216"/>
      <c r="AI24" s="231">
        <f t="shared" si="0"/>
        <v>0</v>
      </c>
      <c r="AJ24" s="229">
        <f t="shared" si="1"/>
        <v>0</v>
      </c>
      <c r="AK24" s="232">
        <f t="shared" si="2"/>
        <v>0</v>
      </c>
      <c r="AL24" s="228">
        <f t="shared" si="5"/>
        <v>0</v>
      </c>
      <c r="AM24" s="228">
        <f t="shared" si="6"/>
        <v>0</v>
      </c>
      <c r="AN24" s="228">
        <f t="shared" si="7"/>
        <v>0</v>
      </c>
      <c r="AO24" s="229">
        <f t="shared" si="3"/>
        <v>0</v>
      </c>
      <c r="AP24" s="228">
        <f t="shared" si="4"/>
        <v>0</v>
      </c>
    </row>
    <row r="25" spans="1:42" ht="24.95" hidden="1" customHeight="1">
      <c r="A25" s="185"/>
      <c r="B25" s="186"/>
      <c r="C25" s="187"/>
      <c r="D25" s="188"/>
      <c r="E25" s="189"/>
      <c r="F25" s="187"/>
      <c r="G25" s="190"/>
      <c r="H25" s="174"/>
      <c r="I25" s="174"/>
      <c r="J25" s="174"/>
      <c r="K25" s="174"/>
      <c r="L25" s="174"/>
      <c r="M25" s="191"/>
      <c r="N25" s="220"/>
      <c r="O25" s="174"/>
      <c r="P25" s="174"/>
      <c r="Q25" s="174"/>
      <c r="R25" s="174"/>
      <c r="S25" s="174"/>
      <c r="T25" s="216"/>
      <c r="U25" s="190"/>
      <c r="V25" s="174"/>
      <c r="W25" s="174"/>
      <c r="X25" s="174"/>
      <c r="Y25" s="174"/>
      <c r="Z25" s="174"/>
      <c r="AA25" s="191"/>
      <c r="AB25" s="220"/>
      <c r="AC25" s="174"/>
      <c r="AD25" s="174"/>
      <c r="AE25" s="174"/>
      <c r="AF25" s="174"/>
      <c r="AG25" s="174"/>
      <c r="AH25" s="216"/>
      <c r="AI25" s="231">
        <f t="shared" si="0"/>
        <v>0</v>
      </c>
      <c r="AJ25" s="229">
        <f t="shared" si="1"/>
        <v>0</v>
      </c>
      <c r="AK25" s="232">
        <f t="shared" si="2"/>
        <v>0</v>
      </c>
      <c r="AL25" s="228">
        <f t="shared" si="5"/>
        <v>0</v>
      </c>
      <c r="AM25" s="228">
        <f t="shared" si="6"/>
        <v>0</v>
      </c>
      <c r="AN25" s="228">
        <f t="shared" si="7"/>
        <v>0</v>
      </c>
      <c r="AO25" s="229">
        <f t="shared" si="3"/>
        <v>0</v>
      </c>
      <c r="AP25" s="228">
        <f t="shared" si="4"/>
        <v>0</v>
      </c>
    </row>
    <row r="26" spans="1:42" ht="24.95" hidden="1" customHeight="1">
      <c r="A26" s="177"/>
      <c r="B26" s="186"/>
      <c r="C26" s="187"/>
      <c r="D26" s="188"/>
      <c r="E26" s="189"/>
      <c r="F26" s="187"/>
      <c r="G26" s="190"/>
      <c r="H26" s="174"/>
      <c r="I26" s="174"/>
      <c r="J26" s="174"/>
      <c r="K26" s="174"/>
      <c r="L26" s="174"/>
      <c r="M26" s="191"/>
      <c r="N26" s="220"/>
      <c r="O26" s="174"/>
      <c r="P26" s="174"/>
      <c r="Q26" s="174"/>
      <c r="R26" s="174"/>
      <c r="S26" s="174"/>
      <c r="T26" s="216"/>
      <c r="U26" s="190"/>
      <c r="V26" s="174"/>
      <c r="W26" s="174"/>
      <c r="X26" s="174"/>
      <c r="Y26" s="174"/>
      <c r="Z26" s="174"/>
      <c r="AA26" s="191"/>
      <c r="AB26" s="220"/>
      <c r="AC26" s="174"/>
      <c r="AD26" s="174"/>
      <c r="AE26" s="174"/>
      <c r="AF26" s="174"/>
      <c r="AG26" s="174"/>
      <c r="AH26" s="191"/>
      <c r="AI26" s="231">
        <f t="shared" si="0"/>
        <v>0</v>
      </c>
      <c r="AJ26" s="229">
        <f t="shared" si="1"/>
        <v>0</v>
      </c>
      <c r="AK26" s="232">
        <f t="shared" si="2"/>
        <v>0</v>
      </c>
      <c r="AL26" s="228">
        <f t="shared" si="5"/>
        <v>0</v>
      </c>
      <c r="AM26" s="228">
        <f t="shared" si="6"/>
        <v>0</v>
      </c>
      <c r="AN26" s="228">
        <f t="shared" si="7"/>
        <v>0</v>
      </c>
      <c r="AO26" s="229">
        <f t="shared" si="3"/>
        <v>0</v>
      </c>
      <c r="AP26" s="228">
        <f t="shared" si="4"/>
        <v>0</v>
      </c>
    </row>
    <row r="27" spans="1:42" ht="24.95" hidden="1" customHeight="1">
      <c r="A27" s="177"/>
      <c r="B27" s="186"/>
      <c r="C27" s="187"/>
      <c r="D27" s="188"/>
      <c r="E27" s="189"/>
      <c r="F27" s="187"/>
      <c r="G27" s="190"/>
      <c r="H27" s="174"/>
      <c r="I27" s="174"/>
      <c r="J27" s="174"/>
      <c r="K27" s="174"/>
      <c r="L27" s="174"/>
      <c r="M27" s="191"/>
      <c r="N27" s="220"/>
      <c r="O27" s="174"/>
      <c r="P27" s="174"/>
      <c r="Q27" s="174"/>
      <c r="R27" s="174"/>
      <c r="S27" s="174"/>
      <c r="T27" s="216"/>
      <c r="U27" s="190"/>
      <c r="V27" s="174"/>
      <c r="W27" s="174"/>
      <c r="X27" s="174"/>
      <c r="Y27" s="174"/>
      <c r="Z27" s="174"/>
      <c r="AA27" s="191"/>
      <c r="AB27" s="220"/>
      <c r="AC27" s="174"/>
      <c r="AD27" s="174"/>
      <c r="AE27" s="174"/>
      <c r="AF27" s="174"/>
      <c r="AG27" s="174"/>
      <c r="AH27" s="191"/>
      <c r="AI27" s="231">
        <f t="shared" si="0"/>
        <v>0</v>
      </c>
      <c r="AJ27" s="229">
        <f t="shared" si="1"/>
        <v>0</v>
      </c>
      <c r="AK27" s="232">
        <f t="shared" si="2"/>
        <v>0</v>
      </c>
      <c r="AL27" s="228">
        <f t="shared" si="5"/>
        <v>0</v>
      </c>
      <c r="AM27" s="228">
        <f t="shared" si="6"/>
        <v>0</v>
      </c>
      <c r="AN27" s="228">
        <f t="shared" si="7"/>
        <v>0</v>
      </c>
      <c r="AO27" s="229">
        <f t="shared" si="3"/>
        <v>0</v>
      </c>
      <c r="AP27" s="228">
        <f t="shared" si="4"/>
        <v>0</v>
      </c>
    </row>
    <row r="28" spans="1:42" ht="24.95" hidden="1" customHeight="1">
      <c r="A28" s="177"/>
      <c r="B28" s="186"/>
      <c r="C28" s="187"/>
      <c r="D28" s="188"/>
      <c r="E28" s="189"/>
      <c r="F28" s="187"/>
      <c r="G28" s="190"/>
      <c r="H28" s="174"/>
      <c r="I28" s="174"/>
      <c r="J28" s="174"/>
      <c r="K28" s="174"/>
      <c r="L28" s="174"/>
      <c r="M28" s="191"/>
      <c r="N28" s="220"/>
      <c r="O28" s="174"/>
      <c r="P28" s="174"/>
      <c r="Q28" s="174"/>
      <c r="R28" s="174"/>
      <c r="S28" s="174"/>
      <c r="T28" s="216"/>
      <c r="U28" s="190"/>
      <c r="V28" s="174"/>
      <c r="W28" s="174"/>
      <c r="X28" s="174"/>
      <c r="Y28" s="174"/>
      <c r="Z28" s="174"/>
      <c r="AA28" s="191"/>
      <c r="AB28" s="220"/>
      <c r="AC28" s="174"/>
      <c r="AD28" s="174"/>
      <c r="AE28" s="174"/>
      <c r="AF28" s="174"/>
      <c r="AG28" s="174"/>
      <c r="AH28" s="191"/>
      <c r="AI28" s="231">
        <f t="shared" si="0"/>
        <v>0</v>
      </c>
      <c r="AJ28" s="229">
        <f t="shared" si="1"/>
        <v>0</v>
      </c>
      <c r="AK28" s="232">
        <f t="shared" si="2"/>
        <v>0</v>
      </c>
      <c r="AL28" s="228">
        <f t="shared" si="5"/>
        <v>0</v>
      </c>
      <c r="AM28" s="228">
        <f t="shared" si="6"/>
        <v>0</v>
      </c>
      <c r="AN28" s="228">
        <f t="shared" si="7"/>
        <v>0</v>
      </c>
      <c r="AO28" s="229">
        <f t="shared" si="3"/>
        <v>0</v>
      </c>
      <c r="AP28" s="228">
        <f t="shared" si="4"/>
        <v>0</v>
      </c>
    </row>
    <row r="29" spans="1:42" ht="24.95" hidden="1" customHeight="1">
      <c r="A29" s="177"/>
      <c r="B29" s="186"/>
      <c r="C29" s="187"/>
      <c r="D29" s="188"/>
      <c r="E29" s="189"/>
      <c r="F29" s="187"/>
      <c r="G29" s="190"/>
      <c r="H29" s="174"/>
      <c r="I29" s="174"/>
      <c r="J29" s="174"/>
      <c r="K29" s="174"/>
      <c r="L29" s="174"/>
      <c r="M29" s="191"/>
      <c r="N29" s="220"/>
      <c r="O29" s="174"/>
      <c r="P29" s="174"/>
      <c r="Q29" s="174"/>
      <c r="R29" s="174"/>
      <c r="S29" s="174"/>
      <c r="T29" s="216"/>
      <c r="U29" s="190"/>
      <c r="V29" s="174"/>
      <c r="W29" s="174"/>
      <c r="X29" s="174"/>
      <c r="Y29" s="223"/>
      <c r="Z29" s="174"/>
      <c r="AA29" s="191"/>
      <c r="AB29" s="220"/>
      <c r="AC29" s="174"/>
      <c r="AD29" s="174"/>
      <c r="AE29" s="174"/>
      <c r="AF29" s="174"/>
      <c r="AG29" s="174"/>
      <c r="AH29" s="191"/>
      <c r="AI29" s="231">
        <f t="shared" si="0"/>
        <v>0</v>
      </c>
      <c r="AJ29" s="229">
        <f t="shared" si="1"/>
        <v>0</v>
      </c>
      <c r="AK29" s="232">
        <f t="shared" si="2"/>
        <v>0</v>
      </c>
      <c r="AL29" s="228">
        <f t="shared" si="5"/>
        <v>0</v>
      </c>
      <c r="AM29" s="228">
        <f t="shared" si="6"/>
        <v>0</v>
      </c>
      <c r="AN29" s="228">
        <f t="shared" si="7"/>
        <v>0</v>
      </c>
      <c r="AO29" s="229">
        <f t="shared" si="3"/>
        <v>0</v>
      </c>
      <c r="AP29" s="228">
        <f t="shared" si="4"/>
        <v>0</v>
      </c>
    </row>
    <row r="30" spans="1:42" ht="24.95" hidden="1" customHeight="1">
      <c r="A30" s="177"/>
      <c r="B30" s="186"/>
      <c r="C30" s="187"/>
      <c r="D30" s="188"/>
      <c r="E30" s="189"/>
      <c r="F30" s="187"/>
      <c r="G30" s="190"/>
      <c r="H30" s="174"/>
      <c r="I30" s="174"/>
      <c r="J30" s="174"/>
      <c r="K30" s="174"/>
      <c r="L30" s="174"/>
      <c r="M30" s="191"/>
      <c r="N30" s="220"/>
      <c r="O30" s="174"/>
      <c r="P30" s="174"/>
      <c r="Q30" s="174"/>
      <c r="R30" s="174"/>
      <c r="S30" s="174"/>
      <c r="T30" s="216"/>
      <c r="U30" s="190"/>
      <c r="V30" s="174"/>
      <c r="W30" s="174"/>
      <c r="X30" s="174"/>
      <c r="Y30" s="174"/>
      <c r="Z30" s="174"/>
      <c r="AA30" s="191"/>
      <c r="AB30" s="220"/>
      <c r="AC30" s="174"/>
      <c r="AD30" s="174"/>
      <c r="AE30" s="174"/>
      <c r="AF30" s="174"/>
      <c r="AG30" s="174"/>
      <c r="AH30" s="191"/>
      <c r="AI30" s="231">
        <f t="shared" si="0"/>
        <v>0</v>
      </c>
      <c r="AJ30" s="229">
        <f t="shared" si="1"/>
        <v>0</v>
      </c>
      <c r="AK30" s="232">
        <f t="shared" si="2"/>
        <v>0</v>
      </c>
      <c r="AL30" s="228">
        <f t="shared" si="5"/>
        <v>0</v>
      </c>
      <c r="AM30" s="228">
        <f t="shared" si="6"/>
        <v>0</v>
      </c>
      <c r="AN30" s="228">
        <f t="shared" si="7"/>
        <v>0</v>
      </c>
      <c r="AO30" s="229">
        <f t="shared" si="3"/>
        <v>0</v>
      </c>
      <c r="AP30" s="228">
        <f t="shared" si="4"/>
        <v>0</v>
      </c>
    </row>
    <row r="31" spans="1:42" ht="24.95" hidden="1" customHeight="1">
      <c r="A31" s="177"/>
      <c r="B31" s="186"/>
      <c r="C31" s="187"/>
      <c r="D31" s="188"/>
      <c r="E31" s="189"/>
      <c r="F31" s="187"/>
      <c r="G31" s="190"/>
      <c r="H31" s="174"/>
      <c r="I31" s="174"/>
      <c r="J31" s="174"/>
      <c r="K31" s="174"/>
      <c r="L31" s="174"/>
      <c r="M31" s="191"/>
      <c r="N31" s="220"/>
      <c r="O31" s="174"/>
      <c r="P31" s="174"/>
      <c r="Q31" s="174"/>
      <c r="R31" s="174"/>
      <c r="S31" s="174"/>
      <c r="T31" s="216"/>
      <c r="U31" s="190"/>
      <c r="V31" s="174"/>
      <c r="W31" s="174"/>
      <c r="X31" s="174"/>
      <c r="Y31" s="174"/>
      <c r="Z31" s="174"/>
      <c r="AA31" s="191"/>
      <c r="AB31" s="220"/>
      <c r="AC31" s="174"/>
      <c r="AD31" s="174"/>
      <c r="AE31" s="174"/>
      <c r="AF31" s="174"/>
      <c r="AG31" s="174"/>
      <c r="AH31" s="191"/>
      <c r="AI31" s="231">
        <f t="shared" si="0"/>
        <v>0</v>
      </c>
      <c r="AJ31" s="229">
        <f t="shared" si="1"/>
        <v>0</v>
      </c>
      <c r="AK31" s="232">
        <f t="shared" si="2"/>
        <v>0</v>
      </c>
      <c r="AL31" s="228">
        <f t="shared" si="5"/>
        <v>0</v>
      </c>
      <c r="AM31" s="228">
        <f t="shared" si="6"/>
        <v>0</v>
      </c>
      <c r="AN31" s="228">
        <f t="shared" si="7"/>
        <v>0</v>
      </c>
      <c r="AO31" s="229">
        <f t="shared" si="3"/>
        <v>0</v>
      </c>
      <c r="AP31" s="228">
        <f t="shared" si="4"/>
        <v>0</v>
      </c>
    </row>
    <row r="32" spans="1:42" ht="24.95" hidden="1" customHeight="1">
      <c r="A32" s="177"/>
      <c r="B32" s="186"/>
      <c r="C32" s="187"/>
      <c r="D32" s="188"/>
      <c r="E32" s="189"/>
      <c r="F32" s="187"/>
      <c r="G32" s="190"/>
      <c r="H32" s="174"/>
      <c r="I32" s="174"/>
      <c r="J32" s="174"/>
      <c r="K32" s="174"/>
      <c r="L32" s="174"/>
      <c r="M32" s="191"/>
      <c r="N32" s="220"/>
      <c r="O32" s="174"/>
      <c r="P32" s="174"/>
      <c r="Q32" s="174"/>
      <c r="R32" s="174"/>
      <c r="S32" s="174"/>
      <c r="T32" s="216"/>
      <c r="U32" s="190"/>
      <c r="V32" s="174"/>
      <c r="W32" s="174"/>
      <c r="X32" s="174"/>
      <c r="Y32" s="174"/>
      <c r="Z32" s="174"/>
      <c r="AA32" s="191"/>
      <c r="AB32" s="220"/>
      <c r="AC32" s="174"/>
      <c r="AD32" s="174"/>
      <c r="AE32" s="174"/>
      <c r="AF32" s="174"/>
      <c r="AG32" s="174"/>
      <c r="AH32" s="191"/>
      <c r="AI32" s="231">
        <f t="shared" si="0"/>
        <v>0</v>
      </c>
      <c r="AJ32" s="229">
        <f t="shared" si="1"/>
        <v>0</v>
      </c>
      <c r="AK32" s="232">
        <f t="shared" si="2"/>
        <v>0</v>
      </c>
      <c r="AL32" s="228">
        <f t="shared" si="5"/>
        <v>0</v>
      </c>
      <c r="AM32" s="228">
        <f t="shared" si="6"/>
        <v>0</v>
      </c>
      <c r="AN32" s="228">
        <f t="shared" si="7"/>
        <v>0</v>
      </c>
      <c r="AO32" s="229">
        <f t="shared" si="3"/>
        <v>0</v>
      </c>
      <c r="AP32" s="228">
        <f t="shared" si="4"/>
        <v>0</v>
      </c>
    </row>
    <row r="33" spans="1:42" ht="24.95" hidden="1" customHeight="1">
      <c r="A33" s="177"/>
      <c r="B33" s="186"/>
      <c r="C33" s="187"/>
      <c r="D33" s="188"/>
      <c r="E33" s="189"/>
      <c r="F33" s="187"/>
      <c r="G33" s="190"/>
      <c r="H33" s="174"/>
      <c r="I33" s="174"/>
      <c r="J33" s="174"/>
      <c r="K33" s="174"/>
      <c r="L33" s="174"/>
      <c r="M33" s="191"/>
      <c r="N33" s="220"/>
      <c r="O33" s="174"/>
      <c r="P33" s="174"/>
      <c r="Q33" s="174"/>
      <c r="R33" s="174"/>
      <c r="S33" s="174"/>
      <c r="T33" s="216"/>
      <c r="U33" s="190"/>
      <c r="V33" s="174"/>
      <c r="W33" s="174"/>
      <c r="X33" s="174"/>
      <c r="Y33" s="174"/>
      <c r="Z33" s="174"/>
      <c r="AA33" s="191"/>
      <c r="AB33" s="220"/>
      <c r="AC33" s="174"/>
      <c r="AD33" s="174"/>
      <c r="AE33" s="174"/>
      <c r="AF33" s="174"/>
      <c r="AG33" s="174"/>
      <c r="AH33" s="191"/>
      <c r="AI33" s="231">
        <f t="shared" si="0"/>
        <v>0</v>
      </c>
      <c r="AJ33" s="229">
        <f t="shared" si="1"/>
        <v>0</v>
      </c>
      <c r="AK33" s="232">
        <f t="shared" si="2"/>
        <v>0</v>
      </c>
      <c r="AL33" s="228">
        <f t="shared" si="5"/>
        <v>0</v>
      </c>
      <c r="AM33" s="228">
        <f t="shared" si="6"/>
        <v>0</v>
      </c>
      <c r="AN33" s="228">
        <f t="shared" si="7"/>
        <v>0</v>
      </c>
      <c r="AO33" s="229">
        <f t="shared" si="3"/>
        <v>0</v>
      </c>
      <c r="AP33" s="228">
        <f t="shared" si="4"/>
        <v>0</v>
      </c>
    </row>
    <row r="34" spans="1:42" ht="24.95" hidden="1" customHeight="1">
      <c r="A34" s="177"/>
      <c r="B34" s="186"/>
      <c r="C34" s="187"/>
      <c r="D34" s="188"/>
      <c r="E34" s="189"/>
      <c r="F34" s="187"/>
      <c r="G34" s="190"/>
      <c r="H34" s="174"/>
      <c r="I34" s="174"/>
      <c r="J34" s="174"/>
      <c r="K34" s="174"/>
      <c r="L34" s="174"/>
      <c r="M34" s="191"/>
      <c r="N34" s="220"/>
      <c r="O34" s="174"/>
      <c r="P34" s="174"/>
      <c r="Q34" s="174"/>
      <c r="R34" s="174"/>
      <c r="S34" s="174"/>
      <c r="T34" s="216"/>
      <c r="U34" s="190"/>
      <c r="V34" s="174"/>
      <c r="W34" s="174"/>
      <c r="X34" s="174"/>
      <c r="Y34" s="174"/>
      <c r="Z34" s="174"/>
      <c r="AA34" s="191"/>
      <c r="AB34" s="220"/>
      <c r="AC34" s="174"/>
      <c r="AD34" s="174"/>
      <c r="AE34" s="174"/>
      <c r="AF34" s="174"/>
      <c r="AG34" s="174"/>
      <c r="AH34" s="191"/>
      <c r="AI34" s="231">
        <f t="shared" si="0"/>
        <v>0</v>
      </c>
      <c r="AJ34" s="229">
        <f t="shared" si="1"/>
        <v>0</v>
      </c>
      <c r="AK34" s="232">
        <f t="shared" si="2"/>
        <v>0</v>
      </c>
      <c r="AL34" s="228">
        <f t="shared" si="5"/>
        <v>0</v>
      </c>
      <c r="AM34" s="228">
        <f t="shared" si="6"/>
        <v>0</v>
      </c>
      <c r="AN34" s="228">
        <f t="shared" si="7"/>
        <v>0</v>
      </c>
      <c r="AO34" s="229">
        <f t="shared" si="3"/>
        <v>0</v>
      </c>
      <c r="AP34" s="228">
        <f t="shared" si="4"/>
        <v>0</v>
      </c>
    </row>
    <row r="35" spans="1:42" ht="24.95" hidden="1" customHeight="1">
      <c r="A35" s="177"/>
      <c r="B35" s="186"/>
      <c r="C35" s="187"/>
      <c r="D35" s="188"/>
      <c r="E35" s="189"/>
      <c r="F35" s="187"/>
      <c r="G35" s="190"/>
      <c r="H35" s="174"/>
      <c r="I35" s="174"/>
      <c r="J35" s="174"/>
      <c r="K35" s="174"/>
      <c r="L35" s="174"/>
      <c r="M35" s="191"/>
      <c r="N35" s="220"/>
      <c r="O35" s="174"/>
      <c r="P35" s="174"/>
      <c r="Q35" s="174"/>
      <c r="R35" s="174"/>
      <c r="S35" s="174"/>
      <c r="T35" s="216"/>
      <c r="U35" s="190"/>
      <c r="V35" s="174"/>
      <c r="W35" s="174"/>
      <c r="X35" s="174"/>
      <c r="Y35" s="174"/>
      <c r="Z35" s="174"/>
      <c r="AA35" s="191"/>
      <c r="AB35" s="220"/>
      <c r="AC35" s="174"/>
      <c r="AD35" s="174"/>
      <c r="AE35" s="174"/>
      <c r="AF35" s="174"/>
      <c r="AG35" s="174"/>
      <c r="AH35" s="191"/>
      <c r="AI35" s="231">
        <f t="shared" si="0"/>
        <v>0</v>
      </c>
      <c r="AJ35" s="229">
        <f t="shared" si="1"/>
        <v>0</v>
      </c>
      <c r="AK35" s="232">
        <f t="shared" si="2"/>
        <v>0</v>
      </c>
      <c r="AL35" s="228">
        <f t="shared" si="5"/>
        <v>0</v>
      </c>
      <c r="AM35" s="228">
        <f t="shared" si="6"/>
        <v>0</v>
      </c>
      <c r="AN35" s="228">
        <f t="shared" si="7"/>
        <v>0</v>
      </c>
      <c r="AO35" s="229">
        <f t="shared" si="3"/>
        <v>0</v>
      </c>
      <c r="AP35" s="228">
        <f t="shared" si="4"/>
        <v>0</v>
      </c>
    </row>
    <row r="36" spans="1:42" ht="24.95" hidden="1" customHeight="1" thickBot="1">
      <c r="A36" s="177"/>
      <c r="B36" s="192"/>
      <c r="C36" s="193"/>
      <c r="D36" s="194"/>
      <c r="E36" s="195"/>
      <c r="F36" s="193"/>
      <c r="G36" s="196"/>
      <c r="H36" s="197"/>
      <c r="I36" s="197"/>
      <c r="J36" s="197"/>
      <c r="K36" s="197"/>
      <c r="L36" s="197"/>
      <c r="M36" s="198"/>
      <c r="N36" s="221"/>
      <c r="O36" s="217"/>
      <c r="P36" s="217"/>
      <c r="Q36" s="217"/>
      <c r="R36" s="217"/>
      <c r="S36" s="217"/>
      <c r="T36" s="222"/>
      <c r="U36" s="196"/>
      <c r="V36" s="197"/>
      <c r="W36" s="197"/>
      <c r="X36" s="197"/>
      <c r="Y36" s="197"/>
      <c r="Z36" s="197"/>
      <c r="AA36" s="198"/>
      <c r="AB36" s="221"/>
      <c r="AC36" s="217"/>
      <c r="AD36" s="217"/>
      <c r="AE36" s="217"/>
      <c r="AF36" s="217"/>
      <c r="AG36" s="217"/>
      <c r="AH36" s="218"/>
      <c r="AI36" s="233">
        <f t="shared" si="0"/>
        <v>0</v>
      </c>
      <c r="AJ36" s="234">
        <f t="shared" si="1"/>
        <v>0</v>
      </c>
      <c r="AK36" s="235">
        <f t="shared" si="2"/>
        <v>0</v>
      </c>
      <c r="AL36" s="228">
        <f t="shared" si="5"/>
        <v>0</v>
      </c>
      <c r="AM36" s="228">
        <f t="shared" si="6"/>
        <v>0</v>
      </c>
      <c r="AN36" s="228">
        <f t="shared" si="7"/>
        <v>0</v>
      </c>
      <c r="AO36" s="229">
        <f t="shared" si="3"/>
        <v>0</v>
      </c>
      <c r="AP36" s="228">
        <f t="shared" si="4"/>
        <v>0</v>
      </c>
    </row>
    <row r="37" spans="1:42" ht="24.95" customHeight="1" thickTop="1" thickBot="1">
      <c r="A37" s="488" t="s">
        <v>65</v>
      </c>
      <c r="B37" s="489"/>
      <c r="C37" s="489"/>
      <c r="D37" s="489"/>
      <c r="E37" s="489"/>
      <c r="F37" s="490"/>
      <c r="G37" s="158">
        <f t="shared" ref="G37:AH37" si="8">SUM(G7:G36)</f>
        <v>39</v>
      </c>
      <c r="H37" s="159">
        <f t="shared" si="8"/>
        <v>47</v>
      </c>
      <c r="I37" s="159">
        <f t="shared" si="8"/>
        <v>69</v>
      </c>
      <c r="J37" s="159">
        <f t="shared" si="8"/>
        <v>67</v>
      </c>
      <c r="K37" s="159">
        <f t="shared" si="8"/>
        <v>67</v>
      </c>
      <c r="L37" s="159">
        <f t="shared" si="8"/>
        <v>35</v>
      </c>
      <c r="M37" s="160">
        <f t="shared" si="8"/>
        <v>27</v>
      </c>
      <c r="N37" s="161">
        <f t="shared" si="8"/>
        <v>39</v>
      </c>
      <c r="O37" s="159">
        <f t="shared" si="8"/>
        <v>47</v>
      </c>
      <c r="P37" s="159">
        <f t="shared" si="8"/>
        <v>69</v>
      </c>
      <c r="Q37" s="159">
        <f t="shared" si="8"/>
        <v>67</v>
      </c>
      <c r="R37" s="159">
        <f t="shared" si="8"/>
        <v>67</v>
      </c>
      <c r="S37" s="159">
        <f t="shared" si="8"/>
        <v>35</v>
      </c>
      <c r="T37" s="160">
        <f t="shared" si="8"/>
        <v>27</v>
      </c>
      <c r="U37" s="161">
        <f t="shared" si="8"/>
        <v>39</v>
      </c>
      <c r="V37" s="159">
        <f t="shared" si="8"/>
        <v>47</v>
      </c>
      <c r="W37" s="159">
        <f t="shared" si="8"/>
        <v>69</v>
      </c>
      <c r="X37" s="159">
        <f t="shared" si="8"/>
        <v>67</v>
      </c>
      <c r="Y37" s="159">
        <f t="shared" si="8"/>
        <v>67</v>
      </c>
      <c r="Z37" s="159">
        <f t="shared" si="8"/>
        <v>35</v>
      </c>
      <c r="AA37" s="160">
        <f t="shared" si="8"/>
        <v>27</v>
      </c>
      <c r="AB37" s="161">
        <f t="shared" si="8"/>
        <v>40</v>
      </c>
      <c r="AC37" s="159">
        <f t="shared" si="8"/>
        <v>48</v>
      </c>
      <c r="AD37" s="159">
        <f t="shared" si="8"/>
        <v>70</v>
      </c>
      <c r="AE37" s="159">
        <f t="shared" si="8"/>
        <v>68</v>
      </c>
      <c r="AF37" s="159">
        <f t="shared" si="8"/>
        <v>67.990000000000009</v>
      </c>
      <c r="AG37" s="159">
        <f t="shared" si="8"/>
        <v>35</v>
      </c>
      <c r="AH37" s="162">
        <f t="shared" si="8"/>
        <v>27</v>
      </c>
      <c r="AI37" s="236">
        <f t="shared" ref="AI37:AK37" si="9">SUM(AI7:AI36)</f>
        <v>1408.99</v>
      </c>
      <c r="AJ37" s="237">
        <f t="shared" si="9"/>
        <v>352.25</v>
      </c>
      <c r="AK37" s="238">
        <f t="shared" si="9"/>
        <v>8.59</v>
      </c>
      <c r="AL37" s="230"/>
      <c r="AM37" s="230"/>
      <c r="AN37" s="230"/>
      <c r="AO37" s="230"/>
      <c r="AP37" s="230"/>
    </row>
    <row r="38" spans="1:42" ht="15" customHeight="1">
      <c r="A38" s="62" t="s">
        <v>66</v>
      </c>
    </row>
    <row r="39" spans="1:42" ht="15" customHeight="1">
      <c r="A39" s="62" t="s">
        <v>280</v>
      </c>
    </row>
    <row r="40" spans="1:42" ht="15" customHeight="1">
      <c r="A40" s="62" t="s">
        <v>68</v>
      </c>
    </row>
    <row r="41" spans="1:42" ht="15" customHeight="1">
      <c r="A41" s="62" t="s">
        <v>69</v>
      </c>
    </row>
    <row r="42" spans="1:42" ht="15" customHeight="1">
      <c r="A42" s="62" t="s">
        <v>70</v>
      </c>
    </row>
    <row r="43" spans="1:42" ht="15" customHeight="1">
      <c r="A43" s="62" t="s">
        <v>71</v>
      </c>
    </row>
    <row r="44" spans="1:42" ht="15" customHeight="1">
      <c r="A44" s="152"/>
    </row>
    <row r="45" spans="1:42" ht="26.25" customHeight="1" thickBot="1">
      <c r="A45" s="382" t="s">
        <v>309</v>
      </c>
      <c r="B45" s="383"/>
      <c r="C45" s="383"/>
      <c r="D45" s="383"/>
      <c r="M45" s="358" t="s">
        <v>268</v>
      </c>
      <c r="N45" s="358"/>
      <c r="O45" s="358"/>
      <c r="P45" s="358"/>
      <c r="Q45" s="358" t="s">
        <v>250</v>
      </c>
      <c r="R45" s="358"/>
      <c r="S45" s="358"/>
      <c r="T45" s="358"/>
      <c r="U45" s="358"/>
      <c r="V45" s="358"/>
      <c r="W45" s="200"/>
      <c r="X45" s="201"/>
      <c r="AB45" s="202"/>
      <c r="AC45" s="202"/>
      <c r="AF45" s="173"/>
    </row>
    <row r="46" spans="1:42" ht="24.95" customHeight="1">
      <c r="A46" s="383"/>
      <c r="B46" s="383"/>
      <c r="C46" s="383"/>
      <c r="D46" s="383"/>
      <c r="F46" s="400" t="s">
        <v>243</v>
      </c>
      <c r="G46" s="401"/>
      <c r="H46" s="401"/>
      <c r="I46" s="491"/>
      <c r="J46" s="492" t="s">
        <v>47</v>
      </c>
      <c r="K46" s="493"/>
      <c r="L46" s="493"/>
      <c r="M46" s="464" t="s">
        <v>73</v>
      </c>
      <c r="N46" s="494"/>
      <c r="O46" s="464" t="s">
        <v>74</v>
      </c>
      <c r="P46" s="494"/>
      <c r="Q46" s="388" t="s">
        <v>72</v>
      </c>
      <c r="R46" s="390"/>
      <c r="S46" s="464" t="s">
        <v>73</v>
      </c>
      <c r="T46" s="494"/>
      <c r="U46" s="464" t="s">
        <v>74</v>
      </c>
      <c r="V46" s="465"/>
      <c r="W46" s="466" t="s">
        <v>259</v>
      </c>
      <c r="X46" s="467"/>
      <c r="Z46" s="468" t="s">
        <v>245</v>
      </c>
      <c r="AA46" s="469"/>
      <c r="AB46" s="172" t="s">
        <v>246</v>
      </c>
      <c r="AC46" s="156" t="s">
        <v>265</v>
      </c>
      <c r="AD46" s="156" t="s">
        <v>266</v>
      </c>
      <c r="AE46" s="470" t="s">
        <v>251</v>
      </c>
      <c r="AF46" s="471"/>
      <c r="AG46" s="157" t="s">
        <v>252</v>
      </c>
      <c r="AH46" s="472" t="s">
        <v>257</v>
      </c>
      <c r="AI46" s="473"/>
    </row>
    <row r="47" spans="1:42" ht="24.95" customHeight="1">
      <c r="A47" s="383"/>
      <c r="B47" s="383"/>
      <c r="C47" s="383"/>
      <c r="D47" s="383"/>
      <c r="F47" s="474" t="s">
        <v>205</v>
      </c>
      <c r="G47" s="163" t="s">
        <v>201</v>
      </c>
      <c r="H47" s="477">
        <v>1</v>
      </c>
      <c r="I47" s="478"/>
      <c r="J47" s="479" t="s">
        <v>292</v>
      </c>
      <c r="K47" s="480"/>
      <c r="L47" s="480"/>
      <c r="M47" s="481">
        <v>40</v>
      </c>
      <c r="N47" s="481"/>
      <c r="O47" s="481">
        <v>1</v>
      </c>
      <c r="P47" s="481"/>
      <c r="Q47" s="458">
        <f>COUNTIF($A$7:$A$36,$J47)</f>
        <v>0</v>
      </c>
      <c r="R47" s="459"/>
      <c r="S47" s="460">
        <f>SUMIF($A$7:$A$36,$J47,$AJ$7:$AJ$36)</f>
        <v>0</v>
      </c>
      <c r="T47" s="460"/>
      <c r="U47" s="422">
        <f t="shared" ref="U47:U52" si="10">ROUNDUP(SUMIF($A$7:$A$36,$J47,$AK$7:$AK$36),2)</f>
        <v>0</v>
      </c>
      <c r="V47" s="461"/>
      <c r="W47" s="443" t="str">
        <f>IF(Q47=0,"-",IF(U47&gt;=1,"OK","NG"))</f>
        <v>-</v>
      </c>
      <c r="X47" s="444"/>
      <c r="Z47" s="368" t="s">
        <v>247</v>
      </c>
      <c r="AA47" s="368"/>
      <c r="AB47" s="164" t="s">
        <v>253</v>
      </c>
      <c r="AC47" s="428">
        <f>IF(X2=Z47,ROUNDDOWN(O50*40,1),"")</f>
        <v>50</v>
      </c>
      <c r="AD47" s="428">
        <f>IF(X2=Z47,ROUNDDOWN(SUM(J66:K69),1),"")</f>
        <v>58.8</v>
      </c>
      <c r="AE47" s="409">
        <f>40*ROUNDDOWN($H$53/12,1)</f>
        <v>24</v>
      </c>
      <c r="AF47" s="410"/>
      <c r="AG47" s="165" t="str">
        <f>IF($S$52&gt;=(($AC$47+$AD$47+AE47)-($M$50+$M$51)),"可","不可")</f>
        <v>可</v>
      </c>
      <c r="AH47" s="482">
        <f>$AC$47+$AD$47+AE47</f>
        <v>132.80000000000001</v>
      </c>
      <c r="AI47" s="409"/>
    </row>
    <row r="48" spans="1:42" ht="24.95" customHeight="1">
      <c r="A48" s="383"/>
      <c r="B48" s="383"/>
      <c r="C48" s="383"/>
      <c r="D48" s="383"/>
      <c r="F48" s="475"/>
      <c r="G48" s="163" t="s">
        <v>200</v>
      </c>
      <c r="H48" s="434">
        <v>2.5</v>
      </c>
      <c r="I48" s="435"/>
      <c r="J48" s="446" t="s">
        <v>293</v>
      </c>
      <c r="K48" s="447"/>
      <c r="L48" s="447"/>
      <c r="M48" s="448" t="s">
        <v>295</v>
      </c>
      <c r="N48" s="449"/>
      <c r="O48" s="449"/>
      <c r="P48" s="450"/>
      <c r="Q48" s="451">
        <f t="shared" ref="Q48" si="11">COUNTIF($A$7:$A$36,$J48)</f>
        <v>1</v>
      </c>
      <c r="R48" s="452"/>
      <c r="S48" s="453">
        <f t="shared" ref="S48" si="12">SUMIF($A$7:$A$36,$J48,$AJ$7:$AJ$36)</f>
        <v>6.25</v>
      </c>
      <c r="T48" s="453"/>
      <c r="U48" s="454">
        <f t="shared" si="10"/>
        <v>0.16</v>
      </c>
      <c r="V48" s="455"/>
      <c r="W48" s="456" t="str">
        <f>IF(Q48=0,"-",IF(AND(R67&gt;=1),"OK","NG"))</f>
        <v>OK</v>
      </c>
      <c r="X48" s="457"/>
      <c r="Y48" s="153"/>
      <c r="Z48" s="368"/>
      <c r="AA48" s="368"/>
      <c r="AB48" s="164" t="s">
        <v>254</v>
      </c>
      <c r="AC48" s="445"/>
      <c r="AD48" s="445"/>
      <c r="AE48" s="409">
        <f>40*ROUNDDOWN($H$53/30,1)</f>
        <v>8</v>
      </c>
      <c r="AF48" s="410"/>
      <c r="AG48" s="165" t="str">
        <f>IF($S$52&gt;=(($AC$47+$AD$47+AE48)-($M$50+$M$51)),"可","不可")</f>
        <v>可</v>
      </c>
      <c r="AH48" s="482">
        <f>$AC$47+$AD$47+AE48</f>
        <v>116.8</v>
      </c>
      <c r="AI48" s="409"/>
    </row>
    <row r="49" spans="1:41" ht="24.95" customHeight="1">
      <c r="A49" s="382" t="s">
        <v>313</v>
      </c>
      <c r="B49" s="383"/>
      <c r="C49" s="383"/>
      <c r="D49" s="383"/>
      <c r="F49" s="475"/>
      <c r="G49" s="163" t="s">
        <v>199</v>
      </c>
      <c r="H49" s="434">
        <v>2</v>
      </c>
      <c r="I49" s="435"/>
      <c r="J49" s="413" t="s">
        <v>76</v>
      </c>
      <c r="K49" s="414"/>
      <c r="L49" s="414"/>
      <c r="M49" s="437" t="s">
        <v>294</v>
      </c>
      <c r="N49" s="438"/>
      <c r="O49" s="438"/>
      <c r="P49" s="439"/>
      <c r="Q49" s="418">
        <f>COUNTIF($A$7:$A$36,$J49)</f>
        <v>1</v>
      </c>
      <c r="R49" s="419"/>
      <c r="S49" s="440">
        <f>SUMIF($A$7:$A$36,$J49,$AJ$7:$AJ$36)</f>
        <v>10</v>
      </c>
      <c r="T49" s="440"/>
      <c r="U49" s="441">
        <f t="shared" si="10"/>
        <v>0.25</v>
      </c>
      <c r="V49" s="442"/>
      <c r="W49" s="443" t="str">
        <f>IF(U49&gt;0,"OK","NG")</f>
        <v>OK</v>
      </c>
      <c r="X49" s="444"/>
      <c r="Y49" s="153"/>
      <c r="Z49" s="368" t="s">
        <v>244</v>
      </c>
      <c r="AA49" s="368"/>
      <c r="AB49" s="166" t="s">
        <v>255</v>
      </c>
      <c r="AC49" s="428" t="str">
        <f>IF(X2=Z49,ROUNDDOWN(O50*40,1),"")</f>
        <v/>
      </c>
      <c r="AD49" s="428" t="str">
        <f>IF(X2=Z49,ROUNDDOWN(SUM(J66:K69),1),"")</f>
        <v/>
      </c>
      <c r="AE49" s="409">
        <f>40*ROUNDDOWN($H$53/7.5,1)</f>
        <v>40</v>
      </c>
      <c r="AF49" s="410"/>
      <c r="AG49" s="165" t="e">
        <f>IF($S$52&gt;=(($AC$49+$AD$49+AE49)-($M$50+$M$51)),"可","不可")</f>
        <v>#VALUE!</v>
      </c>
      <c r="AH49" s="377" t="e">
        <f>$AC$49+$AD$49+AE49</f>
        <v>#VALUE!</v>
      </c>
      <c r="AI49" s="409"/>
    </row>
    <row r="50" spans="1:41" ht="24.95" customHeight="1">
      <c r="A50" s="383"/>
      <c r="B50" s="383"/>
      <c r="C50" s="383"/>
      <c r="D50" s="383"/>
      <c r="F50" s="475"/>
      <c r="G50" s="163" t="s">
        <v>198</v>
      </c>
      <c r="H50" s="434">
        <v>1</v>
      </c>
      <c r="I50" s="435"/>
      <c r="J50" s="413" t="s">
        <v>77</v>
      </c>
      <c r="K50" s="414"/>
      <c r="L50" s="414"/>
      <c r="M50" s="436">
        <f>ROUNDUP($O$50*$AJ$2,2)</f>
        <v>50</v>
      </c>
      <c r="N50" s="436"/>
      <c r="O50" s="436">
        <f>IF(X2="日中サービス支援型",ROUNDUP(H53/5,2),ROUNDUP(H53/6,2))</f>
        <v>1.25</v>
      </c>
      <c r="P50" s="436"/>
      <c r="Q50" s="418">
        <f>COUNTIF($A$7:$A$36,$J50)</f>
        <v>4</v>
      </c>
      <c r="R50" s="419"/>
      <c r="S50" s="440">
        <f>SUMIF($A$7:$A$36,$J50,$AJ$7:$AJ$36)</f>
        <v>100</v>
      </c>
      <c r="T50" s="440"/>
      <c r="U50" s="440">
        <f t="shared" si="10"/>
        <v>2.5</v>
      </c>
      <c r="V50" s="441"/>
      <c r="W50" s="462" t="str">
        <f>IF(AND(S50&gt;=M50,U50&gt;=O50),"OK","NG")</f>
        <v>OK</v>
      </c>
      <c r="X50" s="463"/>
      <c r="Y50" s="153"/>
      <c r="Z50" s="368"/>
      <c r="AA50" s="368"/>
      <c r="AB50" s="167" t="s">
        <v>256</v>
      </c>
      <c r="AC50" s="445"/>
      <c r="AD50" s="429"/>
      <c r="AE50" s="409">
        <f>40*ROUNDDOWN($H$53/20,1)</f>
        <v>12</v>
      </c>
      <c r="AF50" s="410"/>
      <c r="AG50" s="165" t="e">
        <f>IF($S$52&gt;=(($AC$49+$AD$49+AE50)-($M$50+$M$51)),"可","不可")</f>
        <v>#VALUE!</v>
      </c>
      <c r="AH50" s="377" t="e">
        <f>$AC$49+$AD$49+AE50</f>
        <v>#VALUE!</v>
      </c>
      <c r="AI50" s="409"/>
    </row>
    <row r="51" spans="1:41" ht="24.95" customHeight="1">
      <c r="A51" s="383"/>
      <c r="B51" s="383"/>
      <c r="C51" s="383"/>
      <c r="D51" s="383"/>
      <c r="F51" s="475"/>
      <c r="G51" s="163" t="s">
        <v>197</v>
      </c>
      <c r="H51" s="434">
        <v>1</v>
      </c>
      <c r="I51" s="435"/>
      <c r="J51" s="483" t="s">
        <v>78</v>
      </c>
      <c r="K51" s="484"/>
      <c r="L51" s="484"/>
      <c r="M51" s="485">
        <f>IF(X2="外部サービス利用型","不要",$O$51*$AJ$2)</f>
        <v>58.8</v>
      </c>
      <c r="N51" s="485"/>
      <c r="O51" s="485">
        <f>IF(X2="外部サービス利用型","不要",ROUNDUP(SUM(H66:I71),2))</f>
        <v>1.47</v>
      </c>
      <c r="P51" s="485"/>
      <c r="Q51" s="486">
        <f>COUNTIF($A$7:$A$36,$J51)</f>
        <v>4</v>
      </c>
      <c r="R51" s="487"/>
      <c r="S51" s="426">
        <f>SUMIF($A$7:$A$36,$J51,$AJ$7:$AJ$36)</f>
        <v>103.25</v>
      </c>
      <c r="T51" s="426"/>
      <c r="U51" s="426">
        <f t="shared" si="10"/>
        <v>2.58</v>
      </c>
      <c r="V51" s="427"/>
      <c r="W51" s="424" t="str">
        <f>IF(AND(S51&gt;=M51,U51&gt;=O51),"OK","NG")</f>
        <v>OK</v>
      </c>
      <c r="X51" s="425"/>
      <c r="Y51" s="153"/>
      <c r="Z51" s="368" t="s">
        <v>248</v>
      </c>
      <c r="AA51" s="368"/>
      <c r="AB51" s="164" t="s">
        <v>253</v>
      </c>
      <c r="AC51" s="428" t="str">
        <f>IF(X2=Z51,ROUNDDOWN(O50*40,1),"")</f>
        <v/>
      </c>
      <c r="AD51" s="430"/>
      <c r="AE51" s="409">
        <f>40*ROUNDDOWN($H$53/12,1)</f>
        <v>24</v>
      </c>
      <c r="AF51" s="410"/>
      <c r="AG51" s="165" t="e">
        <f>IF($S$52&gt;=(($AC$51+AE51)-$M$50),"可","不可")</f>
        <v>#VALUE!</v>
      </c>
      <c r="AH51" s="377" t="e">
        <f>$AC$51+$AD$51+AE51</f>
        <v>#VALUE!</v>
      </c>
      <c r="AI51" s="409"/>
    </row>
    <row r="52" spans="1:41" ht="24.95" customHeight="1" thickBot="1">
      <c r="A52" s="383"/>
      <c r="B52" s="383"/>
      <c r="C52" s="383"/>
      <c r="D52" s="383"/>
      <c r="F52" s="476"/>
      <c r="G52" s="163" t="s">
        <v>196</v>
      </c>
      <c r="H52" s="411"/>
      <c r="I52" s="412"/>
      <c r="J52" s="413" t="s">
        <v>273</v>
      </c>
      <c r="K52" s="414"/>
      <c r="L52" s="414"/>
      <c r="M52" s="415" t="s">
        <v>271</v>
      </c>
      <c r="N52" s="416"/>
      <c r="O52" s="416"/>
      <c r="P52" s="417"/>
      <c r="Q52" s="418">
        <f>COUNTIF($A$7:$A$36,$J52)</f>
        <v>3</v>
      </c>
      <c r="R52" s="419"/>
      <c r="S52" s="420">
        <f>SUMIF($A$7:$A$36,$J52,$AJ$7:$AJ$36)</f>
        <v>48.75</v>
      </c>
      <c r="T52" s="421"/>
      <c r="U52" s="422">
        <f t="shared" si="10"/>
        <v>1.22</v>
      </c>
      <c r="V52" s="423"/>
      <c r="W52" s="424" t="s">
        <v>274</v>
      </c>
      <c r="X52" s="425"/>
      <c r="Y52" s="153"/>
      <c r="Z52" s="368"/>
      <c r="AA52" s="368"/>
      <c r="AB52" s="164" t="s">
        <v>254</v>
      </c>
      <c r="AC52" s="429"/>
      <c r="AD52" s="431"/>
      <c r="AE52" s="409">
        <f>40*ROUNDDOWN($H$53/30,1)</f>
        <v>8</v>
      </c>
      <c r="AF52" s="410"/>
      <c r="AG52" s="168" t="e">
        <f>IF($S$52&gt;=(($AC$51+AE52)-$M$50),"可","不可")</f>
        <v>#VALUE!</v>
      </c>
      <c r="AH52" s="377" t="e">
        <f>$AC$51+$AD$51+AE52</f>
        <v>#VALUE!</v>
      </c>
      <c r="AI52" s="409"/>
    </row>
    <row r="53" spans="1:41" ht="24.95" customHeight="1">
      <c r="A53" s="383"/>
      <c r="B53" s="383"/>
      <c r="C53" s="383"/>
      <c r="D53" s="383"/>
      <c r="F53" s="384" t="s">
        <v>194</v>
      </c>
      <c r="G53" s="385"/>
      <c r="H53" s="398">
        <f>SUM(H47:I52)</f>
        <v>7.5</v>
      </c>
      <c r="I53" s="399"/>
      <c r="J53" s="400" t="s">
        <v>181</v>
      </c>
      <c r="K53" s="401"/>
      <c r="L53" s="401"/>
      <c r="M53" s="402" t="s">
        <v>277</v>
      </c>
      <c r="N53" s="403"/>
      <c r="O53" s="403"/>
      <c r="P53" s="404"/>
      <c r="Q53" s="405">
        <f>COUNTIF($A$7:$A$36,$J53)</f>
        <v>2</v>
      </c>
      <c r="R53" s="406"/>
      <c r="S53" s="407">
        <f>SUMIF($A$7:$A$36,$J53,$AJ$7:$AJ$36)</f>
        <v>84</v>
      </c>
      <c r="T53" s="408"/>
      <c r="U53" s="239"/>
      <c r="V53" s="240"/>
      <c r="W53" s="203"/>
      <c r="X53" s="203"/>
      <c r="Y53" s="153"/>
      <c r="Z53" s="155" t="s">
        <v>264</v>
      </c>
    </row>
    <row r="54" spans="1:41" ht="24.95" customHeight="1">
      <c r="A54" s="383"/>
      <c r="B54" s="383"/>
      <c r="C54" s="383"/>
      <c r="D54" s="383"/>
      <c r="F54" s="384" t="s">
        <v>261</v>
      </c>
      <c r="G54" s="385"/>
      <c r="H54" s="386">
        <v>8</v>
      </c>
      <c r="I54" s="387"/>
      <c r="J54" s="388" t="s">
        <v>282</v>
      </c>
      <c r="K54" s="389"/>
      <c r="L54" s="389"/>
      <c r="M54" s="389"/>
      <c r="N54" s="389"/>
      <c r="O54" s="389"/>
      <c r="P54" s="390"/>
      <c r="Q54" s="368" t="s">
        <v>297</v>
      </c>
      <c r="R54" s="368"/>
      <c r="S54" s="368"/>
      <c r="T54" s="368"/>
      <c r="U54" s="368"/>
      <c r="V54" s="368"/>
      <c r="W54" s="368"/>
      <c r="X54" s="368"/>
      <c r="Z54" s="376" t="s">
        <v>263</v>
      </c>
      <c r="AA54" s="376"/>
      <c r="AB54" s="376"/>
      <c r="AC54" s="376"/>
      <c r="AD54" s="376"/>
      <c r="AE54" s="376"/>
      <c r="AF54" s="376"/>
      <c r="AG54" s="376"/>
      <c r="AH54" s="376"/>
      <c r="AI54" s="376"/>
      <c r="AJ54" s="376"/>
      <c r="AK54" s="154"/>
    </row>
    <row r="55" spans="1:41" ht="24.95" customHeight="1">
      <c r="A55" s="383"/>
      <c r="B55" s="383"/>
      <c r="C55" s="383"/>
      <c r="D55" s="383"/>
      <c r="E55" s="153"/>
      <c r="F55" s="391" t="s">
        <v>276</v>
      </c>
      <c r="G55" s="392"/>
      <c r="H55" s="393">
        <v>6</v>
      </c>
      <c r="I55" s="394"/>
      <c r="J55" s="380" t="s">
        <v>281</v>
      </c>
      <c r="K55" s="380"/>
      <c r="L55" s="395" t="s">
        <v>327</v>
      </c>
      <c r="M55" s="396"/>
      <c r="N55" s="396"/>
      <c r="O55" s="396"/>
      <c r="P55" s="397"/>
      <c r="Q55" s="380" t="s">
        <v>285</v>
      </c>
      <c r="R55" s="380"/>
      <c r="S55" s="380" t="s">
        <v>283</v>
      </c>
      <c r="T55" s="380"/>
      <c r="U55" s="381" t="s">
        <v>284</v>
      </c>
      <c r="V55" s="381"/>
      <c r="W55" s="381"/>
      <c r="X55" s="381"/>
      <c r="Z55" s="376" t="s">
        <v>267</v>
      </c>
      <c r="AA55" s="376"/>
      <c r="AB55" s="376"/>
      <c r="AC55" s="376"/>
      <c r="AD55" s="376"/>
      <c r="AE55" s="376"/>
      <c r="AF55" s="376"/>
      <c r="AG55" s="376"/>
      <c r="AH55" s="376"/>
      <c r="AI55" s="376"/>
      <c r="AJ55" s="376"/>
    </row>
    <row r="56" spans="1:41" ht="24.95" customHeight="1">
      <c r="A56" s="382" t="s">
        <v>314</v>
      </c>
      <c r="B56" s="383"/>
      <c r="C56" s="383"/>
      <c r="D56" s="383"/>
      <c r="E56" s="153"/>
      <c r="J56" s="353" t="s">
        <v>278</v>
      </c>
      <c r="K56" s="354"/>
      <c r="L56" s="354"/>
      <c r="M56" s="169" t="s">
        <v>183</v>
      </c>
      <c r="N56" s="175">
        <v>0.91666666666666663</v>
      </c>
      <c r="O56" s="169" t="s">
        <v>193</v>
      </c>
      <c r="P56" s="175">
        <v>0.20833333333333334</v>
      </c>
      <c r="Q56" s="378"/>
      <c r="R56" s="378"/>
      <c r="S56" s="378"/>
      <c r="T56" s="378"/>
      <c r="U56" s="379"/>
      <c r="V56" s="379"/>
      <c r="W56" s="379"/>
      <c r="X56" s="379"/>
      <c r="Z56" s="376" t="s">
        <v>262</v>
      </c>
      <c r="AA56" s="376"/>
      <c r="AB56" s="376"/>
      <c r="AC56" s="376"/>
      <c r="AD56" s="376"/>
      <c r="AE56" s="376"/>
      <c r="AF56" s="376"/>
      <c r="AG56" s="376"/>
      <c r="AH56" s="376"/>
      <c r="AI56" s="376"/>
      <c r="AJ56" s="376"/>
    </row>
    <row r="57" spans="1:41" ht="24.95" customHeight="1">
      <c r="A57" s="383"/>
      <c r="B57" s="383"/>
      <c r="C57" s="383"/>
      <c r="D57" s="383"/>
      <c r="E57" s="153"/>
      <c r="J57" s="353" t="s">
        <v>275</v>
      </c>
      <c r="K57" s="354"/>
      <c r="L57" s="354"/>
      <c r="M57" s="354"/>
      <c r="N57" s="377"/>
      <c r="O57" s="176">
        <v>49</v>
      </c>
      <c r="P57" s="170" t="s">
        <v>186</v>
      </c>
      <c r="Q57" s="378"/>
      <c r="R57" s="378"/>
      <c r="S57" s="378"/>
      <c r="T57" s="378"/>
      <c r="U57" s="379"/>
      <c r="V57" s="379"/>
      <c r="W57" s="379"/>
      <c r="X57" s="379"/>
      <c r="Z57" s="376" t="s">
        <v>279</v>
      </c>
      <c r="AA57" s="376"/>
      <c r="AB57" s="376"/>
      <c r="AC57" s="376"/>
      <c r="AD57" s="376"/>
      <c r="AE57" s="376"/>
      <c r="AF57" s="376"/>
      <c r="AG57" s="376"/>
      <c r="AH57" s="376"/>
      <c r="AI57" s="376"/>
      <c r="AJ57" s="376"/>
    </row>
    <row r="58" spans="1:41" ht="24.95" customHeight="1">
      <c r="A58" s="383"/>
      <c r="B58" s="383"/>
      <c r="C58" s="383"/>
      <c r="D58" s="383"/>
      <c r="E58" s="153"/>
      <c r="J58" s="353" t="s">
        <v>305</v>
      </c>
      <c r="K58" s="354"/>
      <c r="L58" s="354"/>
      <c r="M58" s="354"/>
      <c r="N58" s="377"/>
      <c r="O58" s="176">
        <v>2</v>
      </c>
      <c r="P58" s="170" t="s">
        <v>186</v>
      </c>
      <c r="Q58" s="378"/>
      <c r="R58" s="378"/>
      <c r="S58" s="378"/>
      <c r="T58" s="378"/>
      <c r="U58" s="379"/>
      <c r="V58" s="379"/>
      <c r="W58" s="379"/>
      <c r="X58" s="379"/>
      <c r="Z58" s="376"/>
      <c r="AA58" s="376"/>
      <c r="AB58" s="376"/>
      <c r="AC58" s="376"/>
      <c r="AD58" s="376"/>
      <c r="AE58" s="376"/>
      <c r="AF58" s="376"/>
      <c r="AG58" s="376"/>
      <c r="AH58" s="376"/>
      <c r="AI58" s="376"/>
      <c r="AJ58" s="376"/>
    </row>
    <row r="59" spans="1:41" ht="24.95" customHeight="1">
      <c r="A59" s="383"/>
      <c r="B59" s="383"/>
      <c r="C59" s="383"/>
      <c r="D59" s="383"/>
      <c r="E59" s="153"/>
      <c r="F59" s="153"/>
      <c r="Q59" s="378"/>
      <c r="R59" s="378"/>
      <c r="S59" s="378"/>
      <c r="T59" s="378"/>
      <c r="U59" s="379"/>
      <c r="V59" s="379"/>
      <c r="W59" s="379"/>
      <c r="X59" s="379"/>
      <c r="AH59" s="204"/>
      <c r="AI59" s="204"/>
      <c r="AJ59" s="204"/>
    </row>
    <row r="60" spans="1:41" ht="24.95" customHeight="1">
      <c r="A60" s="383"/>
      <c r="B60" s="383"/>
      <c r="C60" s="383"/>
      <c r="D60" s="383"/>
      <c r="Q60" s="378"/>
      <c r="R60" s="378"/>
      <c r="S60" s="378"/>
      <c r="T60" s="378"/>
      <c r="U60" s="379"/>
      <c r="V60" s="379"/>
      <c r="W60" s="379"/>
      <c r="X60" s="379"/>
      <c r="AI60" s="154"/>
      <c r="AJ60" s="154"/>
      <c r="AK60" s="154"/>
      <c r="AL60" s="154"/>
      <c r="AM60" s="154"/>
      <c r="AN60" s="154"/>
      <c r="AO60" s="154"/>
    </row>
    <row r="61" spans="1:41" ht="24.95" customHeight="1">
      <c r="AI61" s="154"/>
      <c r="AJ61" s="154"/>
      <c r="AK61" s="154"/>
      <c r="AL61" s="154"/>
      <c r="AM61" s="154"/>
      <c r="AN61" s="154"/>
      <c r="AO61" s="154"/>
    </row>
    <row r="62" spans="1:41" ht="24.95" customHeight="1">
      <c r="AH62" s="154"/>
      <c r="AI62" s="154"/>
      <c r="AJ62" s="154"/>
      <c r="AK62" s="154"/>
      <c r="AL62" s="154"/>
      <c r="AM62" s="154"/>
      <c r="AN62" s="154"/>
      <c r="AO62" s="154"/>
    </row>
    <row r="63" spans="1:41" ht="24.95" customHeight="1">
      <c r="Q63" s="205"/>
      <c r="R63" s="205"/>
      <c r="S63" s="205"/>
      <c r="T63" s="205"/>
      <c r="U63" s="206"/>
      <c r="V63" s="206"/>
      <c r="W63" s="206"/>
      <c r="X63" s="206"/>
      <c r="AH63" s="154"/>
      <c r="AI63" s="154"/>
      <c r="AJ63" s="154"/>
      <c r="AK63" s="154"/>
      <c r="AL63" s="154"/>
      <c r="AM63" s="154"/>
      <c r="AN63" s="154"/>
      <c r="AO63" s="154"/>
    </row>
    <row r="64" spans="1:41" ht="24.95" customHeight="1">
      <c r="F64" s="155" t="s">
        <v>260</v>
      </c>
      <c r="H64" s="155" t="s">
        <v>270</v>
      </c>
      <c r="Z64" s="154"/>
      <c r="AA64" s="154"/>
      <c r="AB64" s="154"/>
      <c r="AC64" s="154"/>
      <c r="AD64" s="154"/>
      <c r="AE64" s="154"/>
      <c r="AF64" s="154"/>
      <c r="AG64" s="154"/>
      <c r="AH64" s="154"/>
      <c r="AI64" s="154"/>
      <c r="AJ64" s="154"/>
      <c r="AK64" s="154"/>
      <c r="AL64" s="154"/>
      <c r="AM64" s="154"/>
      <c r="AN64" s="154"/>
      <c r="AO64" s="154"/>
    </row>
    <row r="65" spans="6:33" ht="24.95" customHeight="1">
      <c r="F65" s="368" t="s">
        <v>204</v>
      </c>
      <c r="G65" s="368"/>
      <c r="J65" s="155" t="s">
        <v>269</v>
      </c>
      <c r="AF65" s="154"/>
      <c r="AG65" s="154"/>
    </row>
    <row r="66" spans="6:33" ht="24.95" customHeight="1">
      <c r="F66" s="369" t="s">
        <v>205</v>
      </c>
      <c r="G66" s="150" t="s">
        <v>201</v>
      </c>
      <c r="H66" s="372">
        <f>ROUND(ROUNDUP(H47,2)/2.5,2)</f>
        <v>0.4</v>
      </c>
      <c r="I66" s="373"/>
      <c r="J66" s="361">
        <f>H66*40</f>
        <v>16</v>
      </c>
      <c r="K66" s="362"/>
      <c r="O66" s="171" t="s">
        <v>286</v>
      </c>
      <c r="P66" s="171"/>
      <c r="Q66" s="171"/>
      <c r="R66" s="374">
        <f>ROUNDDOWN(SUMIF($A$7:$A$36,$J47,$AK$7:$AK$36),1)</f>
        <v>0</v>
      </c>
      <c r="S66" s="374"/>
      <c r="AF66" s="154"/>
      <c r="AG66" s="154"/>
    </row>
    <row r="67" spans="6:33" ht="24.95" customHeight="1">
      <c r="F67" s="370"/>
      <c r="G67" s="150" t="s">
        <v>200</v>
      </c>
      <c r="H67" s="359">
        <f>ROUND(ROUNDUP(H48,2)/4,2)</f>
        <v>0.63</v>
      </c>
      <c r="I67" s="360"/>
      <c r="J67" s="361">
        <f>H67*40</f>
        <v>25.2</v>
      </c>
      <c r="K67" s="362"/>
      <c r="O67" s="171" t="s">
        <v>287</v>
      </c>
      <c r="P67" s="171"/>
      <c r="Q67" s="171"/>
      <c r="R67" s="375">
        <f>R68+R69</f>
        <v>1</v>
      </c>
      <c r="S67" s="375"/>
    </row>
    <row r="68" spans="6:33" ht="24.95" customHeight="1">
      <c r="F68" s="370"/>
      <c r="G68" s="150" t="s">
        <v>199</v>
      </c>
      <c r="H68" s="359">
        <f>ROUND(ROUNDUP(H49,2)/6,2)</f>
        <v>0.33</v>
      </c>
      <c r="I68" s="360"/>
      <c r="J68" s="361">
        <f>H68*40</f>
        <v>13.200000000000001</v>
      </c>
      <c r="K68" s="362"/>
      <c r="O68" s="171" t="s">
        <v>289</v>
      </c>
      <c r="P68" s="171"/>
      <c r="Q68" s="171"/>
      <c r="R68" s="358">
        <f>ROUNDDOWN(SUMIF($B$7:$B$36,$L55,$AP$7:$AP$36),1)</f>
        <v>1</v>
      </c>
      <c r="S68" s="358"/>
      <c r="T68" s="155" t="s">
        <v>298</v>
      </c>
    </row>
    <row r="69" spans="6:33" ht="24.95" customHeight="1">
      <c r="F69" s="370"/>
      <c r="G69" s="150" t="s">
        <v>198</v>
      </c>
      <c r="H69" s="359">
        <f>ROUND(ROUNDUP(H50,2)/9,2)</f>
        <v>0.11</v>
      </c>
      <c r="I69" s="360"/>
      <c r="J69" s="361">
        <f>H69*40</f>
        <v>4.4000000000000004</v>
      </c>
      <c r="K69" s="362"/>
      <c r="O69" s="171" t="s">
        <v>288</v>
      </c>
      <c r="P69" s="171"/>
      <c r="Q69" s="171"/>
      <c r="R69" s="363">
        <f>SUM(U56:X58)</f>
        <v>0</v>
      </c>
      <c r="S69" s="358"/>
      <c r="T69" s="207"/>
      <c r="U69" s="207"/>
    </row>
    <row r="70" spans="6:33" ht="24.95" customHeight="1">
      <c r="F70" s="370"/>
      <c r="G70" s="150" t="s">
        <v>197</v>
      </c>
      <c r="H70" s="364"/>
      <c r="I70" s="365"/>
    </row>
    <row r="71" spans="6:33" ht="24.95" customHeight="1">
      <c r="F71" s="371"/>
      <c r="G71" s="150" t="s">
        <v>196</v>
      </c>
      <c r="H71" s="366"/>
      <c r="I71" s="367"/>
      <c r="T71" s="208"/>
      <c r="U71" s="208"/>
    </row>
    <row r="72" spans="6:33" ht="24.95" customHeight="1">
      <c r="T72" s="208"/>
      <c r="U72" s="208"/>
    </row>
    <row r="73" spans="6:33" ht="24.95" customHeight="1">
      <c r="F73" s="353" t="s">
        <v>182</v>
      </c>
      <c r="G73" s="354"/>
      <c r="H73" s="354"/>
      <c r="I73" s="169" t="s">
        <v>183</v>
      </c>
      <c r="J73" s="170">
        <v>0.91666666666666663</v>
      </c>
      <c r="K73" s="169" t="s">
        <v>193</v>
      </c>
      <c r="L73" s="170">
        <v>0.20833333333333334</v>
      </c>
      <c r="M73" s="155" t="s">
        <v>184</v>
      </c>
    </row>
    <row r="74" spans="6:33" ht="24.95" customHeight="1">
      <c r="F74" s="355" t="s">
        <v>185</v>
      </c>
      <c r="G74" s="356"/>
      <c r="H74" s="356"/>
      <c r="I74" s="356"/>
      <c r="J74" s="357"/>
      <c r="K74" s="145">
        <v>49</v>
      </c>
      <c r="L74" s="146" t="s">
        <v>186</v>
      </c>
      <c r="M74" s="155" t="s">
        <v>187</v>
      </c>
    </row>
  </sheetData>
  <dataConsolidate/>
  <mergeCells count="167">
    <mergeCell ref="A3:A6"/>
    <mergeCell ref="B3:B6"/>
    <mergeCell ref="C3:C6"/>
    <mergeCell ref="D3:D6"/>
    <mergeCell ref="E3:E6"/>
    <mergeCell ref="F3:F6"/>
    <mergeCell ref="A1:G1"/>
    <mergeCell ref="AG1:AH1"/>
    <mergeCell ref="A2:F2"/>
    <mergeCell ref="G2:R2"/>
    <mergeCell ref="S2:W2"/>
    <mergeCell ref="X2:AD2"/>
    <mergeCell ref="AE2:AI2"/>
    <mergeCell ref="AN3:AN6"/>
    <mergeCell ref="AO3:AO6"/>
    <mergeCell ref="AP3:AP6"/>
    <mergeCell ref="G4:M4"/>
    <mergeCell ref="N4:T4"/>
    <mergeCell ref="U4:AA4"/>
    <mergeCell ref="AB4:AH4"/>
    <mergeCell ref="G3:AH3"/>
    <mergeCell ref="AI3:AI6"/>
    <mergeCell ref="AJ3:AJ6"/>
    <mergeCell ref="AK3:AK6"/>
    <mergeCell ref="AL3:AL6"/>
    <mergeCell ref="AM3:AM6"/>
    <mergeCell ref="A37:F37"/>
    <mergeCell ref="A45:D48"/>
    <mergeCell ref="M45:P45"/>
    <mergeCell ref="Q45:V45"/>
    <mergeCell ref="F46:I46"/>
    <mergeCell ref="J46:L46"/>
    <mergeCell ref="M46:N46"/>
    <mergeCell ref="O46:P46"/>
    <mergeCell ref="Q46:R46"/>
    <mergeCell ref="S46:T46"/>
    <mergeCell ref="Z47:AA48"/>
    <mergeCell ref="AC47:AC48"/>
    <mergeCell ref="U46:V46"/>
    <mergeCell ref="W46:X46"/>
    <mergeCell ref="Z46:AA46"/>
    <mergeCell ref="AE46:AF46"/>
    <mergeCell ref="AH46:AI46"/>
    <mergeCell ref="F47:F52"/>
    <mergeCell ref="H47:I47"/>
    <mergeCell ref="J47:L47"/>
    <mergeCell ref="M47:N47"/>
    <mergeCell ref="O47:P47"/>
    <mergeCell ref="AE48:AF48"/>
    <mergeCell ref="AH48:AI48"/>
    <mergeCell ref="AE47:AF47"/>
    <mergeCell ref="AH47:AI47"/>
    <mergeCell ref="AE50:AF50"/>
    <mergeCell ref="AH50:AI50"/>
    <mergeCell ref="J51:L51"/>
    <mergeCell ref="M51:N51"/>
    <mergeCell ref="O51:P51"/>
    <mergeCell ref="Q51:R51"/>
    <mergeCell ref="Z49:AA50"/>
    <mergeCell ref="AC49:AC50"/>
    <mergeCell ref="A49:D55"/>
    <mergeCell ref="H49:I49"/>
    <mergeCell ref="J49:L49"/>
    <mergeCell ref="M49:P49"/>
    <mergeCell ref="Q49:R49"/>
    <mergeCell ref="S49:T49"/>
    <mergeCell ref="U49:V49"/>
    <mergeCell ref="W49:X49"/>
    <mergeCell ref="AD47:AD48"/>
    <mergeCell ref="H48:I48"/>
    <mergeCell ref="J48:L48"/>
    <mergeCell ref="M48:P48"/>
    <mergeCell ref="Q48:R48"/>
    <mergeCell ref="S48:T48"/>
    <mergeCell ref="U48:V48"/>
    <mergeCell ref="W48:X48"/>
    <mergeCell ref="Q47:R47"/>
    <mergeCell ref="S47:T47"/>
    <mergeCell ref="U47:V47"/>
    <mergeCell ref="W47:X47"/>
    <mergeCell ref="S50:T50"/>
    <mergeCell ref="U50:V50"/>
    <mergeCell ref="W50:X50"/>
    <mergeCell ref="H51:I51"/>
    <mergeCell ref="AD49:AD50"/>
    <mergeCell ref="AE49:AF49"/>
    <mergeCell ref="AH49:AI49"/>
    <mergeCell ref="H50:I50"/>
    <mergeCell ref="J50:L50"/>
    <mergeCell ref="M50:N50"/>
    <mergeCell ref="O50:P50"/>
    <mergeCell ref="Q50:R50"/>
    <mergeCell ref="AH52:AI52"/>
    <mergeCell ref="F53:G53"/>
    <mergeCell ref="H53:I53"/>
    <mergeCell ref="J53:L53"/>
    <mergeCell ref="M53:P53"/>
    <mergeCell ref="Q53:R53"/>
    <mergeCell ref="S53:T53"/>
    <mergeCell ref="AE51:AF51"/>
    <mergeCell ref="AH51:AI51"/>
    <mergeCell ref="H52:I52"/>
    <mergeCell ref="J52:L52"/>
    <mergeCell ref="M52:P52"/>
    <mergeCell ref="Q52:R52"/>
    <mergeCell ref="S52:T52"/>
    <mergeCell ref="U52:V52"/>
    <mergeCell ref="W52:X52"/>
    <mergeCell ref="AE52:AF52"/>
    <mergeCell ref="S51:T51"/>
    <mergeCell ref="U51:V51"/>
    <mergeCell ref="W51:X51"/>
    <mergeCell ref="Z51:AA52"/>
    <mergeCell ref="AC51:AC52"/>
    <mergeCell ref="AD51:AD52"/>
    <mergeCell ref="F54:G54"/>
    <mergeCell ref="H54:I54"/>
    <mergeCell ref="J54:P54"/>
    <mergeCell ref="Q54:X54"/>
    <mergeCell ref="Z54:AJ54"/>
    <mergeCell ref="F55:G55"/>
    <mergeCell ref="H55:I55"/>
    <mergeCell ref="J55:K55"/>
    <mergeCell ref="L55:P55"/>
    <mergeCell ref="Q55:R55"/>
    <mergeCell ref="Z57:AJ58"/>
    <mergeCell ref="J58:N58"/>
    <mergeCell ref="Q58:R58"/>
    <mergeCell ref="S58:T58"/>
    <mergeCell ref="U58:X58"/>
    <mergeCell ref="S55:T55"/>
    <mergeCell ref="U55:X55"/>
    <mergeCell ref="Z55:AJ55"/>
    <mergeCell ref="A56:D60"/>
    <mergeCell ref="J56:L56"/>
    <mergeCell ref="Q56:R56"/>
    <mergeCell ref="S56:T56"/>
    <mergeCell ref="U56:X56"/>
    <mergeCell ref="Z56:AJ56"/>
    <mergeCell ref="J57:N57"/>
    <mergeCell ref="Q59:R59"/>
    <mergeCell ref="S59:T59"/>
    <mergeCell ref="U59:X59"/>
    <mergeCell ref="Q60:R60"/>
    <mergeCell ref="S60:T60"/>
    <mergeCell ref="U60:X60"/>
    <mergeCell ref="Q57:R57"/>
    <mergeCell ref="S57:T57"/>
    <mergeCell ref="U57:X57"/>
    <mergeCell ref="F73:H73"/>
    <mergeCell ref="F74:J74"/>
    <mergeCell ref="R68:S68"/>
    <mergeCell ref="H69:I69"/>
    <mergeCell ref="J69:K69"/>
    <mergeCell ref="R69:S69"/>
    <mergeCell ref="H70:I70"/>
    <mergeCell ref="H71:I71"/>
    <mergeCell ref="F65:G65"/>
    <mergeCell ref="F66:F71"/>
    <mergeCell ref="H66:I66"/>
    <mergeCell ref="J66:K66"/>
    <mergeCell ref="R66:S66"/>
    <mergeCell ref="H67:I67"/>
    <mergeCell ref="J67:K67"/>
    <mergeCell ref="R67:S67"/>
    <mergeCell ref="H68:I68"/>
    <mergeCell ref="J68:K68"/>
  </mergeCells>
  <phoneticPr fontId="2"/>
  <dataValidations count="5">
    <dataValidation type="list" allowBlank="1" showInputMessage="1" showErrorMessage="1" sqref="C7:F36" xr:uid="{99A12E2A-BE55-4264-8CF8-7BD3011BB743}">
      <formula1>"○"</formula1>
    </dataValidation>
    <dataValidation type="decimal" allowBlank="1" showInputMessage="1" showErrorMessage="1" errorTitle="入力方法を守ってください。" promptTitle="入力時注意" prompt="小数点第1位までの入力としてください。" sqref="U63:X63" xr:uid="{85B48009-95E9-4258-8CDF-F8F64CBCAAA5}">
      <formula1>0.1</formula1>
      <formula2>0.9</formula2>
    </dataValidation>
    <dataValidation allowBlank="1" showInputMessage="1" showErrorMessage="1" prompt="兼務による勤務時間が1.0を超えないように注意してください。_x000a_越えている場合もNGと表示されます。" sqref="W48:X48" xr:uid="{501FC47C-3F40-497D-A832-9D82CDBF3CD1}"/>
    <dataValidation type="whole" allowBlank="1" showInputMessage="1" showErrorMessage="1" errorTitle="事業所番号" error="共同生活援助の事業所番号を記入してください（事業所名称ではありません）" prompt="事業所番号が異なる共同生活援助の事業所番号を記載してください。" sqref="Q63:R63 Q56:R60" xr:uid="{DA8DE7C4-6073-4034-9935-1F0B82B9B907}">
      <formula1>2520000000</formula1>
      <formula2>2529999999</formula2>
    </dataValidation>
    <dataValidation type="decimal" allowBlank="1" showInputMessage="1" showErrorMessage="1" promptTitle="小数点第2位を切り上げた数" prompt="前年度平均から小数点第2位を切り上げた数を入力_x000a_例：平均1.11人⇒1.2人_x000a_　　　平均8.91人⇒9.0人_x000a_新規事業所の場合、合計定員数が定員×0.9になるように記載" sqref="H47:I52" xr:uid="{801B57E7-7B0E-4F10-9B0E-3777C28CD91A}">
      <formula1>0</formula1>
      <formula2>99</formula2>
    </dataValidation>
  </dataValidations>
  <pageMargins left="0.47244094488188981" right="0.27559055118110237" top="0.11811023622047245" bottom="0.31496062992125984" header="0.31496062992125984" footer="0.19685039370078741"/>
  <pageSetup paperSize="9" scale="4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A4635F-CB17-43DE-AC41-9570057F1235}">
          <x14:formula1>
            <xm:f>削除厳禁!$J$2:$J$4</xm:f>
          </x14:formula1>
          <xm:sqref>X2:AD2</xm:sqref>
        </x14:dataValidation>
        <x14:dataValidation type="list" allowBlank="1" showInputMessage="1" showErrorMessage="1" xr:uid="{0B1E5CDC-16F2-4D7F-A001-9814091544E4}">
          <x14:formula1>
            <xm:f>削除厳禁!$A$4:$A$13</xm:f>
          </x14:formula1>
          <xm:sqref>S56:T60</xm:sqref>
        </x14:dataValidation>
        <x14:dataValidation type="list" allowBlank="1" showInputMessage="1" showErrorMessage="1" xr:uid="{BE134711-F8F0-47B9-BCFE-B5AD2A8C9427}">
          <x14:formula1>
            <xm:f>削除厳禁!$P$2:$P$13</xm:f>
          </x14:formula1>
          <xm:sqref>AJ1</xm:sqref>
        </x14:dataValidation>
        <x14:dataValidation type="list" allowBlank="1" showInputMessage="1" showErrorMessage="1" xr:uid="{5819736D-D399-4F19-9663-EE88117928D8}">
          <x14:formula1>
            <xm:f>削除厳禁!$O$2:$O$94</xm:f>
          </x14:formula1>
          <xm:sqref>AG1:AH1</xm:sqref>
        </x14:dataValidation>
        <x14:dataValidation type="list" allowBlank="1" showInputMessage="1" showErrorMessage="1" xr:uid="{9E736353-C2D2-47D8-AF6E-E6F1031E7068}">
          <x14:formula1>
            <xm:f>削除厳禁!$A$3:$A$13</xm:f>
          </x14:formula1>
          <xm:sqref>A7:A36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4C5F1-A5F4-477B-BCBA-C38E57B249F1}">
  <sheetPr>
    <tabColor theme="9" tint="0.79998168889431442"/>
    <pageSetUpPr fitToPage="1"/>
  </sheetPr>
  <dimension ref="A1:AP74"/>
  <sheetViews>
    <sheetView view="pageBreakPreview" zoomScale="55" zoomScaleNormal="55" zoomScaleSheetLayoutView="55" workbookViewId="0">
      <selection activeCell="F65" sqref="F65:S71"/>
    </sheetView>
  </sheetViews>
  <sheetFormatPr defaultColWidth="4.375" defaultRowHeight="24.95" customHeight="1"/>
  <cols>
    <col min="1" max="1" width="24.375" style="155" customWidth="1"/>
    <col min="2" max="2" width="21.75" style="155" customWidth="1"/>
    <col min="3" max="34" width="7.625" style="155" customWidth="1"/>
    <col min="35" max="35" width="8.625" style="155" customWidth="1"/>
    <col min="36" max="37" width="8.75" style="155" customWidth="1"/>
    <col min="38" max="42" width="7.875" style="155" customWidth="1"/>
    <col min="43" max="16384" width="4.375" style="155"/>
  </cols>
  <sheetData>
    <row r="1" spans="1:42" ht="39.75" customHeight="1" thickBot="1">
      <c r="A1" s="527" t="s">
        <v>42</v>
      </c>
      <c r="B1" s="527"/>
      <c r="C1" s="527"/>
      <c r="D1" s="527"/>
      <c r="E1" s="527"/>
      <c r="F1" s="527"/>
      <c r="G1" s="527"/>
      <c r="H1" s="210" t="s">
        <v>311</v>
      </c>
      <c r="AG1" s="528">
        <v>2025</v>
      </c>
      <c r="AH1" s="528"/>
      <c r="AI1" s="209" t="s">
        <v>306</v>
      </c>
      <c r="AJ1" s="224">
        <v>4</v>
      </c>
      <c r="AK1" s="209" t="s">
        <v>307</v>
      </c>
    </row>
    <row r="2" spans="1:42" ht="24.95" customHeight="1" thickBot="1">
      <c r="A2" s="529" t="s">
        <v>312</v>
      </c>
      <c r="B2" s="530"/>
      <c r="C2" s="530"/>
      <c r="D2" s="530"/>
      <c r="E2" s="530"/>
      <c r="F2" s="531"/>
      <c r="G2" s="532" t="s">
        <v>310</v>
      </c>
      <c r="H2" s="533"/>
      <c r="I2" s="533"/>
      <c r="J2" s="533"/>
      <c r="K2" s="533"/>
      <c r="L2" s="533"/>
      <c r="M2" s="533"/>
      <c r="N2" s="533"/>
      <c r="O2" s="533"/>
      <c r="P2" s="533"/>
      <c r="Q2" s="533"/>
      <c r="R2" s="534"/>
      <c r="S2" s="535" t="s">
        <v>44</v>
      </c>
      <c r="T2" s="536"/>
      <c r="U2" s="536"/>
      <c r="V2" s="536"/>
      <c r="W2" s="536"/>
      <c r="X2" s="532" t="s">
        <v>258</v>
      </c>
      <c r="Y2" s="533"/>
      <c r="Z2" s="533"/>
      <c r="AA2" s="533"/>
      <c r="AB2" s="533"/>
      <c r="AC2" s="533"/>
      <c r="AD2" s="533"/>
      <c r="AE2" s="537" t="s">
        <v>45</v>
      </c>
      <c r="AF2" s="538"/>
      <c r="AG2" s="538"/>
      <c r="AH2" s="538"/>
      <c r="AI2" s="539"/>
      <c r="AJ2" s="199">
        <v>40</v>
      </c>
      <c r="AK2" s="6" t="s">
        <v>46</v>
      </c>
      <c r="AL2" s="155" t="s">
        <v>304</v>
      </c>
    </row>
    <row r="3" spans="1:42" ht="24.95" customHeight="1">
      <c r="A3" s="512" t="s">
        <v>249</v>
      </c>
      <c r="B3" s="515" t="s">
        <v>48</v>
      </c>
      <c r="C3" s="518" t="s">
        <v>49</v>
      </c>
      <c r="D3" s="521" t="s">
        <v>50</v>
      </c>
      <c r="E3" s="524" t="s">
        <v>51</v>
      </c>
      <c r="F3" s="521" t="s">
        <v>52</v>
      </c>
      <c r="G3" s="500" t="s">
        <v>53</v>
      </c>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2"/>
      <c r="AI3" s="503" t="s">
        <v>54</v>
      </c>
      <c r="AJ3" s="506" t="s">
        <v>55</v>
      </c>
      <c r="AK3" s="509" t="s">
        <v>56</v>
      </c>
      <c r="AL3" s="496" t="s">
        <v>299</v>
      </c>
      <c r="AM3" s="496" t="s">
        <v>300</v>
      </c>
      <c r="AN3" s="495" t="s">
        <v>302</v>
      </c>
      <c r="AO3" s="495" t="s">
        <v>303</v>
      </c>
      <c r="AP3" s="496" t="s">
        <v>301</v>
      </c>
    </row>
    <row r="4" spans="1:42" ht="24.95" customHeight="1">
      <c r="A4" s="513"/>
      <c r="B4" s="516"/>
      <c r="C4" s="519"/>
      <c r="D4" s="522"/>
      <c r="E4" s="525"/>
      <c r="F4" s="522"/>
      <c r="G4" s="497" t="s">
        <v>57</v>
      </c>
      <c r="H4" s="498"/>
      <c r="I4" s="498"/>
      <c r="J4" s="498"/>
      <c r="K4" s="498"/>
      <c r="L4" s="498"/>
      <c r="M4" s="498"/>
      <c r="N4" s="498" t="s">
        <v>58</v>
      </c>
      <c r="O4" s="498"/>
      <c r="P4" s="498"/>
      <c r="Q4" s="498"/>
      <c r="R4" s="498"/>
      <c r="S4" s="498"/>
      <c r="T4" s="498"/>
      <c r="U4" s="498" t="s">
        <v>59</v>
      </c>
      <c r="V4" s="498"/>
      <c r="W4" s="498"/>
      <c r="X4" s="498"/>
      <c r="Y4" s="498"/>
      <c r="Z4" s="498"/>
      <c r="AA4" s="498"/>
      <c r="AB4" s="498" t="s">
        <v>60</v>
      </c>
      <c r="AC4" s="498"/>
      <c r="AD4" s="498"/>
      <c r="AE4" s="498"/>
      <c r="AF4" s="498"/>
      <c r="AG4" s="498"/>
      <c r="AH4" s="499"/>
      <c r="AI4" s="504"/>
      <c r="AJ4" s="507"/>
      <c r="AK4" s="510"/>
      <c r="AL4" s="496"/>
      <c r="AM4" s="496"/>
      <c r="AN4" s="495"/>
      <c r="AO4" s="495"/>
      <c r="AP4" s="496"/>
    </row>
    <row r="5" spans="1:42" ht="24.95" customHeight="1">
      <c r="A5" s="513"/>
      <c r="B5" s="516"/>
      <c r="C5" s="519"/>
      <c r="D5" s="522"/>
      <c r="E5" s="525"/>
      <c r="F5" s="522"/>
      <c r="G5" s="7">
        <v>1</v>
      </c>
      <c r="H5" s="8">
        <v>2</v>
      </c>
      <c r="I5" s="8">
        <v>3</v>
      </c>
      <c r="J5" s="8">
        <v>4</v>
      </c>
      <c r="K5" s="8">
        <v>5</v>
      </c>
      <c r="L5" s="8">
        <v>6</v>
      </c>
      <c r="M5" s="9">
        <v>7</v>
      </c>
      <c r="N5" s="10">
        <v>8</v>
      </c>
      <c r="O5" s="8">
        <v>9</v>
      </c>
      <c r="P5" s="8">
        <v>10</v>
      </c>
      <c r="Q5" s="8">
        <v>11</v>
      </c>
      <c r="R5" s="8">
        <v>12</v>
      </c>
      <c r="S5" s="8">
        <v>13</v>
      </c>
      <c r="T5" s="9">
        <v>14</v>
      </c>
      <c r="U5" s="10">
        <v>15</v>
      </c>
      <c r="V5" s="8">
        <v>16</v>
      </c>
      <c r="W5" s="8">
        <v>17</v>
      </c>
      <c r="X5" s="8">
        <v>18</v>
      </c>
      <c r="Y5" s="8">
        <v>19</v>
      </c>
      <c r="Z5" s="8">
        <v>20</v>
      </c>
      <c r="AA5" s="9">
        <v>21</v>
      </c>
      <c r="AB5" s="10">
        <v>22</v>
      </c>
      <c r="AC5" s="8">
        <v>23</v>
      </c>
      <c r="AD5" s="8">
        <v>24</v>
      </c>
      <c r="AE5" s="8">
        <v>25</v>
      </c>
      <c r="AF5" s="8">
        <v>26</v>
      </c>
      <c r="AG5" s="8">
        <v>27</v>
      </c>
      <c r="AH5" s="11">
        <v>28</v>
      </c>
      <c r="AI5" s="504"/>
      <c r="AJ5" s="507"/>
      <c r="AK5" s="510"/>
      <c r="AL5" s="496"/>
      <c r="AM5" s="496"/>
      <c r="AN5" s="495"/>
      <c r="AO5" s="495"/>
      <c r="AP5" s="496"/>
    </row>
    <row r="6" spans="1:42" ht="24.95" customHeight="1" thickBot="1">
      <c r="A6" s="514"/>
      <c r="B6" s="517"/>
      <c r="C6" s="520"/>
      <c r="D6" s="523"/>
      <c r="E6" s="526"/>
      <c r="F6" s="523"/>
      <c r="G6" s="211">
        <f>DATE($AG$1,$AJ$1,1)</f>
        <v>45748</v>
      </c>
      <c r="H6" s="212">
        <f>DATE($AG$1,$AJ$1,2)</f>
        <v>45749</v>
      </c>
      <c r="I6" s="212">
        <f>DATE($AG$1,$AJ$1,3)</f>
        <v>45750</v>
      </c>
      <c r="J6" s="212">
        <f>DATE($AG$1,$AJ$1,4)</f>
        <v>45751</v>
      </c>
      <c r="K6" s="212">
        <f>DATE($AG$1,$AJ$1,5)</f>
        <v>45752</v>
      </c>
      <c r="L6" s="212">
        <f>DATE($AG$1,$AJ$1,6)</f>
        <v>45753</v>
      </c>
      <c r="M6" s="212">
        <f>DATE($AG$1,$AJ$1,7)</f>
        <v>45754</v>
      </c>
      <c r="N6" s="212">
        <f>DATE($AG$1,$AJ$1,8)</f>
        <v>45755</v>
      </c>
      <c r="O6" s="212">
        <f>DATE($AG$1,$AJ$1,9)</f>
        <v>45756</v>
      </c>
      <c r="P6" s="212">
        <f>DATE($AG$1,$AJ$1,10)</f>
        <v>45757</v>
      </c>
      <c r="Q6" s="212">
        <f>DATE($AG$1,$AJ$1,11)</f>
        <v>45758</v>
      </c>
      <c r="R6" s="212">
        <f>DATE($AG$1,$AJ$1,12)</f>
        <v>45759</v>
      </c>
      <c r="S6" s="212">
        <f>DATE($AG$1,$AJ$1,13)</f>
        <v>45760</v>
      </c>
      <c r="T6" s="212">
        <f>DATE($AG$1,$AJ$1,14)</f>
        <v>45761</v>
      </c>
      <c r="U6" s="212">
        <f>DATE($AG$1,$AJ$1,15)</f>
        <v>45762</v>
      </c>
      <c r="V6" s="212">
        <f>DATE($AG$1,$AJ$1,16)</f>
        <v>45763</v>
      </c>
      <c r="W6" s="212">
        <f>DATE($AG$1,$AJ$1,17)</f>
        <v>45764</v>
      </c>
      <c r="X6" s="212">
        <f>DATE($AG$1,$AJ$1,18)</f>
        <v>45765</v>
      </c>
      <c r="Y6" s="212">
        <f>DATE($AG$1,$AJ$1,19)</f>
        <v>45766</v>
      </c>
      <c r="Z6" s="212">
        <f>DATE($AG$1,$AJ$1,20)</f>
        <v>45767</v>
      </c>
      <c r="AA6" s="212">
        <f>DATE($AG$1,$AJ$1,21)</f>
        <v>45768</v>
      </c>
      <c r="AB6" s="212">
        <f>DATE($AG$1,$AJ$1,22)</f>
        <v>45769</v>
      </c>
      <c r="AC6" s="212">
        <f>DATE($AG$1,$AJ$1,23)</f>
        <v>45770</v>
      </c>
      <c r="AD6" s="212">
        <f>DATE($AG$1,$AJ$1,24)</f>
        <v>45771</v>
      </c>
      <c r="AE6" s="212">
        <f>DATE($AG$1,$AJ$1,25)</f>
        <v>45772</v>
      </c>
      <c r="AF6" s="212">
        <f>DATE($AG$1,$AJ$1,26)</f>
        <v>45773</v>
      </c>
      <c r="AG6" s="212">
        <f>DATE($AG$1,$AJ$1,27)</f>
        <v>45774</v>
      </c>
      <c r="AH6" s="213">
        <f>DATE($AG$1,$AJ$1,28)</f>
        <v>45775</v>
      </c>
      <c r="AI6" s="505"/>
      <c r="AJ6" s="508"/>
      <c r="AK6" s="511"/>
      <c r="AL6" s="496"/>
      <c r="AM6" s="496"/>
      <c r="AN6" s="495"/>
      <c r="AO6" s="495"/>
      <c r="AP6" s="496"/>
    </row>
    <row r="7" spans="1:42" ht="24.95" customHeight="1">
      <c r="A7" s="177" t="s">
        <v>291</v>
      </c>
      <c r="B7" s="178" t="s">
        <v>315</v>
      </c>
      <c r="C7" s="179" t="s">
        <v>325</v>
      </c>
      <c r="D7" s="180"/>
      <c r="E7" s="181"/>
      <c r="F7" s="179"/>
      <c r="G7" s="182"/>
      <c r="H7" s="183"/>
      <c r="I7" s="183"/>
      <c r="J7" s="183"/>
      <c r="K7" s="183"/>
      <c r="L7" s="183"/>
      <c r="M7" s="184"/>
      <c r="N7" s="219"/>
      <c r="O7" s="214"/>
      <c r="P7" s="214"/>
      <c r="Q7" s="214"/>
      <c r="R7" s="214"/>
      <c r="S7" s="214"/>
      <c r="T7" s="215"/>
      <c r="U7" s="182"/>
      <c r="V7" s="183"/>
      <c r="W7" s="183"/>
      <c r="X7" s="183"/>
      <c r="Y7" s="183"/>
      <c r="Z7" s="183"/>
      <c r="AA7" s="184"/>
      <c r="AB7" s="219"/>
      <c r="AC7" s="214"/>
      <c r="AD7" s="214"/>
      <c r="AE7" s="214"/>
      <c r="AF7" s="214"/>
      <c r="AG7" s="214"/>
      <c r="AH7" s="215"/>
      <c r="AI7" s="225">
        <f t="shared" ref="AI7:AI36" si="0">ROUND(SUM(G7:AH7),2)</f>
        <v>0</v>
      </c>
      <c r="AJ7" s="226">
        <f t="shared" ref="AJ7:AJ36" si="1">ROUND(AI7/4,2)</f>
        <v>0</v>
      </c>
      <c r="AK7" s="227">
        <f t="shared" ref="AK7:AK36" si="2">IF(ISERROR(AJ7/$AJ$2)=TRUE,0,IF(ROUND(AJ7/$AJ$2,2)&gt;=1,1,(ROUND(AJ7/$AJ$2,2))))</f>
        <v>0</v>
      </c>
      <c r="AL7" s="228">
        <f>COUNT(G7:AH7)</f>
        <v>0</v>
      </c>
      <c r="AM7" s="228">
        <f>AL7*$O$58</f>
        <v>0</v>
      </c>
      <c r="AN7" s="228">
        <f>AI7-AM7</f>
        <v>0</v>
      </c>
      <c r="AO7" s="229">
        <f t="shared" ref="AO7:AO36" si="3">ROUND(AN7/4,2)</f>
        <v>0</v>
      </c>
      <c r="AP7" s="228">
        <f t="shared" ref="AP7:AP36" si="4">IF(A7="夜間支援従事者（夜勤）",IF(ISERROR(AO7/$AJ$2)=TRUE,0,IF(ROUND(AO7/$AJ$2,2)&gt;=1,1,(ROUND(AO7/$AJ$2,2)))),AK7)</f>
        <v>0</v>
      </c>
    </row>
    <row r="8" spans="1:42" ht="24.95" customHeight="1">
      <c r="A8" s="185" t="s">
        <v>176</v>
      </c>
      <c r="B8" s="186" t="s">
        <v>316</v>
      </c>
      <c r="C8" s="179"/>
      <c r="D8" s="188"/>
      <c r="E8" s="189"/>
      <c r="F8" s="187"/>
      <c r="G8" s="190">
        <v>2</v>
      </c>
      <c r="H8" s="174">
        <v>2</v>
      </c>
      <c r="I8" s="174">
        <v>2</v>
      </c>
      <c r="J8" s="174">
        <v>2</v>
      </c>
      <c r="K8" s="174">
        <v>2</v>
      </c>
      <c r="L8" s="174"/>
      <c r="M8" s="191"/>
      <c r="N8" s="220">
        <v>2</v>
      </c>
      <c r="O8" s="174">
        <v>2</v>
      </c>
      <c r="P8" s="174">
        <v>2</v>
      </c>
      <c r="Q8" s="174">
        <v>2</v>
      </c>
      <c r="R8" s="174">
        <v>2</v>
      </c>
      <c r="S8" s="174"/>
      <c r="T8" s="216"/>
      <c r="U8" s="190">
        <v>2</v>
      </c>
      <c r="V8" s="174">
        <v>2</v>
      </c>
      <c r="W8" s="174">
        <v>2</v>
      </c>
      <c r="X8" s="174">
        <v>2</v>
      </c>
      <c r="Y8" s="174">
        <v>2</v>
      </c>
      <c r="Z8" s="174"/>
      <c r="AA8" s="191"/>
      <c r="AB8" s="220">
        <v>2</v>
      </c>
      <c r="AC8" s="174">
        <v>2</v>
      </c>
      <c r="AD8" s="174">
        <v>2</v>
      </c>
      <c r="AE8" s="174">
        <v>2</v>
      </c>
      <c r="AF8" s="174">
        <v>2</v>
      </c>
      <c r="AG8" s="174"/>
      <c r="AH8" s="216"/>
      <c r="AI8" s="231">
        <f t="shared" si="0"/>
        <v>40</v>
      </c>
      <c r="AJ8" s="229">
        <f t="shared" si="1"/>
        <v>10</v>
      </c>
      <c r="AK8" s="232">
        <f t="shared" si="2"/>
        <v>0.25</v>
      </c>
      <c r="AL8" s="228">
        <f t="shared" ref="AL8:AL36" si="5">COUNT(G8:AH8)</f>
        <v>20</v>
      </c>
      <c r="AM8" s="228">
        <f t="shared" ref="AM8:AM36" si="6">AL8*$O$58</f>
        <v>40</v>
      </c>
      <c r="AN8" s="228">
        <f t="shared" ref="AN8:AN36" si="7">AI8-AM8</f>
        <v>0</v>
      </c>
      <c r="AO8" s="229">
        <f t="shared" si="3"/>
        <v>0</v>
      </c>
      <c r="AP8" s="228">
        <f t="shared" si="4"/>
        <v>0.25</v>
      </c>
    </row>
    <row r="9" spans="1:42" ht="24.95" customHeight="1">
      <c r="A9" s="185" t="s">
        <v>177</v>
      </c>
      <c r="B9" s="186" t="s">
        <v>317</v>
      </c>
      <c r="C9" s="187" t="s">
        <v>325</v>
      </c>
      <c r="D9" s="187" t="s">
        <v>325</v>
      </c>
      <c r="E9" s="189"/>
      <c r="F9" s="187"/>
      <c r="G9" s="190">
        <v>8</v>
      </c>
      <c r="H9" s="174">
        <v>8</v>
      </c>
      <c r="I9" s="174">
        <v>8</v>
      </c>
      <c r="J9" s="174">
        <v>8</v>
      </c>
      <c r="K9" s="174">
        <v>8</v>
      </c>
      <c r="L9" s="174"/>
      <c r="M9" s="191"/>
      <c r="N9" s="220">
        <v>8</v>
      </c>
      <c r="O9" s="174">
        <v>8</v>
      </c>
      <c r="P9" s="174">
        <v>8</v>
      </c>
      <c r="Q9" s="174">
        <v>8</v>
      </c>
      <c r="R9" s="174">
        <v>8</v>
      </c>
      <c r="S9" s="174"/>
      <c r="T9" s="216"/>
      <c r="U9" s="190">
        <v>8</v>
      </c>
      <c r="V9" s="174">
        <v>8</v>
      </c>
      <c r="W9" s="174">
        <v>8</v>
      </c>
      <c r="X9" s="174">
        <v>8</v>
      </c>
      <c r="Y9" s="174">
        <v>8</v>
      </c>
      <c r="Z9" s="174"/>
      <c r="AA9" s="191"/>
      <c r="AB9" s="220">
        <v>8</v>
      </c>
      <c r="AC9" s="174">
        <v>8</v>
      </c>
      <c r="AD9" s="174">
        <v>8</v>
      </c>
      <c r="AE9" s="174">
        <v>8</v>
      </c>
      <c r="AF9" s="174">
        <v>8</v>
      </c>
      <c r="AG9" s="174"/>
      <c r="AH9" s="216"/>
      <c r="AI9" s="231">
        <f t="shared" si="0"/>
        <v>160</v>
      </c>
      <c r="AJ9" s="229">
        <f t="shared" si="1"/>
        <v>40</v>
      </c>
      <c r="AK9" s="232">
        <f t="shared" si="2"/>
        <v>1</v>
      </c>
      <c r="AL9" s="228">
        <f t="shared" si="5"/>
        <v>20</v>
      </c>
      <c r="AM9" s="228">
        <f t="shared" si="6"/>
        <v>40</v>
      </c>
      <c r="AN9" s="228">
        <f t="shared" si="7"/>
        <v>120</v>
      </c>
      <c r="AO9" s="229">
        <f t="shared" si="3"/>
        <v>30</v>
      </c>
      <c r="AP9" s="228">
        <f t="shared" si="4"/>
        <v>1</v>
      </c>
    </row>
    <row r="10" spans="1:42" ht="24.95" customHeight="1">
      <c r="A10" s="185" t="s">
        <v>177</v>
      </c>
      <c r="B10" s="186" t="s">
        <v>318</v>
      </c>
      <c r="C10" s="187" t="s">
        <v>325</v>
      </c>
      <c r="D10" s="187" t="s">
        <v>325</v>
      </c>
      <c r="E10" s="189"/>
      <c r="F10" s="187"/>
      <c r="G10" s="190"/>
      <c r="H10" s="174"/>
      <c r="I10" s="174">
        <v>8</v>
      </c>
      <c r="J10" s="174">
        <v>8</v>
      </c>
      <c r="K10" s="174">
        <v>8</v>
      </c>
      <c r="L10" s="174">
        <v>8</v>
      </c>
      <c r="M10" s="191">
        <v>8</v>
      </c>
      <c r="N10" s="220"/>
      <c r="O10" s="174"/>
      <c r="P10" s="174">
        <v>8</v>
      </c>
      <c r="Q10" s="174">
        <v>8</v>
      </c>
      <c r="R10" s="174">
        <v>8</v>
      </c>
      <c r="S10" s="174">
        <v>8</v>
      </c>
      <c r="T10" s="216">
        <v>8</v>
      </c>
      <c r="U10" s="190"/>
      <c r="V10" s="174"/>
      <c r="W10" s="174">
        <v>8</v>
      </c>
      <c r="X10" s="174">
        <v>8</v>
      </c>
      <c r="Y10" s="174">
        <v>8</v>
      </c>
      <c r="Z10" s="174">
        <v>8</v>
      </c>
      <c r="AA10" s="191">
        <v>8</v>
      </c>
      <c r="AB10" s="220"/>
      <c r="AC10" s="174"/>
      <c r="AD10" s="174">
        <v>8</v>
      </c>
      <c r="AE10" s="174">
        <v>8</v>
      </c>
      <c r="AF10" s="174">
        <v>8</v>
      </c>
      <c r="AG10" s="174">
        <v>8</v>
      </c>
      <c r="AH10" s="216">
        <v>8</v>
      </c>
      <c r="AI10" s="231">
        <f t="shared" si="0"/>
        <v>160</v>
      </c>
      <c r="AJ10" s="229">
        <f t="shared" si="1"/>
        <v>40</v>
      </c>
      <c r="AK10" s="232">
        <f t="shared" si="2"/>
        <v>1</v>
      </c>
      <c r="AL10" s="228">
        <f t="shared" si="5"/>
        <v>20</v>
      </c>
      <c r="AM10" s="228">
        <f t="shared" si="6"/>
        <v>40</v>
      </c>
      <c r="AN10" s="228">
        <f t="shared" si="7"/>
        <v>120</v>
      </c>
      <c r="AO10" s="229">
        <f t="shared" si="3"/>
        <v>30</v>
      </c>
      <c r="AP10" s="228">
        <f t="shared" si="4"/>
        <v>1</v>
      </c>
    </row>
    <row r="11" spans="1:42" ht="24.95" customHeight="1">
      <c r="A11" s="185" t="s">
        <v>177</v>
      </c>
      <c r="B11" s="186" t="s">
        <v>319</v>
      </c>
      <c r="C11" s="187"/>
      <c r="D11" s="188" t="s">
        <v>325</v>
      </c>
      <c r="E11" s="189"/>
      <c r="F11" s="187"/>
      <c r="G11" s="190"/>
      <c r="H11" s="174"/>
      <c r="I11" s="174">
        <v>2</v>
      </c>
      <c r="J11" s="174">
        <v>2</v>
      </c>
      <c r="K11" s="174">
        <v>2</v>
      </c>
      <c r="L11" s="174">
        <v>2</v>
      </c>
      <c r="M11" s="191">
        <v>2</v>
      </c>
      <c r="N11" s="220"/>
      <c r="O11" s="174"/>
      <c r="P11" s="174">
        <v>2</v>
      </c>
      <c r="Q11" s="174">
        <v>2</v>
      </c>
      <c r="R11" s="174">
        <v>2</v>
      </c>
      <c r="S11" s="174">
        <v>2</v>
      </c>
      <c r="T11" s="216">
        <v>2</v>
      </c>
      <c r="U11" s="190"/>
      <c r="V11" s="174"/>
      <c r="W11" s="174">
        <v>2</v>
      </c>
      <c r="X11" s="174">
        <v>2</v>
      </c>
      <c r="Y11" s="174">
        <v>2</v>
      </c>
      <c r="Z11" s="174">
        <v>2</v>
      </c>
      <c r="AA11" s="191">
        <v>2</v>
      </c>
      <c r="AB11" s="220"/>
      <c r="AC11" s="174"/>
      <c r="AD11" s="174">
        <v>2</v>
      </c>
      <c r="AE11" s="174">
        <v>2</v>
      </c>
      <c r="AF11" s="174">
        <v>2</v>
      </c>
      <c r="AG11" s="174">
        <v>2</v>
      </c>
      <c r="AH11" s="216">
        <v>2</v>
      </c>
      <c r="AI11" s="231">
        <f t="shared" si="0"/>
        <v>40</v>
      </c>
      <c r="AJ11" s="229">
        <f t="shared" si="1"/>
        <v>10</v>
      </c>
      <c r="AK11" s="232">
        <f t="shared" si="2"/>
        <v>0.25</v>
      </c>
      <c r="AL11" s="228">
        <f t="shared" si="5"/>
        <v>20</v>
      </c>
      <c r="AM11" s="228">
        <f t="shared" si="6"/>
        <v>40</v>
      </c>
      <c r="AN11" s="228">
        <f t="shared" si="7"/>
        <v>0</v>
      </c>
      <c r="AO11" s="229">
        <f t="shared" si="3"/>
        <v>0</v>
      </c>
      <c r="AP11" s="228">
        <f t="shared" si="4"/>
        <v>0.25</v>
      </c>
    </row>
    <row r="12" spans="1:42" ht="24.95" customHeight="1">
      <c r="A12" s="185" t="s">
        <v>177</v>
      </c>
      <c r="B12" s="186" t="s">
        <v>320</v>
      </c>
      <c r="C12" s="187"/>
      <c r="D12" s="188"/>
      <c r="E12" s="189"/>
      <c r="F12" s="187"/>
      <c r="G12" s="190">
        <v>2</v>
      </c>
      <c r="H12" s="174">
        <v>2</v>
      </c>
      <c r="I12" s="174">
        <v>2</v>
      </c>
      <c r="J12" s="174">
        <v>2</v>
      </c>
      <c r="K12" s="174">
        <v>2</v>
      </c>
      <c r="L12" s="174"/>
      <c r="M12" s="191"/>
      <c r="N12" s="220">
        <v>2</v>
      </c>
      <c r="O12" s="174">
        <v>2</v>
      </c>
      <c r="P12" s="174">
        <v>2</v>
      </c>
      <c r="Q12" s="174">
        <v>2</v>
      </c>
      <c r="R12" s="174">
        <v>2</v>
      </c>
      <c r="S12" s="174"/>
      <c r="T12" s="216"/>
      <c r="U12" s="190">
        <v>2</v>
      </c>
      <c r="V12" s="174">
        <v>2</v>
      </c>
      <c r="W12" s="174">
        <v>2</v>
      </c>
      <c r="X12" s="174">
        <v>2</v>
      </c>
      <c r="Y12" s="174">
        <v>2</v>
      </c>
      <c r="Z12" s="174"/>
      <c r="AA12" s="191"/>
      <c r="AB12" s="220">
        <v>2</v>
      </c>
      <c r="AC12" s="174">
        <v>2</v>
      </c>
      <c r="AD12" s="174">
        <v>2</v>
      </c>
      <c r="AE12" s="174">
        <v>2</v>
      </c>
      <c r="AF12" s="174">
        <v>2</v>
      </c>
      <c r="AG12" s="174"/>
      <c r="AH12" s="216"/>
      <c r="AI12" s="231">
        <f t="shared" si="0"/>
        <v>40</v>
      </c>
      <c r="AJ12" s="229">
        <f t="shared" si="1"/>
        <v>10</v>
      </c>
      <c r="AK12" s="232">
        <f t="shared" si="2"/>
        <v>0.25</v>
      </c>
      <c r="AL12" s="228">
        <f t="shared" si="5"/>
        <v>20</v>
      </c>
      <c r="AM12" s="228">
        <f t="shared" si="6"/>
        <v>40</v>
      </c>
      <c r="AN12" s="228">
        <f t="shared" si="7"/>
        <v>0</v>
      </c>
      <c r="AO12" s="229">
        <f t="shared" si="3"/>
        <v>0</v>
      </c>
      <c r="AP12" s="228">
        <f t="shared" si="4"/>
        <v>0.25</v>
      </c>
    </row>
    <row r="13" spans="1:42" ht="24.95" customHeight="1">
      <c r="A13" s="185" t="s">
        <v>272</v>
      </c>
      <c r="B13" s="186" t="s">
        <v>319</v>
      </c>
      <c r="C13" s="187"/>
      <c r="D13" s="188"/>
      <c r="E13" s="189"/>
      <c r="F13" s="187"/>
      <c r="G13" s="190">
        <v>2</v>
      </c>
      <c r="H13" s="174">
        <v>2</v>
      </c>
      <c r="I13" s="174">
        <v>2</v>
      </c>
      <c r="J13" s="174">
        <v>2</v>
      </c>
      <c r="K13" s="174">
        <v>2</v>
      </c>
      <c r="L13" s="174"/>
      <c r="M13" s="191"/>
      <c r="N13" s="220">
        <v>2</v>
      </c>
      <c r="O13" s="174">
        <v>2</v>
      </c>
      <c r="P13" s="174">
        <v>2</v>
      </c>
      <c r="Q13" s="174">
        <v>2</v>
      </c>
      <c r="R13" s="174">
        <v>2</v>
      </c>
      <c r="S13" s="174"/>
      <c r="T13" s="216"/>
      <c r="U13" s="190">
        <v>2</v>
      </c>
      <c r="V13" s="174">
        <v>2</v>
      </c>
      <c r="W13" s="174">
        <v>2</v>
      </c>
      <c r="X13" s="174">
        <v>2</v>
      </c>
      <c r="Y13" s="174">
        <v>2</v>
      </c>
      <c r="Z13" s="174"/>
      <c r="AA13" s="191"/>
      <c r="AB13" s="220">
        <v>2</v>
      </c>
      <c r="AC13" s="174">
        <v>2</v>
      </c>
      <c r="AD13" s="174">
        <v>2</v>
      </c>
      <c r="AE13" s="174">
        <v>2</v>
      </c>
      <c r="AF13" s="174">
        <v>2</v>
      </c>
      <c r="AG13" s="174"/>
      <c r="AH13" s="216"/>
      <c r="AI13" s="231">
        <f t="shared" si="0"/>
        <v>40</v>
      </c>
      <c r="AJ13" s="229">
        <f t="shared" si="1"/>
        <v>10</v>
      </c>
      <c r="AK13" s="232">
        <f t="shared" si="2"/>
        <v>0.25</v>
      </c>
      <c r="AL13" s="228">
        <f t="shared" si="5"/>
        <v>20</v>
      </c>
      <c r="AM13" s="228">
        <f t="shared" si="6"/>
        <v>40</v>
      </c>
      <c r="AN13" s="228">
        <f t="shared" si="7"/>
        <v>0</v>
      </c>
      <c r="AO13" s="229">
        <f t="shared" si="3"/>
        <v>0</v>
      </c>
      <c r="AP13" s="228">
        <f t="shared" si="4"/>
        <v>0.25</v>
      </c>
    </row>
    <row r="14" spans="1:42" ht="24.95" customHeight="1">
      <c r="A14" s="185" t="s">
        <v>272</v>
      </c>
      <c r="B14" s="186" t="s">
        <v>320</v>
      </c>
      <c r="C14" s="187"/>
      <c r="D14" s="188"/>
      <c r="E14" s="189"/>
      <c r="F14" s="187"/>
      <c r="G14" s="190">
        <v>2</v>
      </c>
      <c r="H14" s="174">
        <v>2</v>
      </c>
      <c r="I14" s="174">
        <v>2</v>
      </c>
      <c r="J14" s="174">
        <v>2</v>
      </c>
      <c r="K14" s="174">
        <v>2</v>
      </c>
      <c r="L14" s="174"/>
      <c r="M14" s="191"/>
      <c r="N14" s="220">
        <v>2</v>
      </c>
      <c r="O14" s="174">
        <v>2</v>
      </c>
      <c r="P14" s="174">
        <v>2</v>
      </c>
      <c r="Q14" s="174">
        <v>2</v>
      </c>
      <c r="R14" s="174">
        <v>2</v>
      </c>
      <c r="S14" s="174"/>
      <c r="T14" s="216"/>
      <c r="U14" s="190">
        <v>2</v>
      </c>
      <c r="V14" s="174">
        <v>2</v>
      </c>
      <c r="W14" s="174">
        <v>2</v>
      </c>
      <c r="X14" s="174">
        <v>2</v>
      </c>
      <c r="Y14" s="174">
        <v>2</v>
      </c>
      <c r="Z14" s="174"/>
      <c r="AA14" s="191"/>
      <c r="AB14" s="220">
        <v>2</v>
      </c>
      <c r="AC14" s="174">
        <v>2</v>
      </c>
      <c r="AD14" s="174">
        <v>2</v>
      </c>
      <c r="AE14" s="174">
        <v>2</v>
      </c>
      <c r="AF14" s="174">
        <v>2</v>
      </c>
      <c r="AG14" s="174"/>
      <c r="AH14" s="216"/>
      <c r="AI14" s="231">
        <f t="shared" si="0"/>
        <v>40</v>
      </c>
      <c r="AJ14" s="229">
        <f t="shared" si="1"/>
        <v>10</v>
      </c>
      <c r="AK14" s="232">
        <f t="shared" si="2"/>
        <v>0.25</v>
      </c>
      <c r="AL14" s="228">
        <f t="shared" si="5"/>
        <v>20</v>
      </c>
      <c r="AM14" s="228">
        <f t="shared" si="6"/>
        <v>40</v>
      </c>
      <c r="AN14" s="228">
        <f t="shared" si="7"/>
        <v>0</v>
      </c>
      <c r="AO14" s="229">
        <f t="shared" si="3"/>
        <v>0</v>
      </c>
      <c r="AP14" s="228">
        <f t="shared" si="4"/>
        <v>0.25</v>
      </c>
    </row>
    <row r="15" spans="1:42" ht="24.95" customHeight="1">
      <c r="A15" s="185" t="s">
        <v>178</v>
      </c>
      <c r="B15" s="186" t="s">
        <v>326</v>
      </c>
      <c r="C15" s="187" t="s">
        <v>325</v>
      </c>
      <c r="D15" s="188"/>
      <c r="E15" s="189"/>
      <c r="F15" s="187"/>
      <c r="G15" s="190"/>
      <c r="H15" s="174"/>
      <c r="I15" s="174">
        <v>8</v>
      </c>
      <c r="J15" s="174">
        <v>8</v>
      </c>
      <c r="K15" s="174">
        <v>8</v>
      </c>
      <c r="L15" s="174">
        <v>8</v>
      </c>
      <c r="M15" s="191">
        <v>8</v>
      </c>
      <c r="N15" s="220"/>
      <c r="O15" s="174"/>
      <c r="P15" s="174">
        <v>8</v>
      </c>
      <c r="Q15" s="174">
        <v>8</v>
      </c>
      <c r="R15" s="174">
        <v>8</v>
      </c>
      <c r="S15" s="174">
        <v>8</v>
      </c>
      <c r="T15" s="216">
        <v>8</v>
      </c>
      <c r="U15" s="190"/>
      <c r="V15" s="174"/>
      <c r="W15" s="174">
        <v>8</v>
      </c>
      <c r="X15" s="174">
        <v>8</v>
      </c>
      <c r="Y15" s="174">
        <v>8</v>
      </c>
      <c r="Z15" s="174">
        <v>8</v>
      </c>
      <c r="AA15" s="191">
        <v>8</v>
      </c>
      <c r="AB15" s="220"/>
      <c r="AC15" s="174"/>
      <c r="AD15" s="174">
        <v>8</v>
      </c>
      <c r="AE15" s="174">
        <v>8</v>
      </c>
      <c r="AF15" s="174">
        <v>8</v>
      </c>
      <c r="AG15" s="174">
        <v>8</v>
      </c>
      <c r="AH15" s="216">
        <v>8</v>
      </c>
      <c r="AI15" s="231">
        <f t="shared" si="0"/>
        <v>160</v>
      </c>
      <c r="AJ15" s="229">
        <f t="shared" si="1"/>
        <v>40</v>
      </c>
      <c r="AK15" s="232">
        <f t="shared" si="2"/>
        <v>1</v>
      </c>
      <c r="AL15" s="228">
        <f t="shared" si="5"/>
        <v>20</v>
      </c>
      <c r="AM15" s="228">
        <f t="shared" si="6"/>
        <v>40</v>
      </c>
      <c r="AN15" s="228">
        <f t="shared" si="7"/>
        <v>120</v>
      </c>
      <c r="AO15" s="229">
        <f t="shared" si="3"/>
        <v>30</v>
      </c>
      <c r="AP15" s="228">
        <f t="shared" si="4"/>
        <v>1</v>
      </c>
    </row>
    <row r="16" spans="1:42" ht="24.95" customHeight="1">
      <c r="A16" s="185" t="s">
        <v>178</v>
      </c>
      <c r="B16" s="186" t="s">
        <v>321</v>
      </c>
      <c r="C16" s="187"/>
      <c r="D16" s="188"/>
      <c r="E16" s="189"/>
      <c r="F16" s="187"/>
      <c r="G16" s="190"/>
      <c r="H16" s="174"/>
      <c r="I16" s="174">
        <v>2</v>
      </c>
      <c r="J16" s="174">
        <v>2</v>
      </c>
      <c r="K16" s="174">
        <v>2</v>
      </c>
      <c r="L16" s="174">
        <v>2</v>
      </c>
      <c r="M16" s="191">
        <v>2</v>
      </c>
      <c r="N16" s="220"/>
      <c r="O16" s="174"/>
      <c r="P16" s="174">
        <v>2</v>
      </c>
      <c r="Q16" s="174">
        <v>2</v>
      </c>
      <c r="R16" s="174">
        <v>2</v>
      </c>
      <c r="S16" s="174">
        <v>2</v>
      </c>
      <c r="T16" s="216">
        <v>2</v>
      </c>
      <c r="U16" s="190"/>
      <c r="V16" s="174"/>
      <c r="W16" s="174">
        <v>2</v>
      </c>
      <c r="X16" s="174">
        <v>2</v>
      </c>
      <c r="Y16" s="174">
        <v>2</v>
      </c>
      <c r="Z16" s="174">
        <v>2</v>
      </c>
      <c r="AA16" s="191">
        <v>2</v>
      </c>
      <c r="AB16" s="220"/>
      <c r="AC16" s="174"/>
      <c r="AD16" s="174">
        <v>2</v>
      </c>
      <c r="AE16" s="174">
        <v>2</v>
      </c>
      <c r="AF16" s="174">
        <v>2</v>
      </c>
      <c r="AG16" s="174">
        <v>2</v>
      </c>
      <c r="AH16" s="216">
        <v>2</v>
      </c>
      <c r="AI16" s="231">
        <f t="shared" si="0"/>
        <v>40</v>
      </c>
      <c r="AJ16" s="229">
        <f t="shared" si="1"/>
        <v>10</v>
      </c>
      <c r="AK16" s="232">
        <f t="shared" si="2"/>
        <v>0.25</v>
      </c>
      <c r="AL16" s="228">
        <f t="shared" si="5"/>
        <v>20</v>
      </c>
      <c r="AM16" s="228">
        <f t="shared" si="6"/>
        <v>40</v>
      </c>
      <c r="AN16" s="228">
        <f t="shared" si="7"/>
        <v>0</v>
      </c>
      <c r="AO16" s="229">
        <f t="shared" si="3"/>
        <v>0</v>
      </c>
      <c r="AP16" s="228">
        <f t="shared" si="4"/>
        <v>0.25</v>
      </c>
    </row>
    <row r="17" spans="1:42" ht="24.95" customHeight="1">
      <c r="A17" s="185" t="s">
        <v>178</v>
      </c>
      <c r="B17" s="186" t="s">
        <v>322</v>
      </c>
      <c r="C17" s="187"/>
      <c r="D17" s="188"/>
      <c r="E17" s="189"/>
      <c r="F17" s="187"/>
      <c r="G17" s="190">
        <v>8</v>
      </c>
      <c r="H17" s="174">
        <v>8</v>
      </c>
      <c r="I17" s="174">
        <v>8</v>
      </c>
      <c r="J17" s="174">
        <v>8</v>
      </c>
      <c r="K17" s="174">
        <v>8</v>
      </c>
      <c r="L17" s="174"/>
      <c r="M17" s="191"/>
      <c r="N17" s="220">
        <v>8</v>
      </c>
      <c r="O17" s="174">
        <v>8</v>
      </c>
      <c r="P17" s="174">
        <v>8</v>
      </c>
      <c r="Q17" s="174">
        <v>8</v>
      </c>
      <c r="R17" s="174">
        <v>8</v>
      </c>
      <c r="S17" s="174"/>
      <c r="T17" s="216"/>
      <c r="U17" s="190">
        <v>8</v>
      </c>
      <c r="V17" s="174">
        <v>8</v>
      </c>
      <c r="W17" s="174">
        <v>8</v>
      </c>
      <c r="X17" s="174">
        <v>8</v>
      </c>
      <c r="Y17" s="174">
        <v>8</v>
      </c>
      <c r="Z17" s="174"/>
      <c r="AA17" s="191"/>
      <c r="AB17" s="220">
        <v>8</v>
      </c>
      <c r="AC17" s="174">
        <v>8</v>
      </c>
      <c r="AD17" s="174">
        <v>8</v>
      </c>
      <c r="AE17" s="174">
        <v>8</v>
      </c>
      <c r="AF17" s="174">
        <v>7.99</v>
      </c>
      <c r="AG17" s="174"/>
      <c r="AH17" s="216"/>
      <c r="AI17" s="231">
        <f t="shared" si="0"/>
        <v>159.99</v>
      </c>
      <c r="AJ17" s="229">
        <f t="shared" si="1"/>
        <v>40</v>
      </c>
      <c r="AK17" s="232">
        <f t="shared" si="2"/>
        <v>1</v>
      </c>
      <c r="AL17" s="228">
        <f t="shared" si="5"/>
        <v>20</v>
      </c>
      <c r="AM17" s="228">
        <f t="shared" si="6"/>
        <v>40</v>
      </c>
      <c r="AN17" s="228">
        <f t="shared" si="7"/>
        <v>119.99000000000001</v>
      </c>
      <c r="AO17" s="229">
        <f t="shared" si="3"/>
        <v>30</v>
      </c>
      <c r="AP17" s="228">
        <f t="shared" si="4"/>
        <v>1</v>
      </c>
    </row>
    <row r="18" spans="1:42" ht="24.95" customHeight="1">
      <c r="A18" s="185" t="s">
        <v>178</v>
      </c>
      <c r="B18" s="186" t="s">
        <v>323</v>
      </c>
      <c r="C18" s="188" t="s">
        <v>325</v>
      </c>
      <c r="D18" s="188"/>
      <c r="E18" s="189"/>
      <c r="F18" s="188"/>
      <c r="G18" s="190"/>
      <c r="H18" s="174">
        <v>2.25</v>
      </c>
      <c r="I18" s="174">
        <v>2.25</v>
      </c>
      <c r="J18" s="174">
        <v>2.25</v>
      </c>
      <c r="K18" s="174">
        <v>2.25</v>
      </c>
      <c r="L18" s="174">
        <v>2.25</v>
      </c>
      <c r="M18" s="191"/>
      <c r="N18" s="220"/>
      <c r="O18" s="174">
        <v>2.25</v>
      </c>
      <c r="P18" s="174">
        <v>2.25</v>
      </c>
      <c r="Q18" s="174">
        <v>2.25</v>
      </c>
      <c r="R18" s="174">
        <v>2.25</v>
      </c>
      <c r="S18" s="174">
        <v>2.25</v>
      </c>
      <c r="T18" s="216"/>
      <c r="U18" s="190"/>
      <c r="V18" s="174">
        <v>2.25</v>
      </c>
      <c r="W18" s="174">
        <v>2.25</v>
      </c>
      <c r="X18" s="174">
        <v>2.25</v>
      </c>
      <c r="Y18" s="174">
        <v>2.25</v>
      </c>
      <c r="Z18" s="174">
        <v>2.25</v>
      </c>
      <c r="AA18" s="191"/>
      <c r="AB18" s="220"/>
      <c r="AC18" s="174">
        <v>2.25</v>
      </c>
      <c r="AD18" s="174">
        <v>2.25</v>
      </c>
      <c r="AE18" s="174">
        <v>2.25</v>
      </c>
      <c r="AF18" s="174">
        <v>2.25</v>
      </c>
      <c r="AG18" s="174">
        <v>2.25</v>
      </c>
      <c r="AH18" s="216"/>
      <c r="AI18" s="231">
        <f t="shared" si="0"/>
        <v>45</v>
      </c>
      <c r="AJ18" s="229">
        <f t="shared" si="1"/>
        <v>11.25</v>
      </c>
      <c r="AK18" s="232">
        <f t="shared" si="2"/>
        <v>0.28000000000000003</v>
      </c>
      <c r="AL18" s="228">
        <f t="shared" si="5"/>
        <v>20</v>
      </c>
      <c r="AM18" s="228">
        <f t="shared" si="6"/>
        <v>40</v>
      </c>
      <c r="AN18" s="228">
        <f t="shared" si="7"/>
        <v>5</v>
      </c>
      <c r="AO18" s="229">
        <f t="shared" si="3"/>
        <v>1.25</v>
      </c>
      <c r="AP18" s="228">
        <f t="shared" si="4"/>
        <v>0.28000000000000003</v>
      </c>
    </row>
    <row r="19" spans="1:42" ht="24.95" customHeight="1">
      <c r="A19" s="185" t="s">
        <v>272</v>
      </c>
      <c r="B19" s="186" t="s">
        <v>323</v>
      </c>
      <c r="C19" s="187" t="s">
        <v>325</v>
      </c>
      <c r="D19" s="188"/>
      <c r="E19" s="189"/>
      <c r="F19" s="187"/>
      <c r="G19" s="190"/>
      <c r="H19" s="174">
        <v>5.75</v>
      </c>
      <c r="I19" s="174">
        <v>5.75</v>
      </c>
      <c r="J19" s="174">
        <v>5.75</v>
      </c>
      <c r="K19" s="174">
        <v>5.75</v>
      </c>
      <c r="L19" s="174">
        <v>5.75</v>
      </c>
      <c r="M19" s="191"/>
      <c r="N19" s="220"/>
      <c r="O19" s="174">
        <v>5.75</v>
      </c>
      <c r="P19" s="174">
        <v>5.75</v>
      </c>
      <c r="Q19" s="174">
        <v>5.75</v>
      </c>
      <c r="R19" s="174">
        <v>5.75</v>
      </c>
      <c r="S19" s="174">
        <v>5.75</v>
      </c>
      <c r="T19" s="216"/>
      <c r="U19" s="190"/>
      <c r="V19" s="174">
        <v>5.75</v>
      </c>
      <c r="W19" s="174">
        <v>5.75</v>
      </c>
      <c r="X19" s="174">
        <v>5.75</v>
      </c>
      <c r="Y19" s="174">
        <v>5.75</v>
      </c>
      <c r="Z19" s="174">
        <v>5.75</v>
      </c>
      <c r="AA19" s="191"/>
      <c r="AB19" s="220"/>
      <c r="AC19" s="174">
        <v>5.75</v>
      </c>
      <c r="AD19" s="174">
        <v>5.75</v>
      </c>
      <c r="AE19" s="174">
        <v>5.75</v>
      </c>
      <c r="AF19" s="174">
        <v>5.75</v>
      </c>
      <c r="AG19" s="174">
        <v>5.75</v>
      </c>
      <c r="AH19" s="216"/>
      <c r="AI19" s="231">
        <f t="shared" si="0"/>
        <v>115</v>
      </c>
      <c r="AJ19" s="229">
        <f t="shared" si="1"/>
        <v>28.75</v>
      </c>
      <c r="AK19" s="232">
        <f t="shared" si="2"/>
        <v>0.72</v>
      </c>
      <c r="AL19" s="228">
        <f t="shared" si="5"/>
        <v>20</v>
      </c>
      <c r="AM19" s="228">
        <f t="shared" si="6"/>
        <v>40</v>
      </c>
      <c r="AN19" s="228">
        <f t="shared" si="7"/>
        <v>75</v>
      </c>
      <c r="AO19" s="229">
        <f t="shared" si="3"/>
        <v>18.75</v>
      </c>
      <c r="AP19" s="228">
        <f t="shared" si="4"/>
        <v>0.72</v>
      </c>
    </row>
    <row r="20" spans="1:42" ht="24.95" customHeight="1">
      <c r="A20" s="185" t="s">
        <v>179</v>
      </c>
      <c r="B20" s="186" t="s">
        <v>327</v>
      </c>
      <c r="C20" s="187" t="s">
        <v>325</v>
      </c>
      <c r="D20" s="188"/>
      <c r="E20" s="189"/>
      <c r="F20" s="187"/>
      <c r="G20" s="190">
        <v>7</v>
      </c>
      <c r="H20" s="174">
        <v>7</v>
      </c>
      <c r="I20" s="174">
        <v>7</v>
      </c>
      <c r="J20" s="174">
        <v>7</v>
      </c>
      <c r="K20" s="174">
        <v>7</v>
      </c>
      <c r="L20" s="174"/>
      <c r="M20" s="191"/>
      <c r="N20" s="220">
        <v>7</v>
      </c>
      <c r="O20" s="174">
        <v>7</v>
      </c>
      <c r="P20" s="174">
        <v>7</v>
      </c>
      <c r="Q20" s="174">
        <v>7</v>
      </c>
      <c r="R20" s="174">
        <v>7</v>
      </c>
      <c r="S20" s="174"/>
      <c r="T20" s="216"/>
      <c r="U20" s="190">
        <v>7</v>
      </c>
      <c r="V20" s="174">
        <v>7</v>
      </c>
      <c r="W20" s="174">
        <v>7</v>
      </c>
      <c r="X20" s="174">
        <v>7</v>
      </c>
      <c r="Y20" s="174">
        <v>7</v>
      </c>
      <c r="Z20" s="174"/>
      <c r="AA20" s="191"/>
      <c r="AB20" s="220">
        <v>7</v>
      </c>
      <c r="AC20" s="174">
        <v>7</v>
      </c>
      <c r="AD20" s="174">
        <v>7</v>
      </c>
      <c r="AE20" s="174">
        <v>7</v>
      </c>
      <c r="AF20" s="174">
        <v>7</v>
      </c>
      <c r="AG20" s="174"/>
      <c r="AH20" s="216"/>
      <c r="AI20" s="231">
        <f t="shared" si="0"/>
        <v>140</v>
      </c>
      <c r="AJ20" s="229">
        <f t="shared" si="1"/>
        <v>35</v>
      </c>
      <c r="AK20" s="232">
        <f t="shared" si="2"/>
        <v>0.88</v>
      </c>
      <c r="AL20" s="228">
        <f t="shared" si="5"/>
        <v>20</v>
      </c>
      <c r="AM20" s="228">
        <f t="shared" si="6"/>
        <v>40</v>
      </c>
      <c r="AN20" s="228">
        <f t="shared" si="7"/>
        <v>100</v>
      </c>
      <c r="AO20" s="229">
        <f t="shared" si="3"/>
        <v>25</v>
      </c>
      <c r="AP20" s="228">
        <f t="shared" si="4"/>
        <v>0.63</v>
      </c>
    </row>
    <row r="21" spans="1:42" ht="24.95" customHeight="1">
      <c r="A21" s="185" t="s">
        <v>179</v>
      </c>
      <c r="B21" s="186" t="s">
        <v>324</v>
      </c>
      <c r="C21" s="187"/>
      <c r="D21" s="188"/>
      <c r="E21" s="189"/>
      <c r="F21" s="187"/>
      <c r="G21" s="190">
        <v>7</v>
      </c>
      <c r="H21" s="174">
        <v>7</v>
      </c>
      <c r="I21" s="174">
        <v>7</v>
      </c>
      <c r="J21" s="174">
        <v>7</v>
      </c>
      <c r="K21" s="174">
        <v>7</v>
      </c>
      <c r="L21" s="174">
        <v>7</v>
      </c>
      <c r="M21" s="191">
        <v>7</v>
      </c>
      <c r="N21" s="220">
        <v>7</v>
      </c>
      <c r="O21" s="174">
        <v>7</v>
      </c>
      <c r="P21" s="174">
        <v>7</v>
      </c>
      <c r="Q21" s="174">
        <v>7</v>
      </c>
      <c r="R21" s="174">
        <v>7</v>
      </c>
      <c r="S21" s="174">
        <v>7</v>
      </c>
      <c r="T21" s="216">
        <v>7</v>
      </c>
      <c r="U21" s="190">
        <v>7</v>
      </c>
      <c r="V21" s="174">
        <v>7</v>
      </c>
      <c r="W21" s="174">
        <v>7</v>
      </c>
      <c r="X21" s="174">
        <v>7</v>
      </c>
      <c r="Y21" s="174">
        <v>7</v>
      </c>
      <c r="Z21" s="174">
        <v>7</v>
      </c>
      <c r="AA21" s="191">
        <v>7</v>
      </c>
      <c r="AB21" s="220">
        <v>7</v>
      </c>
      <c r="AC21" s="174">
        <v>7</v>
      </c>
      <c r="AD21" s="174">
        <v>7</v>
      </c>
      <c r="AE21" s="174">
        <v>7</v>
      </c>
      <c r="AF21" s="174">
        <v>7</v>
      </c>
      <c r="AG21" s="174">
        <v>7</v>
      </c>
      <c r="AH21" s="216">
        <v>7</v>
      </c>
      <c r="AI21" s="231">
        <f t="shared" si="0"/>
        <v>196</v>
      </c>
      <c r="AJ21" s="229">
        <f t="shared" si="1"/>
        <v>49</v>
      </c>
      <c r="AK21" s="232">
        <f t="shared" si="2"/>
        <v>1</v>
      </c>
      <c r="AL21" s="228">
        <f t="shared" si="5"/>
        <v>28</v>
      </c>
      <c r="AM21" s="228">
        <f t="shared" si="6"/>
        <v>56</v>
      </c>
      <c r="AN21" s="228">
        <f t="shared" si="7"/>
        <v>140</v>
      </c>
      <c r="AO21" s="229">
        <f t="shared" si="3"/>
        <v>35</v>
      </c>
      <c r="AP21" s="228">
        <f t="shared" si="4"/>
        <v>0.88</v>
      </c>
    </row>
    <row r="22" spans="1:42" ht="24.95" customHeight="1" thickBot="1">
      <c r="A22" s="185"/>
      <c r="B22" s="186"/>
      <c r="C22" s="187"/>
      <c r="D22" s="188"/>
      <c r="E22" s="189"/>
      <c r="F22" s="187"/>
      <c r="G22" s="190"/>
      <c r="H22" s="174"/>
      <c r="I22" s="174"/>
      <c r="J22" s="174"/>
      <c r="K22" s="174"/>
      <c r="L22" s="174"/>
      <c r="M22" s="191"/>
      <c r="N22" s="220"/>
      <c r="O22" s="174"/>
      <c r="P22" s="174"/>
      <c r="Q22" s="174"/>
      <c r="R22" s="174"/>
      <c r="S22" s="174"/>
      <c r="T22" s="216"/>
      <c r="U22" s="190"/>
      <c r="V22" s="174"/>
      <c r="W22" s="174"/>
      <c r="X22" s="174"/>
      <c r="Y22" s="174"/>
      <c r="Z22" s="174"/>
      <c r="AA22" s="191"/>
      <c r="AB22" s="220"/>
      <c r="AC22" s="174"/>
      <c r="AD22" s="174"/>
      <c r="AE22" s="174"/>
      <c r="AF22" s="174"/>
      <c r="AG22" s="174"/>
      <c r="AH22" s="216"/>
      <c r="AI22" s="231">
        <f t="shared" si="0"/>
        <v>0</v>
      </c>
      <c r="AJ22" s="229">
        <f t="shared" si="1"/>
        <v>0</v>
      </c>
      <c r="AK22" s="232">
        <f t="shared" si="2"/>
        <v>0</v>
      </c>
      <c r="AL22" s="228">
        <f t="shared" si="5"/>
        <v>0</v>
      </c>
      <c r="AM22" s="228">
        <f t="shared" si="6"/>
        <v>0</v>
      </c>
      <c r="AN22" s="228">
        <f t="shared" si="7"/>
        <v>0</v>
      </c>
      <c r="AO22" s="229">
        <f t="shared" si="3"/>
        <v>0</v>
      </c>
      <c r="AP22" s="228">
        <f t="shared" si="4"/>
        <v>0</v>
      </c>
    </row>
    <row r="23" spans="1:42" ht="24.95" hidden="1" customHeight="1">
      <c r="A23" s="185"/>
      <c r="B23" s="186"/>
      <c r="C23" s="187"/>
      <c r="D23" s="188"/>
      <c r="E23" s="189"/>
      <c r="F23" s="187"/>
      <c r="G23" s="190"/>
      <c r="H23" s="174"/>
      <c r="I23" s="174"/>
      <c r="J23" s="174"/>
      <c r="K23" s="174"/>
      <c r="L23" s="174"/>
      <c r="M23" s="191"/>
      <c r="N23" s="220"/>
      <c r="O23" s="174"/>
      <c r="P23" s="174"/>
      <c r="Q23" s="174"/>
      <c r="R23" s="174"/>
      <c r="S23" s="174"/>
      <c r="T23" s="216"/>
      <c r="U23" s="190"/>
      <c r="V23" s="174"/>
      <c r="W23" s="174"/>
      <c r="X23" s="174"/>
      <c r="Y23" s="174"/>
      <c r="Z23" s="174"/>
      <c r="AA23" s="191"/>
      <c r="AB23" s="220"/>
      <c r="AC23" s="174"/>
      <c r="AD23" s="174"/>
      <c r="AE23" s="174"/>
      <c r="AF23" s="174"/>
      <c r="AG23" s="174"/>
      <c r="AH23" s="216"/>
      <c r="AI23" s="231">
        <f t="shared" si="0"/>
        <v>0</v>
      </c>
      <c r="AJ23" s="229">
        <f t="shared" si="1"/>
        <v>0</v>
      </c>
      <c r="AK23" s="232">
        <f t="shared" si="2"/>
        <v>0</v>
      </c>
      <c r="AL23" s="228">
        <f t="shared" si="5"/>
        <v>0</v>
      </c>
      <c r="AM23" s="228">
        <f t="shared" si="6"/>
        <v>0</v>
      </c>
      <c r="AN23" s="228">
        <f t="shared" si="7"/>
        <v>0</v>
      </c>
      <c r="AO23" s="229">
        <f t="shared" si="3"/>
        <v>0</v>
      </c>
      <c r="AP23" s="228">
        <f t="shared" si="4"/>
        <v>0</v>
      </c>
    </row>
    <row r="24" spans="1:42" ht="24.95" hidden="1" customHeight="1">
      <c r="A24" s="185"/>
      <c r="B24" s="186"/>
      <c r="C24" s="187"/>
      <c r="D24" s="188"/>
      <c r="E24" s="189"/>
      <c r="F24" s="187"/>
      <c r="G24" s="190"/>
      <c r="H24" s="174"/>
      <c r="I24" s="174"/>
      <c r="J24" s="174"/>
      <c r="K24" s="174"/>
      <c r="L24" s="174"/>
      <c r="M24" s="191"/>
      <c r="N24" s="220"/>
      <c r="O24" s="174"/>
      <c r="P24" s="174"/>
      <c r="Q24" s="174"/>
      <c r="R24" s="174"/>
      <c r="S24" s="174"/>
      <c r="T24" s="216"/>
      <c r="U24" s="190"/>
      <c r="V24" s="174"/>
      <c r="W24" s="174"/>
      <c r="X24" s="174"/>
      <c r="Y24" s="174"/>
      <c r="Z24" s="174"/>
      <c r="AA24" s="191"/>
      <c r="AB24" s="220"/>
      <c r="AC24" s="174"/>
      <c r="AD24" s="174"/>
      <c r="AE24" s="174"/>
      <c r="AF24" s="174"/>
      <c r="AG24" s="174"/>
      <c r="AH24" s="216"/>
      <c r="AI24" s="231">
        <f t="shared" si="0"/>
        <v>0</v>
      </c>
      <c r="AJ24" s="229">
        <f t="shared" si="1"/>
        <v>0</v>
      </c>
      <c r="AK24" s="232">
        <f t="shared" si="2"/>
        <v>0</v>
      </c>
      <c r="AL24" s="228">
        <f t="shared" si="5"/>
        <v>0</v>
      </c>
      <c r="AM24" s="228">
        <f t="shared" si="6"/>
        <v>0</v>
      </c>
      <c r="AN24" s="228">
        <f t="shared" si="7"/>
        <v>0</v>
      </c>
      <c r="AO24" s="229">
        <f t="shared" si="3"/>
        <v>0</v>
      </c>
      <c r="AP24" s="228">
        <f t="shared" si="4"/>
        <v>0</v>
      </c>
    </row>
    <row r="25" spans="1:42" ht="24.95" hidden="1" customHeight="1">
      <c r="A25" s="185"/>
      <c r="B25" s="186"/>
      <c r="C25" s="187"/>
      <c r="D25" s="188"/>
      <c r="E25" s="189"/>
      <c r="F25" s="187"/>
      <c r="G25" s="190"/>
      <c r="H25" s="174"/>
      <c r="I25" s="174"/>
      <c r="J25" s="174"/>
      <c r="K25" s="174"/>
      <c r="L25" s="174"/>
      <c r="M25" s="191"/>
      <c r="N25" s="220"/>
      <c r="O25" s="174"/>
      <c r="P25" s="174"/>
      <c r="Q25" s="174"/>
      <c r="R25" s="174"/>
      <c r="S25" s="174"/>
      <c r="T25" s="216"/>
      <c r="U25" s="190"/>
      <c r="V25" s="174"/>
      <c r="W25" s="174"/>
      <c r="X25" s="174"/>
      <c r="Y25" s="174"/>
      <c r="Z25" s="174"/>
      <c r="AA25" s="191"/>
      <c r="AB25" s="220"/>
      <c r="AC25" s="174"/>
      <c r="AD25" s="174"/>
      <c r="AE25" s="174"/>
      <c r="AF25" s="174"/>
      <c r="AG25" s="174"/>
      <c r="AH25" s="216"/>
      <c r="AI25" s="231">
        <f t="shared" si="0"/>
        <v>0</v>
      </c>
      <c r="AJ25" s="229">
        <f t="shared" si="1"/>
        <v>0</v>
      </c>
      <c r="AK25" s="232">
        <f t="shared" si="2"/>
        <v>0</v>
      </c>
      <c r="AL25" s="228">
        <f t="shared" si="5"/>
        <v>0</v>
      </c>
      <c r="AM25" s="228">
        <f t="shared" si="6"/>
        <v>0</v>
      </c>
      <c r="AN25" s="228">
        <f t="shared" si="7"/>
        <v>0</v>
      </c>
      <c r="AO25" s="229">
        <f t="shared" si="3"/>
        <v>0</v>
      </c>
      <c r="AP25" s="228">
        <f t="shared" si="4"/>
        <v>0</v>
      </c>
    </row>
    <row r="26" spans="1:42" ht="24.95" hidden="1" customHeight="1">
      <c r="A26" s="177"/>
      <c r="B26" s="186"/>
      <c r="C26" s="187"/>
      <c r="D26" s="188"/>
      <c r="E26" s="189"/>
      <c r="F26" s="187"/>
      <c r="G26" s="190"/>
      <c r="H26" s="174"/>
      <c r="I26" s="174"/>
      <c r="J26" s="174"/>
      <c r="K26" s="174"/>
      <c r="L26" s="174"/>
      <c r="M26" s="191"/>
      <c r="N26" s="220"/>
      <c r="O26" s="174"/>
      <c r="P26" s="174"/>
      <c r="Q26" s="174"/>
      <c r="R26" s="174"/>
      <c r="S26" s="174"/>
      <c r="T26" s="216"/>
      <c r="U26" s="190"/>
      <c r="V26" s="174"/>
      <c r="W26" s="174"/>
      <c r="X26" s="174"/>
      <c r="Y26" s="174"/>
      <c r="Z26" s="174"/>
      <c r="AA26" s="191"/>
      <c r="AB26" s="220"/>
      <c r="AC26" s="174"/>
      <c r="AD26" s="174"/>
      <c r="AE26" s="174"/>
      <c r="AF26" s="174"/>
      <c r="AG26" s="174"/>
      <c r="AH26" s="191"/>
      <c r="AI26" s="231">
        <f t="shared" si="0"/>
        <v>0</v>
      </c>
      <c r="AJ26" s="229">
        <f t="shared" si="1"/>
        <v>0</v>
      </c>
      <c r="AK26" s="232">
        <f t="shared" si="2"/>
        <v>0</v>
      </c>
      <c r="AL26" s="228">
        <f t="shared" si="5"/>
        <v>0</v>
      </c>
      <c r="AM26" s="228">
        <f t="shared" si="6"/>
        <v>0</v>
      </c>
      <c r="AN26" s="228">
        <f t="shared" si="7"/>
        <v>0</v>
      </c>
      <c r="AO26" s="229">
        <f t="shared" si="3"/>
        <v>0</v>
      </c>
      <c r="AP26" s="228">
        <f t="shared" si="4"/>
        <v>0</v>
      </c>
    </row>
    <row r="27" spans="1:42" ht="24.95" hidden="1" customHeight="1">
      <c r="A27" s="177"/>
      <c r="B27" s="186"/>
      <c r="C27" s="187"/>
      <c r="D27" s="188"/>
      <c r="E27" s="189"/>
      <c r="F27" s="187"/>
      <c r="G27" s="190"/>
      <c r="H27" s="174"/>
      <c r="I27" s="174"/>
      <c r="J27" s="174"/>
      <c r="K27" s="174"/>
      <c r="L27" s="174"/>
      <c r="M27" s="191"/>
      <c r="N27" s="220"/>
      <c r="O27" s="174"/>
      <c r="P27" s="174"/>
      <c r="Q27" s="174"/>
      <c r="R27" s="174"/>
      <c r="S27" s="174"/>
      <c r="T27" s="216"/>
      <c r="U27" s="190"/>
      <c r="V27" s="174"/>
      <c r="W27" s="174"/>
      <c r="X27" s="174"/>
      <c r="Y27" s="174"/>
      <c r="Z27" s="174"/>
      <c r="AA27" s="191"/>
      <c r="AB27" s="220"/>
      <c r="AC27" s="174"/>
      <c r="AD27" s="174"/>
      <c r="AE27" s="174"/>
      <c r="AF27" s="174"/>
      <c r="AG27" s="174"/>
      <c r="AH27" s="191"/>
      <c r="AI27" s="231">
        <f t="shared" si="0"/>
        <v>0</v>
      </c>
      <c r="AJ27" s="229">
        <f t="shared" si="1"/>
        <v>0</v>
      </c>
      <c r="AK27" s="232">
        <f t="shared" si="2"/>
        <v>0</v>
      </c>
      <c r="AL27" s="228">
        <f t="shared" si="5"/>
        <v>0</v>
      </c>
      <c r="AM27" s="228">
        <f t="shared" si="6"/>
        <v>0</v>
      </c>
      <c r="AN27" s="228">
        <f t="shared" si="7"/>
        <v>0</v>
      </c>
      <c r="AO27" s="229">
        <f t="shared" si="3"/>
        <v>0</v>
      </c>
      <c r="AP27" s="228">
        <f t="shared" si="4"/>
        <v>0</v>
      </c>
    </row>
    <row r="28" spans="1:42" ht="24.95" hidden="1" customHeight="1">
      <c r="A28" s="177"/>
      <c r="B28" s="186"/>
      <c r="C28" s="187"/>
      <c r="D28" s="188"/>
      <c r="E28" s="189"/>
      <c r="F28" s="187"/>
      <c r="G28" s="190"/>
      <c r="H28" s="174"/>
      <c r="I28" s="174"/>
      <c r="J28" s="174"/>
      <c r="K28" s="174"/>
      <c r="L28" s="174"/>
      <c r="M28" s="191"/>
      <c r="N28" s="220"/>
      <c r="O28" s="174"/>
      <c r="P28" s="174"/>
      <c r="Q28" s="174"/>
      <c r="R28" s="174"/>
      <c r="S28" s="174"/>
      <c r="T28" s="216"/>
      <c r="U28" s="190"/>
      <c r="V28" s="174"/>
      <c r="W28" s="174"/>
      <c r="X28" s="174"/>
      <c r="Y28" s="174"/>
      <c r="Z28" s="174"/>
      <c r="AA28" s="191"/>
      <c r="AB28" s="220"/>
      <c r="AC28" s="174"/>
      <c r="AD28" s="174"/>
      <c r="AE28" s="174"/>
      <c r="AF28" s="174"/>
      <c r="AG28" s="174"/>
      <c r="AH28" s="191"/>
      <c r="AI28" s="231">
        <f t="shared" si="0"/>
        <v>0</v>
      </c>
      <c r="AJ28" s="229">
        <f t="shared" si="1"/>
        <v>0</v>
      </c>
      <c r="AK28" s="232">
        <f t="shared" si="2"/>
        <v>0</v>
      </c>
      <c r="AL28" s="228">
        <f t="shared" si="5"/>
        <v>0</v>
      </c>
      <c r="AM28" s="228">
        <f t="shared" si="6"/>
        <v>0</v>
      </c>
      <c r="AN28" s="228">
        <f t="shared" si="7"/>
        <v>0</v>
      </c>
      <c r="AO28" s="229">
        <f t="shared" si="3"/>
        <v>0</v>
      </c>
      <c r="AP28" s="228">
        <f t="shared" si="4"/>
        <v>0</v>
      </c>
    </row>
    <row r="29" spans="1:42" ht="24.95" hidden="1" customHeight="1">
      <c r="A29" s="177"/>
      <c r="B29" s="186"/>
      <c r="C29" s="187"/>
      <c r="D29" s="188"/>
      <c r="E29" s="189"/>
      <c r="F29" s="187"/>
      <c r="G29" s="190"/>
      <c r="H29" s="174"/>
      <c r="I29" s="174"/>
      <c r="J29" s="174"/>
      <c r="K29" s="174"/>
      <c r="L29" s="174"/>
      <c r="M29" s="191"/>
      <c r="N29" s="220"/>
      <c r="O29" s="174"/>
      <c r="P29" s="174"/>
      <c r="Q29" s="174"/>
      <c r="R29" s="174"/>
      <c r="S29" s="174"/>
      <c r="T29" s="216"/>
      <c r="U29" s="190"/>
      <c r="V29" s="174"/>
      <c r="W29" s="174"/>
      <c r="X29" s="174"/>
      <c r="Y29" s="223"/>
      <c r="Z29" s="174"/>
      <c r="AA29" s="191"/>
      <c r="AB29" s="220"/>
      <c r="AC29" s="174"/>
      <c r="AD29" s="174"/>
      <c r="AE29" s="174"/>
      <c r="AF29" s="174"/>
      <c r="AG29" s="174"/>
      <c r="AH29" s="191"/>
      <c r="AI29" s="231">
        <f t="shared" si="0"/>
        <v>0</v>
      </c>
      <c r="AJ29" s="229">
        <f t="shared" si="1"/>
        <v>0</v>
      </c>
      <c r="AK29" s="232">
        <f t="shared" si="2"/>
        <v>0</v>
      </c>
      <c r="AL29" s="228">
        <f t="shared" si="5"/>
        <v>0</v>
      </c>
      <c r="AM29" s="228">
        <f t="shared" si="6"/>
        <v>0</v>
      </c>
      <c r="AN29" s="228">
        <f t="shared" si="7"/>
        <v>0</v>
      </c>
      <c r="AO29" s="229">
        <f t="shared" si="3"/>
        <v>0</v>
      </c>
      <c r="AP29" s="228">
        <f t="shared" si="4"/>
        <v>0</v>
      </c>
    </row>
    <row r="30" spans="1:42" ht="24.95" hidden="1" customHeight="1">
      <c r="A30" s="177"/>
      <c r="B30" s="186"/>
      <c r="C30" s="187"/>
      <c r="D30" s="188"/>
      <c r="E30" s="189"/>
      <c r="F30" s="187"/>
      <c r="G30" s="190"/>
      <c r="H30" s="174"/>
      <c r="I30" s="174"/>
      <c r="J30" s="174"/>
      <c r="K30" s="174"/>
      <c r="L30" s="174"/>
      <c r="M30" s="191"/>
      <c r="N30" s="220"/>
      <c r="O30" s="174"/>
      <c r="P30" s="174"/>
      <c r="Q30" s="174"/>
      <c r="R30" s="174"/>
      <c r="S30" s="174"/>
      <c r="T30" s="216"/>
      <c r="U30" s="190"/>
      <c r="V30" s="174"/>
      <c r="W30" s="174"/>
      <c r="X30" s="174"/>
      <c r="Y30" s="174"/>
      <c r="Z30" s="174"/>
      <c r="AA30" s="191"/>
      <c r="AB30" s="220"/>
      <c r="AC30" s="174"/>
      <c r="AD30" s="174"/>
      <c r="AE30" s="174"/>
      <c r="AF30" s="174"/>
      <c r="AG30" s="174"/>
      <c r="AH30" s="191"/>
      <c r="AI30" s="231">
        <f t="shared" si="0"/>
        <v>0</v>
      </c>
      <c r="AJ30" s="229">
        <f t="shared" si="1"/>
        <v>0</v>
      </c>
      <c r="AK30" s="232">
        <f t="shared" si="2"/>
        <v>0</v>
      </c>
      <c r="AL30" s="228">
        <f t="shared" si="5"/>
        <v>0</v>
      </c>
      <c r="AM30" s="228">
        <f t="shared" si="6"/>
        <v>0</v>
      </c>
      <c r="AN30" s="228">
        <f t="shared" si="7"/>
        <v>0</v>
      </c>
      <c r="AO30" s="229">
        <f t="shared" si="3"/>
        <v>0</v>
      </c>
      <c r="AP30" s="228">
        <f t="shared" si="4"/>
        <v>0</v>
      </c>
    </row>
    <row r="31" spans="1:42" ht="24.95" hidden="1" customHeight="1">
      <c r="A31" s="177"/>
      <c r="B31" s="186"/>
      <c r="C31" s="187"/>
      <c r="D31" s="188"/>
      <c r="E31" s="189"/>
      <c r="F31" s="187"/>
      <c r="G31" s="190"/>
      <c r="H31" s="174"/>
      <c r="I31" s="174"/>
      <c r="J31" s="174"/>
      <c r="K31" s="174"/>
      <c r="L31" s="174"/>
      <c r="M31" s="191"/>
      <c r="N31" s="220"/>
      <c r="O31" s="174"/>
      <c r="P31" s="174"/>
      <c r="Q31" s="174"/>
      <c r="R31" s="174"/>
      <c r="S31" s="174"/>
      <c r="T31" s="216"/>
      <c r="U31" s="190"/>
      <c r="V31" s="174"/>
      <c r="W31" s="174"/>
      <c r="X31" s="174"/>
      <c r="Y31" s="174"/>
      <c r="Z31" s="174"/>
      <c r="AA31" s="191"/>
      <c r="AB31" s="220"/>
      <c r="AC31" s="174"/>
      <c r="AD31" s="174"/>
      <c r="AE31" s="174"/>
      <c r="AF31" s="174"/>
      <c r="AG31" s="174"/>
      <c r="AH31" s="191"/>
      <c r="AI31" s="231">
        <f t="shared" si="0"/>
        <v>0</v>
      </c>
      <c r="AJ31" s="229">
        <f t="shared" si="1"/>
        <v>0</v>
      </c>
      <c r="AK31" s="232">
        <f t="shared" si="2"/>
        <v>0</v>
      </c>
      <c r="AL31" s="228">
        <f t="shared" si="5"/>
        <v>0</v>
      </c>
      <c r="AM31" s="228">
        <f t="shared" si="6"/>
        <v>0</v>
      </c>
      <c r="AN31" s="228">
        <f t="shared" si="7"/>
        <v>0</v>
      </c>
      <c r="AO31" s="229">
        <f t="shared" si="3"/>
        <v>0</v>
      </c>
      <c r="AP31" s="228">
        <f t="shared" si="4"/>
        <v>0</v>
      </c>
    </row>
    <row r="32" spans="1:42" ht="24.95" hidden="1" customHeight="1">
      <c r="A32" s="177"/>
      <c r="B32" s="186"/>
      <c r="C32" s="187"/>
      <c r="D32" s="188"/>
      <c r="E32" s="189"/>
      <c r="F32" s="187"/>
      <c r="G32" s="190"/>
      <c r="H32" s="174"/>
      <c r="I32" s="174"/>
      <c r="J32" s="174"/>
      <c r="K32" s="174"/>
      <c r="L32" s="174"/>
      <c r="M32" s="191"/>
      <c r="N32" s="220"/>
      <c r="O32" s="174"/>
      <c r="P32" s="174"/>
      <c r="Q32" s="174"/>
      <c r="R32" s="174"/>
      <c r="S32" s="174"/>
      <c r="T32" s="216"/>
      <c r="U32" s="190"/>
      <c r="V32" s="174"/>
      <c r="W32" s="174"/>
      <c r="X32" s="174"/>
      <c r="Y32" s="174"/>
      <c r="Z32" s="174"/>
      <c r="AA32" s="191"/>
      <c r="AB32" s="220"/>
      <c r="AC32" s="174"/>
      <c r="AD32" s="174"/>
      <c r="AE32" s="174"/>
      <c r="AF32" s="174"/>
      <c r="AG32" s="174"/>
      <c r="AH32" s="191"/>
      <c r="AI32" s="231">
        <f t="shared" si="0"/>
        <v>0</v>
      </c>
      <c r="AJ32" s="229">
        <f t="shared" si="1"/>
        <v>0</v>
      </c>
      <c r="AK32" s="232">
        <f t="shared" si="2"/>
        <v>0</v>
      </c>
      <c r="AL32" s="228">
        <f t="shared" si="5"/>
        <v>0</v>
      </c>
      <c r="AM32" s="228">
        <f t="shared" si="6"/>
        <v>0</v>
      </c>
      <c r="AN32" s="228">
        <f t="shared" si="7"/>
        <v>0</v>
      </c>
      <c r="AO32" s="229">
        <f t="shared" si="3"/>
        <v>0</v>
      </c>
      <c r="AP32" s="228">
        <f t="shared" si="4"/>
        <v>0</v>
      </c>
    </row>
    <row r="33" spans="1:42" ht="24.95" hidden="1" customHeight="1">
      <c r="A33" s="177"/>
      <c r="B33" s="186"/>
      <c r="C33" s="187"/>
      <c r="D33" s="188"/>
      <c r="E33" s="189"/>
      <c r="F33" s="187"/>
      <c r="G33" s="190"/>
      <c r="H33" s="174"/>
      <c r="I33" s="174"/>
      <c r="J33" s="174"/>
      <c r="K33" s="174"/>
      <c r="L33" s="174"/>
      <c r="M33" s="191"/>
      <c r="N33" s="220"/>
      <c r="O33" s="174"/>
      <c r="P33" s="174"/>
      <c r="Q33" s="174"/>
      <c r="R33" s="174"/>
      <c r="S33" s="174"/>
      <c r="T33" s="216"/>
      <c r="U33" s="190"/>
      <c r="V33" s="174"/>
      <c r="W33" s="174"/>
      <c r="X33" s="174"/>
      <c r="Y33" s="174"/>
      <c r="Z33" s="174"/>
      <c r="AA33" s="191"/>
      <c r="AB33" s="220"/>
      <c r="AC33" s="174"/>
      <c r="AD33" s="174"/>
      <c r="AE33" s="174"/>
      <c r="AF33" s="174"/>
      <c r="AG33" s="174"/>
      <c r="AH33" s="191"/>
      <c r="AI33" s="231">
        <f t="shared" si="0"/>
        <v>0</v>
      </c>
      <c r="AJ33" s="229">
        <f t="shared" si="1"/>
        <v>0</v>
      </c>
      <c r="AK33" s="232">
        <f t="shared" si="2"/>
        <v>0</v>
      </c>
      <c r="AL33" s="228">
        <f t="shared" si="5"/>
        <v>0</v>
      </c>
      <c r="AM33" s="228">
        <f t="shared" si="6"/>
        <v>0</v>
      </c>
      <c r="AN33" s="228">
        <f t="shared" si="7"/>
        <v>0</v>
      </c>
      <c r="AO33" s="229">
        <f t="shared" si="3"/>
        <v>0</v>
      </c>
      <c r="AP33" s="228">
        <f t="shared" si="4"/>
        <v>0</v>
      </c>
    </row>
    <row r="34" spans="1:42" ht="24.95" hidden="1" customHeight="1">
      <c r="A34" s="177"/>
      <c r="B34" s="186"/>
      <c r="C34" s="187"/>
      <c r="D34" s="188"/>
      <c r="E34" s="189"/>
      <c r="F34" s="187"/>
      <c r="G34" s="190"/>
      <c r="H34" s="174"/>
      <c r="I34" s="174"/>
      <c r="J34" s="174"/>
      <c r="K34" s="174"/>
      <c r="L34" s="174"/>
      <c r="M34" s="191"/>
      <c r="N34" s="220"/>
      <c r="O34" s="174"/>
      <c r="P34" s="174"/>
      <c r="Q34" s="174"/>
      <c r="R34" s="174"/>
      <c r="S34" s="174"/>
      <c r="T34" s="216"/>
      <c r="U34" s="190"/>
      <c r="V34" s="174"/>
      <c r="W34" s="174"/>
      <c r="X34" s="174"/>
      <c r="Y34" s="174"/>
      <c r="Z34" s="174"/>
      <c r="AA34" s="191"/>
      <c r="AB34" s="220"/>
      <c r="AC34" s="174"/>
      <c r="AD34" s="174"/>
      <c r="AE34" s="174"/>
      <c r="AF34" s="174"/>
      <c r="AG34" s="174"/>
      <c r="AH34" s="191"/>
      <c r="AI34" s="231">
        <f t="shared" si="0"/>
        <v>0</v>
      </c>
      <c r="AJ34" s="229">
        <f t="shared" si="1"/>
        <v>0</v>
      </c>
      <c r="AK34" s="232">
        <f t="shared" si="2"/>
        <v>0</v>
      </c>
      <c r="AL34" s="228">
        <f t="shared" si="5"/>
        <v>0</v>
      </c>
      <c r="AM34" s="228">
        <f t="shared" si="6"/>
        <v>0</v>
      </c>
      <c r="AN34" s="228">
        <f t="shared" si="7"/>
        <v>0</v>
      </c>
      <c r="AO34" s="229">
        <f t="shared" si="3"/>
        <v>0</v>
      </c>
      <c r="AP34" s="228">
        <f t="shared" si="4"/>
        <v>0</v>
      </c>
    </row>
    <row r="35" spans="1:42" ht="24.95" hidden="1" customHeight="1">
      <c r="A35" s="177"/>
      <c r="B35" s="186"/>
      <c r="C35" s="187"/>
      <c r="D35" s="188"/>
      <c r="E35" s="189"/>
      <c r="F35" s="187"/>
      <c r="G35" s="190"/>
      <c r="H35" s="174"/>
      <c r="I35" s="174"/>
      <c r="J35" s="174"/>
      <c r="K35" s="174"/>
      <c r="L35" s="174"/>
      <c r="M35" s="191"/>
      <c r="N35" s="220"/>
      <c r="O35" s="174"/>
      <c r="P35" s="174"/>
      <c r="Q35" s="174"/>
      <c r="R35" s="174"/>
      <c r="S35" s="174"/>
      <c r="T35" s="216"/>
      <c r="U35" s="190"/>
      <c r="V35" s="174"/>
      <c r="W35" s="174"/>
      <c r="X35" s="174"/>
      <c r="Y35" s="174"/>
      <c r="Z35" s="174"/>
      <c r="AA35" s="191"/>
      <c r="AB35" s="220"/>
      <c r="AC35" s="174"/>
      <c r="AD35" s="174"/>
      <c r="AE35" s="174"/>
      <c r="AF35" s="174"/>
      <c r="AG35" s="174"/>
      <c r="AH35" s="191"/>
      <c r="AI35" s="231">
        <f t="shared" si="0"/>
        <v>0</v>
      </c>
      <c r="AJ35" s="229">
        <f t="shared" si="1"/>
        <v>0</v>
      </c>
      <c r="AK35" s="232">
        <f t="shared" si="2"/>
        <v>0</v>
      </c>
      <c r="AL35" s="228">
        <f t="shared" si="5"/>
        <v>0</v>
      </c>
      <c r="AM35" s="228">
        <f t="shared" si="6"/>
        <v>0</v>
      </c>
      <c r="AN35" s="228">
        <f t="shared" si="7"/>
        <v>0</v>
      </c>
      <c r="AO35" s="229">
        <f t="shared" si="3"/>
        <v>0</v>
      </c>
      <c r="AP35" s="228">
        <f t="shared" si="4"/>
        <v>0</v>
      </c>
    </row>
    <row r="36" spans="1:42" ht="24.95" hidden="1" customHeight="1" thickBot="1">
      <c r="A36" s="177"/>
      <c r="B36" s="192"/>
      <c r="C36" s="193"/>
      <c r="D36" s="194"/>
      <c r="E36" s="195"/>
      <c r="F36" s="193"/>
      <c r="G36" s="196"/>
      <c r="H36" s="197"/>
      <c r="I36" s="197"/>
      <c r="J36" s="197"/>
      <c r="K36" s="197"/>
      <c r="L36" s="197"/>
      <c r="M36" s="198"/>
      <c r="N36" s="221"/>
      <c r="O36" s="217"/>
      <c r="P36" s="217"/>
      <c r="Q36" s="217"/>
      <c r="R36" s="217"/>
      <c r="S36" s="217"/>
      <c r="T36" s="222"/>
      <c r="U36" s="196"/>
      <c r="V36" s="197"/>
      <c r="W36" s="197"/>
      <c r="X36" s="197"/>
      <c r="Y36" s="197"/>
      <c r="Z36" s="197"/>
      <c r="AA36" s="198"/>
      <c r="AB36" s="221"/>
      <c r="AC36" s="217"/>
      <c r="AD36" s="217"/>
      <c r="AE36" s="217"/>
      <c r="AF36" s="217"/>
      <c r="AG36" s="217"/>
      <c r="AH36" s="218"/>
      <c r="AI36" s="233">
        <f t="shared" si="0"/>
        <v>0</v>
      </c>
      <c r="AJ36" s="234">
        <f t="shared" si="1"/>
        <v>0</v>
      </c>
      <c r="AK36" s="235">
        <f t="shared" si="2"/>
        <v>0</v>
      </c>
      <c r="AL36" s="228">
        <f t="shared" si="5"/>
        <v>0</v>
      </c>
      <c r="AM36" s="228">
        <f t="shared" si="6"/>
        <v>0</v>
      </c>
      <c r="AN36" s="228">
        <f t="shared" si="7"/>
        <v>0</v>
      </c>
      <c r="AO36" s="229">
        <f t="shared" si="3"/>
        <v>0</v>
      </c>
      <c r="AP36" s="228">
        <f t="shared" si="4"/>
        <v>0</v>
      </c>
    </row>
    <row r="37" spans="1:42" ht="24.95" customHeight="1" thickTop="1" thickBot="1">
      <c r="A37" s="488" t="s">
        <v>65</v>
      </c>
      <c r="B37" s="489"/>
      <c r="C37" s="489"/>
      <c r="D37" s="489"/>
      <c r="E37" s="489"/>
      <c r="F37" s="490"/>
      <c r="G37" s="158">
        <f t="shared" ref="G37:AH37" si="8">SUM(G7:G36)</f>
        <v>38</v>
      </c>
      <c r="H37" s="159">
        <f t="shared" si="8"/>
        <v>46</v>
      </c>
      <c r="I37" s="159">
        <f t="shared" si="8"/>
        <v>66</v>
      </c>
      <c r="J37" s="159">
        <f t="shared" si="8"/>
        <v>66</v>
      </c>
      <c r="K37" s="159">
        <f t="shared" si="8"/>
        <v>66</v>
      </c>
      <c r="L37" s="159">
        <f t="shared" si="8"/>
        <v>35</v>
      </c>
      <c r="M37" s="160">
        <f t="shared" si="8"/>
        <v>27</v>
      </c>
      <c r="N37" s="161">
        <f t="shared" si="8"/>
        <v>38</v>
      </c>
      <c r="O37" s="159">
        <f t="shared" si="8"/>
        <v>46</v>
      </c>
      <c r="P37" s="159">
        <f t="shared" si="8"/>
        <v>66</v>
      </c>
      <c r="Q37" s="159">
        <f t="shared" si="8"/>
        <v>66</v>
      </c>
      <c r="R37" s="159">
        <f t="shared" si="8"/>
        <v>66</v>
      </c>
      <c r="S37" s="159">
        <f t="shared" si="8"/>
        <v>35</v>
      </c>
      <c r="T37" s="160">
        <f t="shared" si="8"/>
        <v>27</v>
      </c>
      <c r="U37" s="161">
        <f t="shared" si="8"/>
        <v>38</v>
      </c>
      <c r="V37" s="159">
        <f t="shared" si="8"/>
        <v>46</v>
      </c>
      <c r="W37" s="159">
        <f t="shared" si="8"/>
        <v>66</v>
      </c>
      <c r="X37" s="159">
        <f t="shared" si="8"/>
        <v>66</v>
      </c>
      <c r="Y37" s="159">
        <f t="shared" si="8"/>
        <v>66</v>
      </c>
      <c r="Z37" s="159">
        <f t="shared" si="8"/>
        <v>35</v>
      </c>
      <c r="AA37" s="160">
        <f t="shared" si="8"/>
        <v>27</v>
      </c>
      <c r="AB37" s="161">
        <f t="shared" si="8"/>
        <v>38</v>
      </c>
      <c r="AC37" s="159">
        <f t="shared" si="8"/>
        <v>46</v>
      </c>
      <c r="AD37" s="159">
        <f t="shared" si="8"/>
        <v>66</v>
      </c>
      <c r="AE37" s="159">
        <f t="shared" si="8"/>
        <v>66</v>
      </c>
      <c r="AF37" s="159">
        <f t="shared" si="8"/>
        <v>65.990000000000009</v>
      </c>
      <c r="AG37" s="159">
        <f t="shared" si="8"/>
        <v>35</v>
      </c>
      <c r="AH37" s="162">
        <f t="shared" si="8"/>
        <v>27</v>
      </c>
      <c r="AI37" s="236">
        <f t="shared" ref="AI37:AK37" si="9">SUM(AI7:AI36)</f>
        <v>1375.99</v>
      </c>
      <c r="AJ37" s="237">
        <f t="shared" si="9"/>
        <v>344</v>
      </c>
      <c r="AK37" s="238">
        <f t="shared" si="9"/>
        <v>8.379999999999999</v>
      </c>
      <c r="AL37" s="230"/>
      <c r="AM37" s="230"/>
      <c r="AN37" s="230"/>
      <c r="AO37" s="230"/>
      <c r="AP37" s="230"/>
    </row>
    <row r="38" spans="1:42" ht="15" customHeight="1">
      <c r="A38" s="62" t="s">
        <v>66</v>
      </c>
    </row>
    <row r="39" spans="1:42" ht="15" customHeight="1">
      <c r="A39" s="62" t="s">
        <v>280</v>
      </c>
    </row>
    <row r="40" spans="1:42" ht="15" customHeight="1">
      <c r="A40" s="62" t="s">
        <v>68</v>
      </c>
    </row>
    <row r="41" spans="1:42" ht="15" customHeight="1">
      <c r="A41" s="62" t="s">
        <v>69</v>
      </c>
    </row>
    <row r="42" spans="1:42" ht="15" customHeight="1">
      <c r="A42" s="62" t="s">
        <v>70</v>
      </c>
    </row>
    <row r="43" spans="1:42" ht="15" customHeight="1">
      <c r="A43" s="62" t="s">
        <v>71</v>
      </c>
    </row>
    <row r="44" spans="1:42" ht="15" customHeight="1">
      <c r="A44" s="152"/>
    </row>
    <row r="45" spans="1:42" ht="26.25" customHeight="1" thickBot="1">
      <c r="A45" s="382" t="s">
        <v>309</v>
      </c>
      <c r="B45" s="383"/>
      <c r="C45" s="383"/>
      <c r="D45" s="383"/>
      <c r="M45" s="358" t="s">
        <v>268</v>
      </c>
      <c r="N45" s="358"/>
      <c r="O45" s="358"/>
      <c r="P45" s="358"/>
      <c r="Q45" s="358" t="s">
        <v>250</v>
      </c>
      <c r="R45" s="358"/>
      <c r="S45" s="358"/>
      <c r="T45" s="358"/>
      <c r="U45" s="358"/>
      <c r="V45" s="358"/>
      <c r="W45" s="200"/>
      <c r="X45" s="201"/>
      <c r="AB45" s="202"/>
      <c r="AC45" s="202"/>
      <c r="AF45" s="173"/>
    </row>
    <row r="46" spans="1:42" ht="24.95" customHeight="1">
      <c r="A46" s="383"/>
      <c r="B46" s="383"/>
      <c r="C46" s="383"/>
      <c r="D46" s="383"/>
      <c r="F46" s="400" t="s">
        <v>243</v>
      </c>
      <c r="G46" s="401"/>
      <c r="H46" s="401"/>
      <c r="I46" s="491"/>
      <c r="J46" s="492" t="s">
        <v>47</v>
      </c>
      <c r="K46" s="493"/>
      <c r="L46" s="493"/>
      <c r="M46" s="464" t="s">
        <v>73</v>
      </c>
      <c r="N46" s="494"/>
      <c r="O46" s="464" t="s">
        <v>74</v>
      </c>
      <c r="P46" s="494"/>
      <c r="Q46" s="388" t="s">
        <v>72</v>
      </c>
      <c r="R46" s="390"/>
      <c r="S46" s="464" t="s">
        <v>73</v>
      </c>
      <c r="T46" s="494"/>
      <c r="U46" s="464" t="s">
        <v>74</v>
      </c>
      <c r="V46" s="465"/>
      <c r="W46" s="466" t="s">
        <v>259</v>
      </c>
      <c r="X46" s="467"/>
      <c r="Z46" s="468" t="s">
        <v>245</v>
      </c>
      <c r="AA46" s="469"/>
      <c r="AB46" s="172" t="s">
        <v>246</v>
      </c>
      <c r="AC46" s="156" t="s">
        <v>265</v>
      </c>
      <c r="AD46" s="156" t="s">
        <v>266</v>
      </c>
      <c r="AE46" s="470" t="s">
        <v>251</v>
      </c>
      <c r="AF46" s="471"/>
      <c r="AG46" s="157" t="s">
        <v>252</v>
      </c>
      <c r="AH46" s="472" t="s">
        <v>257</v>
      </c>
      <c r="AI46" s="473"/>
    </row>
    <row r="47" spans="1:42" ht="24.95" customHeight="1">
      <c r="A47" s="383"/>
      <c r="B47" s="383"/>
      <c r="C47" s="383"/>
      <c r="D47" s="383"/>
      <c r="F47" s="474" t="s">
        <v>205</v>
      </c>
      <c r="G47" s="163" t="s">
        <v>201</v>
      </c>
      <c r="H47" s="477">
        <v>1</v>
      </c>
      <c r="I47" s="478"/>
      <c r="J47" s="479" t="s">
        <v>292</v>
      </c>
      <c r="K47" s="480"/>
      <c r="L47" s="480"/>
      <c r="M47" s="481">
        <v>40</v>
      </c>
      <c r="N47" s="481"/>
      <c r="O47" s="481">
        <v>1</v>
      </c>
      <c r="P47" s="481"/>
      <c r="Q47" s="458">
        <f>COUNTIF($A$7:$A$36,$J47)</f>
        <v>0</v>
      </c>
      <c r="R47" s="459"/>
      <c r="S47" s="460">
        <f>SUMIF($A$7:$A$36,$J47,$AJ$7:$AJ$36)</f>
        <v>0</v>
      </c>
      <c r="T47" s="460"/>
      <c r="U47" s="422">
        <f t="shared" ref="U47:U52" si="10">ROUNDUP(SUMIF($A$7:$A$36,$J47,$AK$7:$AK$36),2)</f>
        <v>0</v>
      </c>
      <c r="V47" s="461"/>
      <c r="W47" s="443" t="str">
        <f>IF(Q47=0,"-",IF(U47&gt;=1,"OK","NG"))</f>
        <v>-</v>
      </c>
      <c r="X47" s="444"/>
      <c r="Z47" s="368" t="s">
        <v>247</v>
      </c>
      <c r="AA47" s="368"/>
      <c r="AB47" s="164" t="s">
        <v>253</v>
      </c>
      <c r="AC47" s="428">
        <f>IF(X2=Z47,ROUNDDOWN(O50*40,1),"")</f>
        <v>50</v>
      </c>
      <c r="AD47" s="428">
        <f>IF(X2=Z47,ROUNDDOWN(SUM(J66:K69),1),"")</f>
        <v>58.8</v>
      </c>
      <c r="AE47" s="409">
        <f>40*ROUNDDOWN($H$53/12,1)</f>
        <v>24</v>
      </c>
      <c r="AF47" s="410"/>
      <c r="AG47" s="165" t="str">
        <f>IF($S$52&gt;=(($AC$47+$AD$47+AE47)-($M$50+$M$51)),"可","不可")</f>
        <v>可</v>
      </c>
      <c r="AH47" s="482">
        <f>$AC$47+$AD$47+AE47</f>
        <v>132.80000000000001</v>
      </c>
      <c r="AI47" s="409"/>
    </row>
    <row r="48" spans="1:42" ht="24.95" customHeight="1">
      <c r="A48" s="383"/>
      <c r="B48" s="383"/>
      <c r="C48" s="383"/>
      <c r="D48" s="383"/>
      <c r="F48" s="475"/>
      <c r="G48" s="163" t="s">
        <v>200</v>
      </c>
      <c r="H48" s="434">
        <v>2.5</v>
      </c>
      <c r="I48" s="435"/>
      <c r="J48" s="446" t="s">
        <v>293</v>
      </c>
      <c r="K48" s="447"/>
      <c r="L48" s="447"/>
      <c r="M48" s="448" t="s">
        <v>295</v>
      </c>
      <c r="N48" s="449"/>
      <c r="O48" s="449"/>
      <c r="P48" s="450"/>
      <c r="Q48" s="451">
        <f t="shared" ref="Q48" si="11">COUNTIF($A$7:$A$36,$J48)</f>
        <v>1</v>
      </c>
      <c r="R48" s="452"/>
      <c r="S48" s="453">
        <f t="shared" ref="S48" si="12">SUMIF($A$7:$A$36,$J48,$AJ$7:$AJ$36)</f>
        <v>0</v>
      </c>
      <c r="T48" s="453"/>
      <c r="U48" s="454">
        <f>ROUNDUP(SUMIF($A$7:$A$36,$J48,$AK$7:$AK$36),2)</f>
        <v>0</v>
      </c>
      <c r="V48" s="455"/>
      <c r="W48" s="456" t="str">
        <f>IF(Q48=0,"-",IF(AND(R67&gt;=1),"OK","NG"))</f>
        <v>OK</v>
      </c>
      <c r="X48" s="457"/>
      <c r="Y48" s="153"/>
      <c r="Z48" s="368"/>
      <c r="AA48" s="368"/>
      <c r="AB48" s="164" t="s">
        <v>254</v>
      </c>
      <c r="AC48" s="445"/>
      <c r="AD48" s="445"/>
      <c r="AE48" s="409">
        <f>40*ROUNDDOWN($H$53/30,1)</f>
        <v>8</v>
      </c>
      <c r="AF48" s="410"/>
      <c r="AG48" s="165" t="str">
        <f>IF($S$52&gt;=(($AC$47+$AD$47+AE48)-($M$50+$M$51)),"可","不可")</f>
        <v>可</v>
      </c>
      <c r="AH48" s="482">
        <f>$AC$47+$AD$47+AE48</f>
        <v>116.8</v>
      </c>
      <c r="AI48" s="409"/>
    </row>
    <row r="49" spans="1:41" ht="24.95" customHeight="1">
      <c r="A49" s="382" t="s">
        <v>313</v>
      </c>
      <c r="B49" s="383"/>
      <c r="C49" s="383"/>
      <c r="D49" s="383"/>
      <c r="F49" s="475"/>
      <c r="G49" s="163" t="s">
        <v>199</v>
      </c>
      <c r="H49" s="434">
        <v>2</v>
      </c>
      <c r="I49" s="435"/>
      <c r="J49" s="413" t="s">
        <v>76</v>
      </c>
      <c r="K49" s="414"/>
      <c r="L49" s="414"/>
      <c r="M49" s="437" t="s">
        <v>294</v>
      </c>
      <c r="N49" s="438"/>
      <c r="O49" s="438"/>
      <c r="P49" s="439"/>
      <c r="Q49" s="418">
        <f>COUNTIF($A$7:$A$36,$J49)</f>
        <v>1</v>
      </c>
      <c r="R49" s="419"/>
      <c r="S49" s="440">
        <f>SUMIF($A$7:$A$36,$J49,$AJ$7:$AJ$36)</f>
        <v>10</v>
      </c>
      <c r="T49" s="440"/>
      <c r="U49" s="441">
        <f t="shared" si="10"/>
        <v>0.25</v>
      </c>
      <c r="V49" s="442"/>
      <c r="W49" s="443" t="str">
        <f>IF(U49&gt;0,"OK","NG")</f>
        <v>OK</v>
      </c>
      <c r="X49" s="444"/>
      <c r="Y49" s="153"/>
      <c r="Z49" s="368" t="s">
        <v>244</v>
      </c>
      <c r="AA49" s="368"/>
      <c r="AB49" s="166" t="s">
        <v>255</v>
      </c>
      <c r="AC49" s="428" t="str">
        <f>IF(X2=Z49,ROUNDDOWN(O50*40,1),"")</f>
        <v/>
      </c>
      <c r="AD49" s="428" t="str">
        <f>IF(X2=Z49,ROUNDDOWN(SUM(J66:K69),1),"")</f>
        <v/>
      </c>
      <c r="AE49" s="409">
        <f>40*ROUNDDOWN($H$53/7.5,1)</f>
        <v>40</v>
      </c>
      <c r="AF49" s="410"/>
      <c r="AG49" s="165" t="e">
        <f>IF($S$52&gt;=(($AC$49+$AD$49+AE49)-($M$50+$M$51)),"可","不可")</f>
        <v>#VALUE!</v>
      </c>
      <c r="AH49" s="377" t="e">
        <f>$AC$49+$AD$49+AE49</f>
        <v>#VALUE!</v>
      </c>
      <c r="AI49" s="409"/>
    </row>
    <row r="50" spans="1:41" ht="24.95" customHeight="1">
      <c r="A50" s="383"/>
      <c r="B50" s="383"/>
      <c r="C50" s="383"/>
      <c r="D50" s="383"/>
      <c r="F50" s="475"/>
      <c r="G50" s="163" t="s">
        <v>198</v>
      </c>
      <c r="H50" s="434">
        <v>1</v>
      </c>
      <c r="I50" s="435"/>
      <c r="J50" s="413" t="s">
        <v>77</v>
      </c>
      <c r="K50" s="414"/>
      <c r="L50" s="414"/>
      <c r="M50" s="436">
        <f>ROUNDUP($O$50*$AJ$2,2)</f>
        <v>50</v>
      </c>
      <c r="N50" s="436"/>
      <c r="O50" s="436">
        <f>IF(X2="日中サービス支援型",ROUNDUP(H53/5,2),ROUNDUP(H53/6,2))</f>
        <v>1.25</v>
      </c>
      <c r="P50" s="436"/>
      <c r="Q50" s="418">
        <f>COUNTIF($A$7:$A$36,$J50)</f>
        <v>4</v>
      </c>
      <c r="R50" s="419"/>
      <c r="S50" s="440">
        <f>SUMIF($A$7:$A$36,$J50,$AJ$7:$AJ$36)</f>
        <v>100</v>
      </c>
      <c r="T50" s="440"/>
      <c r="U50" s="440">
        <f t="shared" si="10"/>
        <v>2.5</v>
      </c>
      <c r="V50" s="441"/>
      <c r="W50" s="462" t="str">
        <f>IF(AND(S50&gt;=M50,U50&gt;=O50),"OK","NG")</f>
        <v>OK</v>
      </c>
      <c r="X50" s="463"/>
      <c r="Y50" s="153"/>
      <c r="Z50" s="368"/>
      <c r="AA50" s="368"/>
      <c r="AB50" s="167" t="s">
        <v>256</v>
      </c>
      <c r="AC50" s="445"/>
      <c r="AD50" s="429"/>
      <c r="AE50" s="409">
        <f>40*ROUNDDOWN($H$53/20,1)</f>
        <v>12</v>
      </c>
      <c r="AF50" s="410"/>
      <c r="AG50" s="165" t="e">
        <f>IF($S$52&gt;=(($AC$49+$AD$49+AE50)-($M$50+$M$51)),"可","不可")</f>
        <v>#VALUE!</v>
      </c>
      <c r="AH50" s="377" t="e">
        <f>$AC$49+$AD$49+AE50</f>
        <v>#VALUE!</v>
      </c>
      <c r="AI50" s="409"/>
    </row>
    <row r="51" spans="1:41" ht="24.95" customHeight="1">
      <c r="A51" s="383"/>
      <c r="B51" s="383"/>
      <c r="C51" s="383"/>
      <c r="D51" s="383"/>
      <c r="F51" s="475"/>
      <c r="G51" s="163" t="s">
        <v>197</v>
      </c>
      <c r="H51" s="434">
        <v>1</v>
      </c>
      <c r="I51" s="435"/>
      <c r="J51" s="483" t="s">
        <v>78</v>
      </c>
      <c r="K51" s="484"/>
      <c r="L51" s="484"/>
      <c r="M51" s="485">
        <f>IF(X2="外部サービス利用型","不要",$O$51*$AJ$2)</f>
        <v>58.8</v>
      </c>
      <c r="N51" s="485"/>
      <c r="O51" s="485">
        <f>IF(X2="外部サービス利用型","不要",ROUNDUP(SUM(H66:I71),2))</f>
        <v>1.47</v>
      </c>
      <c r="P51" s="485"/>
      <c r="Q51" s="486">
        <f>COUNTIF($A$7:$A$36,$J51)</f>
        <v>4</v>
      </c>
      <c r="R51" s="487"/>
      <c r="S51" s="426">
        <f>SUMIF($A$7:$A$36,$J51,$AJ$7:$AJ$36)</f>
        <v>101.25</v>
      </c>
      <c r="T51" s="426"/>
      <c r="U51" s="426">
        <f t="shared" si="10"/>
        <v>2.5299999999999998</v>
      </c>
      <c r="V51" s="427"/>
      <c r="W51" s="424" t="str">
        <f>IF(AND(S51&gt;=M51,U51&gt;=O51),"OK","NG")</f>
        <v>OK</v>
      </c>
      <c r="X51" s="425"/>
      <c r="Y51" s="153"/>
      <c r="Z51" s="368" t="s">
        <v>248</v>
      </c>
      <c r="AA51" s="368"/>
      <c r="AB51" s="164" t="s">
        <v>253</v>
      </c>
      <c r="AC51" s="428" t="str">
        <f>IF(X2=Z51,ROUNDDOWN(O50*40,1),"")</f>
        <v/>
      </c>
      <c r="AD51" s="430"/>
      <c r="AE51" s="409">
        <f>40*ROUNDDOWN($H$53/12,1)</f>
        <v>24</v>
      </c>
      <c r="AF51" s="410"/>
      <c r="AG51" s="165" t="e">
        <f>IF($S$52&gt;=(($AC$51+AE51)-$M$50),"可","不可")</f>
        <v>#VALUE!</v>
      </c>
      <c r="AH51" s="377" t="e">
        <f>$AC$51+$AD$51+AE51</f>
        <v>#VALUE!</v>
      </c>
      <c r="AI51" s="409"/>
    </row>
    <row r="52" spans="1:41" ht="24.95" customHeight="1" thickBot="1">
      <c r="A52" s="383"/>
      <c r="B52" s="383"/>
      <c r="C52" s="383"/>
      <c r="D52" s="383"/>
      <c r="F52" s="476"/>
      <c r="G52" s="163" t="s">
        <v>196</v>
      </c>
      <c r="H52" s="411"/>
      <c r="I52" s="412"/>
      <c r="J52" s="413" t="s">
        <v>273</v>
      </c>
      <c r="K52" s="414"/>
      <c r="L52" s="414"/>
      <c r="M52" s="415" t="s">
        <v>271</v>
      </c>
      <c r="N52" s="416"/>
      <c r="O52" s="416"/>
      <c r="P52" s="417"/>
      <c r="Q52" s="418">
        <f>COUNTIF($A$7:$A$36,$J52)</f>
        <v>3</v>
      </c>
      <c r="R52" s="419"/>
      <c r="S52" s="420">
        <f>SUMIF($A$7:$A$36,$J52,$AJ$7:$AJ$36)</f>
        <v>48.75</v>
      </c>
      <c r="T52" s="421"/>
      <c r="U52" s="422">
        <f t="shared" si="10"/>
        <v>1.22</v>
      </c>
      <c r="V52" s="423"/>
      <c r="W52" s="424" t="s">
        <v>274</v>
      </c>
      <c r="X52" s="425"/>
      <c r="Y52" s="153"/>
      <c r="Z52" s="368"/>
      <c r="AA52" s="368"/>
      <c r="AB52" s="164" t="s">
        <v>254</v>
      </c>
      <c r="AC52" s="429"/>
      <c r="AD52" s="431"/>
      <c r="AE52" s="409">
        <f>40*ROUNDDOWN($H$53/30,1)</f>
        <v>8</v>
      </c>
      <c r="AF52" s="410"/>
      <c r="AG52" s="168" t="e">
        <f>IF($S$52&gt;=(($AC$51+AE52)-$M$50),"可","不可")</f>
        <v>#VALUE!</v>
      </c>
      <c r="AH52" s="377" t="e">
        <f>$AC$51+$AD$51+AE52</f>
        <v>#VALUE!</v>
      </c>
      <c r="AI52" s="409"/>
    </row>
    <row r="53" spans="1:41" ht="24.95" customHeight="1">
      <c r="A53" s="383"/>
      <c r="B53" s="383"/>
      <c r="C53" s="383"/>
      <c r="D53" s="383"/>
      <c r="F53" s="384" t="s">
        <v>194</v>
      </c>
      <c r="G53" s="385"/>
      <c r="H53" s="398">
        <f>SUM(H47:I52)</f>
        <v>7.5</v>
      </c>
      <c r="I53" s="399"/>
      <c r="J53" s="400" t="s">
        <v>181</v>
      </c>
      <c r="K53" s="401"/>
      <c r="L53" s="401"/>
      <c r="M53" s="402" t="s">
        <v>277</v>
      </c>
      <c r="N53" s="403"/>
      <c r="O53" s="403"/>
      <c r="P53" s="404"/>
      <c r="Q53" s="405">
        <f>COUNTIF($A$7:$A$36,$J53)</f>
        <v>2</v>
      </c>
      <c r="R53" s="406"/>
      <c r="S53" s="407">
        <f>SUMIF($A$7:$A$36,$J53,$AJ$7:$AJ$36)</f>
        <v>84</v>
      </c>
      <c r="T53" s="408"/>
      <c r="U53" s="239"/>
      <c r="V53" s="240"/>
      <c r="W53" s="203"/>
      <c r="X53" s="203"/>
      <c r="Y53" s="153"/>
      <c r="Z53" s="155" t="s">
        <v>264</v>
      </c>
    </row>
    <row r="54" spans="1:41" ht="24.95" customHeight="1">
      <c r="A54" s="383"/>
      <c r="B54" s="383"/>
      <c r="C54" s="383"/>
      <c r="D54" s="383"/>
      <c r="F54" s="384" t="s">
        <v>261</v>
      </c>
      <c r="G54" s="385"/>
      <c r="H54" s="386">
        <v>8</v>
      </c>
      <c r="I54" s="387"/>
      <c r="J54" s="388" t="s">
        <v>282</v>
      </c>
      <c r="K54" s="389"/>
      <c r="L54" s="389"/>
      <c r="M54" s="389"/>
      <c r="N54" s="389"/>
      <c r="O54" s="389"/>
      <c r="P54" s="390"/>
      <c r="Q54" s="368" t="s">
        <v>297</v>
      </c>
      <c r="R54" s="368"/>
      <c r="S54" s="368"/>
      <c r="T54" s="368"/>
      <c r="U54" s="368"/>
      <c r="V54" s="368"/>
      <c r="W54" s="368"/>
      <c r="X54" s="368"/>
      <c r="Z54" s="376" t="s">
        <v>263</v>
      </c>
      <c r="AA54" s="376"/>
      <c r="AB54" s="376"/>
      <c r="AC54" s="376"/>
      <c r="AD54" s="376"/>
      <c r="AE54" s="376"/>
      <c r="AF54" s="376"/>
      <c r="AG54" s="376"/>
      <c r="AH54" s="376"/>
      <c r="AI54" s="376"/>
      <c r="AJ54" s="376"/>
      <c r="AK54" s="154"/>
    </row>
    <row r="55" spans="1:41" ht="24.95" customHeight="1">
      <c r="A55" s="383"/>
      <c r="B55" s="383"/>
      <c r="C55" s="383"/>
      <c r="D55" s="383"/>
      <c r="E55" s="153"/>
      <c r="F55" s="391" t="s">
        <v>276</v>
      </c>
      <c r="G55" s="392"/>
      <c r="H55" s="393">
        <v>6</v>
      </c>
      <c r="I55" s="394"/>
      <c r="J55" s="380" t="s">
        <v>281</v>
      </c>
      <c r="K55" s="380"/>
      <c r="L55" s="395" t="s">
        <v>327</v>
      </c>
      <c r="M55" s="396"/>
      <c r="N55" s="396"/>
      <c r="O55" s="396"/>
      <c r="P55" s="397"/>
      <c r="Q55" s="380" t="s">
        <v>285</v>
      </c>
      <c r="R55" s="380"/>
      <c r="S55" s="380" t="s">
        <v>283</v>
      </c>
      <c r="T55" s="380"/>
      <c r="U55" s="381" t="s">
        <v>284</v>
      </c>
      <c r="V55" s="381"/>
      <c r="W55" s="381"/>
      <c r="X55" s="381"/>
      <c r="Z55" s="376" t="s">
        <v>267</v>
      </c>
      <c r="AA55" s="376"/>
      <c r="AB55" s="376"/>
      <c r="AC55" s="376"/>
      <c r="AD55" s="376"/>
      <c r="AE55" s="376"/>
      <c r="AF55" s="376"/>
      <c r="AG55" s="376"/>
      <c r="AH55" s="376"/>
      <c r="AI55" s="376"/>
      <c r="AJ55" s="376"/>
    </row>
    <row r="56" spans="1:41" ht="24.95" customHeight="1">
      <c r="A56" s="382" t="s">
        <v>314</v>
      </c>
      <c r="B56" s="383"/>
      <c r="C56" s="383"/>
      <c r="D56" s="383"/>
      <c r="E56" s="153"/>
      <c r="J56" s="353" t="s">
        <v>278</v>
      </c>
      <c r="K56" s="354"/>
      <c r="L56" s="354"/>
      <c r="M56" s="169" t="s">
        <v>183</v>
      </c>
      <c r="N56" s="175">
        <v>0.91666666666666663</v>
      </c>
      <c r="O56" s="169" t="s">
        <v>193</v>
      </c>
      <c r="P56" s="175">
        <v>0.20833333333333334</v>
      </c>
      <c r="Q56" s="378">
        <v>2520012345</v>
      </c>
      <c r="R56" s="378"/>
      <c r="S56" s="378" t="s">
        <v>291</v>
      </c>
      <c r="T56" s="378"/>
      <c r="U56" s="379">
        <v>0.4</v>
      </c>
      <c r="V56" s="379"/>
      <c r="W56" s="379"/>
      <c r="X56" s="379"/>
      <c r="Z56" s="376" t="s">
        <v>262</v>
      </c>
      <c r="AA56" s="376"/>
      <c r="AB56" s="376"/>
      <c r="AC56" s="376"/>
      <c r="AD56" s="376"/>
      <c r="AE56" s="376"/>
      <c r="AF56" s="376"/>
      <c r="AG56" s="376"/>
      <c r="AH56" s="376"/>
      <c r="AI56" s="376"/>
      <c r="AJ56" s="376"/>
    </row>
    <row r="57" spans="1:41" ht="24.95" customHeight="1">
      <c r="A57" s="383"/>
      <c r="B57" s="383"/>
      <c r="C57" s="383"/>
      <c r="D57" s="383"/>
      <c r="E57" s="153"/>
      <c r="J57" s="353" t="s">
        <v>275</v>
      </c>
      <c r="K57" s="354"/>
      <c r="L57" s="354"/>
      <c r="M57" s="354"/>
      <c r="N57" s="377"/>
      <c r="O57" s="176">
        <v>49</v>
      </c>
      <c r="P57" s="170" t="s">
        <v>186</v>
      </c>
      <c r="Q57" s="378"/>
      <c r="R57" s="378"/>
      <c r="S57" s="378"/>
      <c r="T57" s="378"/>
      <c r="U57" s="379"/>
      <c r="V57" s="379"/>
      <c r="W57" s="379"/>
      <c r="X57" s="379"/>
      <c r="Z57" s="376" t="s">
        <v>279</v>
      </c>
      <c r="AA57" s="376"/>
      <c r="AB57" s="376"/>
      <c r="AC57" s="376"/>
      <c r="AD57" s="376"/>
      <c r="AE57" s="376"/>
      <c r="AF57" s="376"/>
      <c r="AG57" s="376"/>
      <c r="AH57" s="376"/>
      <c r="AI57" s="376"/>
      <c r="AJ57" s="376"/>
    </row>
    <row r="58" spans="1:41" ht="24.95" customHeight="1">
      <c r="A58" s="383"/>
      <c r="B58" s="383"/>
      <c r="C58" s="383"/>
      <c r="D58" s="383"/>
      <c r="E58" s="153"/>
      <c r="J58" s="353" t="s">
        <v>305</v>
      </c>
      <c r="K58" s="354"/>
      <c r="L58" s="354"/>
      <c r="M58" s="354"/>
      <c r="N58" s="377"/>
      <c r="O58" s="176">
        <v>2</v>
      </c>
      <c r="P58" s="170" t="s">
        <v>186</v>
      </c>
      <c r="Q58" s="378"/>
      <c r="R58" s="378"/>
      <c r="S58" s="378"/>
      <c r="T58" s="378"/>
      <c r="U58" s="379"/>
      <c r="V58" s="379"/>
      <c r="W58" s="379"/>
      <c r="X58" s="379"/>
      <c r="Z58" s="376"/>
      <c r="AA58" s="376"/>
      <c r="AB58" s="376"/>
      <c r="AC58" s="376"/>
      <c r="AD58" s="376"/>
      <c r="AE58" s="376"/>
      <c r="AF58" s="376"/>
      <c r="AG58" s="376"/>
      <c r="AH58" s="376"/>
      <c r="AI58" s="376"/>
      <c r="AJ58" s="376"/>
    </row>
    <row r="59" spans="1:41" ht="24.95" customHeight="1">
      <c r="A59" s="383"/>
      <c r="B59" s="383"/>
      <c r="C59" s="383"/>
      <c r="D59" s="383"/>
      <c r="E59" s="153"/>
      <c r="F59" s="153"/>
      <c r="Q59" s="378"/>
      <c r="R59" s="378"/>
      <c r="S59" s="378"/>
      <c r="T59" s="378"/>
      <c r="U59" s="379"/>
      <c r="V59" s="379"/>
      <c r="W59" s="379"/>
      <c r="X59" s="379"/>
      <c r="AH59" s="204"/>
      <c r="AI59" s="204"/>
      <c r="AJ59" s="204"/>
    </row>
    <row r="60" spans="1:41" ht="24.95" customHeight="1">
      <c r="A60" s="383"/>
      <c r="B60" s="383"/>
      <c r="C60" s="383"/>
      <c r="D60" s="383"/>
      <c r="Q60" s="378"/>
      <c r="R60" s="378"/>
      <c r="S60" s="378"/>
      <c r="T60" s="378"/>
      <c r="U60" s="379"/>
      <c r="V60" s="379"/>
      <c r="W60" s="379"/>
      <c r="X60" s="379"/>
      <c r="AI60" s="154"/>
      <c r="AJ60" s="154"/>
      <c r="AK60" s="154"/>
      <c r="AL60" s="154"/>
      <c r="AM60" s="154"/>
      <c r="AN60" s="154"/>
      <c r="AO60" s="154"/>
    </row>
    <row r="61" spans="1:41" ht="24.95" customHeight="1">
      <c r="AI61" s="154"/>
      <c r="AJ61" s="154"/>
      <c r="AK61" s="154"/>
      <c r="AL61" s="154"/>
      <c r="AM61" s="154"/>
      <c r="AN61" s="154"/>
      <c r="AO61" s="154"/>
    </row>
    <row r="62" spans="1:41" ht="24.95" customHeight="1">
      <c r="AH62" s="154"/>
      <c r="AI62" s="154"/>
      <c r="AJ62" s="154"/>
      <c r="AK62" s="154"/>
      <c r="AL62" s="154"/>
      <c r="AM62" s="154"/>
      <c r="AN62" s="154"/>
      <c r="AO62" s="154"/>
    </row>
    <row r="63" spans="1:41" ht="24.95" customHeight="1">
      <c r="Q63" s="205"/>
      <c r="R63" s="205"/>
      <c r="S63" s="205"/>
      <c r="T63" s="205"/>
      <c r="U63" s="206"/>
      <c r="V63" s="206"/>
      <c r="W63" s="206"/>
      <c r="X63" s="206"/>
      <c r="AH63" s="154"/>
      <c r="AI63" s="154"/>
      <c r="AJ63" s="154"/>
      <c r="AK63" s="154"/>
      <c r="AL63" s="154"/>
      <c r="AM63" s="154"/>
      <c r="AN63" s="154"/>
      <c r="AO63" s="154"/>
    </row>
    <row r="64" spans="1:41" ht="24.95" customHeight="1">
      <c r="F64" s="155" t="s">
        <v>260</v>
      </c>
      <c r="H64" s="155" t="s">
        <v>270</v>
      </c>
      <c r="Z64" s="154"/>
      <c r="AA64" s="154"/>
      <c r="AB64" s="154"/>
      <c r="AC64" s="154"/>
      <c r="AD64" s="154"/>
      <c r="AE64" s="154"/>
      <c r="AF64" s="154"/>
      <c r="AG64" s="154"/>
      <c r="AH64" s="154"/>
      <c r="AI64" s="154"/>
      <c r="AJ64" s="154"/>
      <c r="AK64" s="154"/>
      <c r="AL64" s="154"/>
      <c r="AM64" s="154"/>
      <c r="AN64" s="154"/>
      <c r="AO64" s="154"/>
    </row>
    <row r="65" spans="6:33" ht="24.95" customHeight="1">
      <c r="F65" s="368" t="s">
        <v>204</v>
      </c>
      <c r="G65" s="368"/>
      <c r="J65" s="155" t="s">
        <v>269</v>
      </c>
      <c r="AF65" s="154"/>
      <c r="AG65" s="154"/>
    </row>
    <row r="66" spans="6:33" ht="24.95" customHeight="1">
      <c r="F66" s="369" t="s">
        <v>205</v>
      </c>
      <c r="G66" s="150" t="s">
        <v>201</v>
      </c>
      <c r="H66" s="372">
        <f>ROUND(ROUNDUP(H47,2)/2.5,2)</f>
        <v>0.4</v>
      </c>
      <c r="I66" s="373"/>
      <c r="J66" s="361">
        <f>H66*40</f>
        <v>16</v>
      </c>
      <c r="K66" s="362"/>
      <c r="O66" s="171" t="s">
        <v>286</v>
      </c>
      <c r="P66" s="171"/>
      <c r="Q66" s="171"/>
      <c r="R66" s="374">
        <f>ROUNDDOWN(SUMIF($A$7:$A$36,$J47,$AK$7:$AK$36),1)</f>
        <v>0</v>
      </c>
      <c r="S66" s="374"/>
      <c r="AF66" s="154"/>
      <c r="AG66" s="154"/>
    </row>
    <row r="67" spans="6:33" ht="24.95" customHeight="1">
      <c r="F67" s="370"/>
      <c r="G67" s="150" t="s">
        <v>200</v>
      </c>
      <c r="H67" s="359">
        <f>ROUND(ROUNDUP(H48,2)/4,2)</f>
        <v>0.63</v>
      </c>
      <c r="I67" s="360"/>
      <c r="J67" s="361">
        <f>H67*40</f>
        <v>25.2</v>
      </c>
      <c r="K67" s="362"/>
      <c r="O67" s="171" t="s">
        <v>287</v>
      </c>
      <c r="P67" s="171"/>
      <c r="Q67" s="171"/>
      <c r="R67" s="375">
        <f>R68+R69</f>
        <v>1</v>
      </c>
      <c r="S67" s="375"/>
    </row>
    <row r="68" spans="6:33" ht="24.95" customHeight="1">
      <c r="F68" s="370"/>
      <c r="G68" s="150" t="s">
        <v>199</v>
      </c>
      <c r="H68" s="359">
        <f>ROUND(ROUNDUP(H49,2)/6,2)</f>
        <v>0.33</v>
      </c>
      <c r="I68" s="360"/>
      <c r="J68" s="361">
        <f>H68*40</f>
        <v>13.200000000000001</v>
      </c>
      <c r="K68" s="362"/>
      <c r="O68" s="171" t="s">
        <v>289</v>
      </c>
      <c r="P68" s="171"/>
      <c r="Q68" s="171"/>
      <c r="R68" s="358">
        <f>ROUNDDOWN(SUMIF($B$7:$B$36,$L55,$AP$7:$AP$36),1)</f>
        <v>0.6</v>
      </c>
      <c r="S68" s="358"/>
      <c r="T68" s="155" t="s">
        <v>298</v>
      </c>
    </row>
    <row r="69" spans="6:33" ht="24.95" customHeight="1">
      <c r="F69" s="370"/>
      <c r="G69" s="150" t="s">
        <v>198</v>
      </c>
      <c r="H69" s="359">
        <f>ROUND(ROUNDUP(H50,2)/9,2)</f>
        <v>0.11</v>
      </c>
      <c r="I69" s="360"/>
      <c r="J69" s="361">
        <f>H69*40</f>
        <v>4.4000000000000004</v>
      </c>
      <c r="K69" s="362"/>
      <c r="O69" s="171" t="s">
        <v>288</v>
      </c>
      <c r="P69" s="171"/>
      <c r="Q69" s="171"/>
      <c r="R69" s="363">
        <f>SUM(U56:X58)</f>
        <v>0.4</v>
      </c>
      <c r="S69" s="358"/>
      <c r="T69" s="207"/>
      <c r="U69" s="207"/>
    </row>
    <row r="70" spans="6:33" ht="24.95" customHeight="1">
      <c r="F70" s="370"/>
      <c r="G70" s="150" t="s">
        <v>197</v>
      </c>
      <c r="H70" s="364"/>
      <c r="I70" s="365"/>
    </row>
    <row r="71" spans="6:33" ht="24.95" customHeight="1">
      <c r="F71" s="371"/>
      <c r="G71" s="150" t="s">
        <v>196</v>
      </c>
      <c r="H71" s="366"/>
      <c r="I71" s="367"/>
      <c r="T71" s="208"/>
      <c r="U71" s="208"/>
    </row>
    <row r="72" spans="6:33" ht="24.95" customHeight="1">
      <c r="T72" s="208"/>
      <c r="U72" s="208"/>
    </row>
    <row r="73" spans="6:33" ht="24.95" customHeight="1">
      <c r="F73" s="353" t="s">
        <v>182</v>
      </c>
      <c r="G73" s="354"/>
      <c r="H73" s="354"/>
      <c r="I73" s="169" t="s">
        <v>183</v>
      </c>
      <c r="J73" s="170">
        <v>0.91666666666666663</v>
      </c>
      <c r="K73" s="169" t="s">
        <v>193</v>
      </c>
      <c r="L73" s="170">
        <v>0.20833333333333334</v>
      </c>
      <c r="M73" s="155" t="s">
        <v>184</v>
      </c>
    </row>
    <row r="74" spans="6:33" ht="24.95" customHeight="1">
      <c r="F74" s="355" t="s">
        <v>185</v>
      </c>
      <c r="G74" s="356"/>
      <c r="H74" s="356"/>
      <c r="I74" s="356"/>
      <c r="J74" s="357"/>
      <c r="K74" s="145">
        <v>49</v>
      </c>
      <c r="L74" s="146" t="s">
        <v>186</v>
      </c>
      <c r="M74" s="155" t="s">
        <v>187</v>
      </c>
    </row>
  </sheetData>
  <dataConsolidate/>
  <mergeCells count="167">
    <mergeCell ref="A3:A6"/>
    <mergeCell ref="B3:B6"/>
    <mergeCell ref="C3:C6"/>
    <mergeCell ref="D3:D6"/>
    <mergeCell ref="E3:E6"/>
    <mergeCell ref="F3:F6"/>
    <mergeCell ref="S2:W2"/>
    <mergeCell ref="X2:AD2"/>
    <mergeCell ref="AE2:AI2"/>
    <mergeCell ref="AN3:AN6"/>
    <mergeCell ref="AO3:AO6"/>
    <mergeCell ref="AP3:AP6"/>
    <mergeCell ref="G4:M4"/>
    <mergeCell ref="N4:T4"/>
    <mergeCell ref="U4:AA4"/>
    <mergeCell ref="AB4:AH4"/>
    <mergeCell ref="G3:AH3"/>
    <mergeCell ref="AI3:AI6"/>
    <mergeCell ref="AJ3:AJ6"/>
    <mergeCell ref="AK3:AK6"/>
    <mergeCell ref="AL3:AL6"/>
    <mergeCell ref="AM3:AM6"/>
    <mergeCell ref="A37:F37"/>
    <mergeCell ref="M45:P45"/>
    <mergeCell ref="Q45:V45"/>
    <mergeCell ref="F46:I46"/>
    <mergeCell ref="J46:L46"/>
    <mergeCell ref="M46:N46"/>
    <mergeCell ref="O46:P46"/>
    <mergeCell ref="Q46:R46"/>
    <mergeCell ref="S46:T46"/>
    <mergeCell ref="U46:V46"/>
    <mergeCell ref="W46:X46"/>
    <mergeCell ref="Z46:AA46"/>
    <mergeCell ref="AE46:AF46"/>
    <mergeCell ref="AH46:AI46"/>
    <mergeCell ref="F47:F52"/>
    <mergeCell ref="H47:I47"/>
    <mergeCell ref="J47:L47"/>
    <mergeCell ref="M47:N47"/>
    <mergeCell ref="O47:P47"/>
    <mergeCell ref="Q47:R47"/>
    <mergeCell ref="AE47:AF47"/>
    <mergeCell ref="AH47:AI47"/>
    <mergeCell ref="H48:I48"/>
    <mergeCell ref="J48:L48"/>
    <mergeCell ref="M48:P48"/>
    <mergeCell ref="Q48:R48"/>
    <mergeCell ref="S48:T48"/>
    <mergeCell ref="U48:V48"/>
    <mergeCell ref="W48:X48"/>
    <mergeCell ref="AE48:AF48"/>
    <mergeCell ref="S47:T47"/>
    <mergeCell ref="U47:V47"/>
    <mergeCell ref="W47:X47"/>
    <mergeCell ref="Z47:AA48"/>
    <mergeCell ref="AC47:AC48"/>
    <mergeCell ref="AD47:AD48"/>
    <mergeCell ref="AH48:AI48"/>
    <mergeCell ref="H49:I49"/>
    <mergeCell ref="J49:L49"/>
    <mergeCell ref="M49:P49"/>
    <mergeCell ref="Q49:R49"/>
    <mergeCell ref="S49:T49"/>
    <mergeCell ref="U49:V49"/>
    <mergeCell ref="W49:X49"/>
    <mergeCell ref="Z49:AA50"/>
    <mergeCell ref="AC49:AC50"/>
    <mergeCell ref="W50:X50"/>
    <mergeCell ref="AE50:AF50"/>
    <mergeCell ref="AH50:AI50"/>
    <mergeCell ref="AH49:AI49"/>
    <mergeCell ref="H51:I51"/>
    <mergeCell ref="J51:L51"/>
    <mergeCell ref="M51:N51"/>
    <mergeCell ref="O51:P51"/>
    <mergeCell ref="Q51:R51"/>
    <mergeCell ref="S51:T51"/>
    <mergeCell ref="U51:V51"/>
    <mergeCell ref="AD49:AD50"/>
    <mergeCell ref="AE49:AF49"/>
    <mergeCell ref="H50:I50"/>
    <mergeCell ref="J50:L50"/>
    <mergeCell ref="M50:N50"/>
    <mergeCell ref="O50:P50"/>
    <mergeCell ref="Q50:R50"/>
    <mergeCell ref="S50:T50"/>
    <mergeCell ref="U50:V50"/>
    <mergeCell ref="U52:V52"/>
    <mergeCell ref="W51:X51"/>
    <mergeCell ref="Z51:AA52"/>
    <mergeCell ref="AC51:AC52"/>
    <mergeCell ref="AD51:AD52"/>
    <mergeCell ref="AE51:AF51"/>
    <mergeCell ref="AH51:AI51"/>
    <mergeCell ref="W52:X52"/>
    <mergeCell ref="AE52:AF52"/>
    <mergeCell ref="AH52:AI52"/>
    <mergeCell ref="F53:G53"/>
    <mergeCell ref="H53:I53"/>
    <mergeCell ref="J53:L53"/>
    <mergeCell ref="M53:P53"/>
    <mergeCell ref="Q53:R53"/>
    <mergeCell ref="S53:T53"/>
    <mergeCell ref="H52:I52"/>
    <mergeCell ref="J52:L52"/>
    <mergeCell ref="M52:P52"/>
    <mergeCell ref="Q52:R52"/>
    <mergeCell ref="S52:T52"/>
    <mergeCell ref="F54:G54"/>
    <mergeCell ref="H54:I54"/>
    <mergeCell ref="J54:P54"/>
    <mergeCell ref="Q54:X54"/>
    <mergeCell ref="Z54:AJ54"/>
    <mergeCell ref="F55:G55"/>
    <mergeCell ref="H55:I55"/>
    <mergeCell ref="J55:K55"/>
    <mergeCell ref="L55:P55"/>
    <mergeCell ref="Q55:R55"/>
    <mergeCell ref="Z57:AJ58"/>
    <mergeCell ref="J58:N58"/>
    <mergeCell ref="Q58:R58"/>
    <mergeCell ref="S58:T58"/>
    <mergeCell ref="U58:X58"/>
    <mergeCell ref="S55:T55"/>
    <mergeCell ref="U55:X55"/>
    <mergeCell ref="Z55:AJ55"/>
    <mergeCell ref="J56:L56"/>
    <mergeCell ref="Q56:R56"/>
    <mergeCell ref="S56:T56"/>
    <mergeCell ref="U56:X56"/>
    <mergeCell ref="Z56:AJ56"/>
    <mergeCell ref="J68:K68"/>
    <mergeCell ref="Q59:R59"/>
    <mergeCell ref="S59:T59"/>
    <mergeCell ref="U59:X59"/>
    <mergeCell ref="Q60:R60"/>
    <mergeCell ref="S60:T60"/>
    <mergeCell ref="U60:X60"/>
    <mergeCell ref="J57:N57"/>
    <mergeCell ref="Q57:R57"/>
    <mergeCell ref="S57:T57"/>
    <mergeCell ref="U57:X57"/>
    <mergeCell ref="F73:H73"/>
    <mergeCell ref="F74:J74"/>
    <mergeCell ref="AG1:AH1"/>
    <mergeCell ref="A1:G1"/>
    <mergeCell ref="A2:F2"/>
    <mergeCell ref="G2:R2"/>
    <mergeCell ref="A45:D48"/>
    <mergeCell ref="A49:D55"/>
    <mergeCell ref="A56:D60"/>
    <mergeCell ref="R68:S68"/>
    <mergeCell ref="H69:I69"/>
    <mergeCell ref="J69:K69"/>
    <mergeCell ref="R69:S69"/>
    <mergeCell ref="H70:I70"/>
    <mergeCell ref="H71:I71"/>
    <mergeCell ref="F65:G65"/>
    <mergeCell ref="F66:F71"/>
    <mergeCell ref="H66:I66"/>
    <mergeCell ref="J66:K66"/>
    <mergeCell ref="R66:S66"/>
    <mergeCell ref="H67:I67"/>
    <mergeCell ref="J67:K67"/>
    <mergeCell ref="R67:S67"/>
    <mergeCell ref="H68:I68"/>
  </mergeCells>
  <phoneticPr fontId="2"/>
  <dataValidations count="5">
    <dataValidation type="whole" allowBlank="1" showInputMessage="1" showErrorMessage="1" errorTitle="事業所番号" error="共同生活援助の事業所番号を記入してください（事業所名称ではありません）" prompt="事業所番号が異なる共同生活援助の事業所番号を記載してください。" sqref="Q63:R63 Q56:R60" xr:uid="{6D8803A6-9686-4A9F-8339-0C81FE69B52E}">
      <formula1>2520000000</formula1>
      <formula2>2529999999</formula2>
    </dataValidation>
    <dataValidation allowBlank="1" showInputMessage="1" showErrorMessage="1" prompt="兼務による勤務時間が1.0を超えないように注意してください。_x000a_越えている場合もNGと表示されます。" sqref="W48:X48" xr:uid="{4581D306-E217-4918-B84D-B1288A8E2410}"/>
    <dataValidation type="decimal" allowBlank="1" showInputMessage="1" showErrorMessage="1" errorTitle="入力方法を守ってください。" promptTitle="入力時注意" prompt="小数点第1位までの入力としてください。" sqref="U63:X63" xr:uid="{276D4047-A9A4-463B-AFC3-36694AAD8027}">
      <formula1>0.1</formula1>
      <formula2>0.9</formula2>
    </dataValidation>
    <dataValidation type="list" allowBlank="1" showInputMessage="1" showErrorMessage="1" sqref="C7:F36" xr:uid="{77AB3A57-7D86-4450-905F-D9CC512477D0}">
      <formula1>"○"</formula1>
    </dataValidation>
    <dataValidation type="decimal" allowBlank="1" showInputMessage="1" showErrorMessage="1" promptTitle="小数点第2位を切り上げた数" prompt="前年度平均から小数点第2位を切り上げた数を入力_x000a_例：平均1.11人⇒1.2人_x000a_　　　平均8.91人⇒9.0人_x000a_新規事業所の場合、合計定員数が定員×0.9になるように記載" sqref="H47:I52" xr:uid="{9D4BE8FD-1A66-4DEB-BFC4-72F4EB30E92D}">
      <formula1>0</formula1>
      <formula2>99</formula2>
    </dataValidation>
  </dataValidations>
  <pageMargins left="0.47244094488188981" right="0.27559055118110237" top="0.11811023622047245" bottom="0.31496062992125984" header="0.31496062992125984" footer="0.19685039370078741"/>
  <pageSetup paperSize="9" scale="4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21543018-CA19-4227-8C99-A5D423FA9C67}">
          <x14:formula1>
            <xm:f>削除厳禁!$A$3:$A$13</xm:f>
          </x14:formula1>
          <xm:sqref>A7:A36</xm:sqref>
        </x14:dataValidation>
        <x14:dataValidation type="list" allowBlank="1" showInputMessage="1" showErrorMessage="1" xr:uid="{AD82E278-BF62-4B55-A268-BED53FCC6C0A}">
          <x14:formula1>
            <xm:f>削除厳禁!$O$2:$O$94</xm:f>
          </x14:formula1>
          <xm:sqref>AG1:AH1</xm:sqref>
        </x14:dataValidation>
        <x14:dataValidation type="list" allowBlank="1" showInputMessage="1" showErrorMessage="1" xr:uid="{84AEA015-7264-4BB2-A5E4-5E79FACBF7A9}">
          <x14:formula1>
            <xm:f>削除厳禁!$P$2:$P$13</xm:f>
          </x14:formula1>
          <xm:sqref>AJ1</xm:sqref>
        </x14:dataValidation>
        <x14:dataValidation type="list" allowBlank="1" showInputMessage="1" showErrorMessage="1" xr:uid="{CE170226-B262-4119-9C49-A852896FBAC4}">
          <x14:formula1>
            <xm:f>削除厳禁!$A$4:$A$13</xm:f>
          </x14:formula1>
          <xm:sqref>S56:T60</xm:sqref>
        </x14:dataValidation>
        <x14:dataValidation type="list" allowBlank="1" showInputMessage="1" showErrorMessage="1" xr:uid="{741AF17C-55A3-47EB-950F-E66FC60D531D}">
          <x14:formula1>
            <xm:f>削除厳禁!$J$2:$J$4</xm:f>
          </x14:formula1>
          <xm:sqref>X2:AD2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CA20E-B868-4117-AE57-E94994B528B7}">
  <dimension ref="A1:P94"/>
  <sheetViews>
    <sheetView workbookViewId="0">
      <selection activeCell="P2" sqref="P2:P13"/>
    </sheetView>
  </sheetViews>
  <sheetFormatPr defaultColWidth="9" defaultRowHeight="13.5"/>
  <cols>
    <col min="1" max="6" width="9" style="147"/>
    <col min="7" max="7" width="21.25" style="148" customWidth="1"/>
    <col min="8" max="8" width="9" style="147"/>
    <col min="9" max="9" width="21.25" style="148" customWidth="1"/>
    <col min="10" max="10" width="21.875" style="147" customWidth="1"/>
    <col min="11" max="11" width="17.75" style="147" customWidth="1"/>
    <col min="12" max="16384" width="9" style="147"/>
  </cols>
  <sheetData>
    <row r="1" spans="1:16" ht="17.25" customHeight="1">
      <c r="A1" s="147" t="s">
        <v>206</v>
      </c>
      <c r="D1" s="147" t="s">
        <v>207</v>
      </c>
      <c r="M1" s="151" t="s">
        <v>296</v>
      </c>
      <c r="O1" s="151" t="s">
        <v>306</v>
      </c>
      <c r="P1" s="151" t="s">
        <v>308</v>
      </c>
    </row>
    <row r="2" spans="1:16" ht="17.25" customHeight="1">
      <c r="G2" s="149" t="s">
        <v>208</v>
      </c>
      <c r="H2" s="149" t="s">
        <v>209</v>
      </c>
      <c r="I2" s="149" t="s">
        <v>210</v>
      </c>
      <c r="J2" s="149" t="s">
        <v>211</v>
      </c>
      <c r="K2" s="149" t="s">
        <v>212</v>
      </c>
      <c r="M2" s="155">
        <v>0.1</v>
      </c>
      <c r="O2" s="147">
        <v>2000</v>
      </c>
      <c r="P2" s="147">
        <v>1</v>
      </c>
    </row>
    <row r="3" spans="1:16">
      <c r="A3" s="151" t="s">
        <v>290</v>
      </c>
      <c r="D3" s="147" t="s">
        <v>202</v>
      </c>
      <c r="G3" s="149" t="s">
        <v>213</v>
      </c>
      <c r="H3" s="149" t="s">
        <v>214</v>
      </c>
      <c r="I3" s="149" t="s">
        <v>215</v>
      </c>
      <c r="J3" s="147" t="s">
        <v>220</v>
      </c>
      <c r="K3" s="149" t="s">
        <v>217</v>
      </c>
      <c r="M3" s="155">
        <v>0.2</v>
      </c>
      <c r="O3" s="147">
        <v>2001</v>
      </c>
      <c r="P3" s="147">
        <v>2</v>
      </c>
    </row>
    <row r="4" spans="1:16">
      <c r="A4" s="151" t="s">
        <v>291</v>
      </c>
      <c r="D4" s="147" t="s">
        <v>203</v>
      </c>
      <c r="G4" s="149" t="s">
        <v>218</v>
      </c>
      <c r="I4" s="149" t="s">
        <v>219</v>
      </c>
      <c r="J4" s="147" t="s">
        <v>216</v>
      </c>
      <c r="M4" s="155">
        <v>0.3</v>
      </c>
      <c r="O4" s="147">
        <v>2002</v>
      </c>
      <c r="P4" s="147">
        <v>3</v>
      </c>
    </row>
    <row r="5" spans="1:16">
      <c r="A5" s="147" t="s">
        <v>176</v>
      </c>
      <c r="D5" s="147" t="s">
        <v>221</v>
      </c>
      <c r="G5" s="149" t="s">
        <v>222</v>
      </c>
      <c r="I5" s="149" t="s">
        <v>223</v>
      </c>
      <c r="M5" s="155">
        <v>0.4</v>
      </c>
      <c r="O5" s="147">
        <v>2003</v>
      </c>
      <c r="P5" s="147">
        <v>4</v>
      </c>
    </row>
    <row r="6" spans="1:16">
      <c r="A6" s="147" t="s">
        <v>177</v>
      </c>
      <c r="D6" s="147" t="s">
        <v>224</v>
      </c>
      <c r="G6" s="149" t="s">
        <v>225</v>
      </c>
      <c r="I6" s="149" t="s">
        <v>226</v>
      </c>
      <c r="M6" s="155">
        <v>0.5</v>
      </c>
      <c r="O6" s="147">
        <v>2004</v>
      </c>
      <c r="P6" s="147">
        <v>5</v>
      </c>
    </row>
    <row r="7" spans="1:16">
      <c r="A7" s="151" t="s">
        <v>272</v>
      </c>
      <c r="D7" s="147" t="s">
        <v>227</v>
      </c>
      <c r="I7" s="149" t="s">
        <v>228</v>
      </c>
      <c r="M7" s="155">
        <v>0.6</v>
      </c>
      <c r="O7" s="147">
        <v>2005</v>
      </c>
      <c r="P7" s="147">
        <v>6</v>
      </c>
    </row>
    <row r="8" spans="1:16">
      <c r="A8" s="147" t="s">
        <v>178</v>
      </c>
      <c r="D8" s="147" t="s">
        <v>229</v>
      </c>
      <c r="I8" s="149" t="s">
        <v>230</v>
      </c>
      <c r="M8" s="155">
        <v>0.7</v>
      </c>
      <c r="O8" s="147">
        <v>2006</v>
      </c>
      <c r="P8" s="147">
        <v>7</v>
      </c>
    </row>
    <row r="9" spans="1:16">
      <c r="A9" s="147" t="s">
        <v>179</v>
      </c>
      <c r="D9" s="147" t="s">
        <v>78</v>
      </c>
      <c r="G9" s="149"/>
      <c r="I9" s="149" t="s">
        <v>231</v>
      </c>
      <c r="M9" s="155">
        <v>0.8</v>
      </c>
      <c r="O9" s="147">
        <v>2007</v>
      </c>
      <c r="P9" s="147">
        <v>8</v>
      </c>
    </row>
    <row r="10" spans="1:16">
      <c r="A10" s="147" t="s">
        <v>189</v>
      </c>
      <c r="D10" s="147" t="s">
        <v>232</v>
      </c>
      <c r="G10" s="149"/>
      <c r="I10" s="149" t="s">
        <v>233</v>
      </c>
      <c r="M10" s="155">
        <v>0.9</v>
      </c>
      <c r="O10" s="147">
        <v>2008</v>
      </c>
      <c r="P10" s="147">
        <v>9</v>
      </c>
    </row>
    <row r="11" spans="1:16">
      <c r="A11" s="147" t="s">
        <v>190</v>
      </c>
      <c r="D11" s="147" t="s">
        <v>234</v>
      </c>
      <c r="G11" s="149"/>
      <c r="O11" s="147">
        <v>2009</v>
      </c>
      <c r="P11" s="147">
        <v>10</v>
      </c>
    </row>
    <row r="12" spans="1:16">
      <c r="A12" s="147" t="s">
        <v>191</v>
      </c>
      <c r="D12" s="147" t="s">
        <v>235</v>
      </c>
      <c r="G12" s="149"/>
      <c r="O12" s="147">
        <v>2010</v>
      </c>
      <c r="P12" s="147">
        <v>11</v>
      </c>
    </row>
    <row r="13" spans="1:16">
      <c r="A13" s="147" t="s">
        <v>192</v>
      </c>
      <c r="D13" s="147" t="s">
        <v>236</v>
      </c>
      <c r="G13" s="149"/>
      <c r="O13" s="147">
        <v>2011</v>
      </c>
      <c r="P13" s="147">
        <v>12</v>
      </c>
    </row>
    <row r="14" spans="1:16">
      <c r="D14" s="147" t="s">
        <v>237</v>
      </c>
      <c r="G14" s="149"/>
      <c r="O14" s="147">
        <v>2012</v>
      </c>
    </row>
    <row r="15" spans="1:16">
      <c r="D15" s="147" t="s">
        <v>195</v>
      </c>
      <c r="G15" s="149"/>
      <c r="O15" s="147">
        <v>2013</v>
      </c>
    </row>
    <row r="16" spans="1:16">
      <c r="D16" s="147" t="s">
        <v>238</v>
      </c>
      <c r="G16" s="149"/>
      <c r="O16" s="147">
        <v>2014</v>
      </c>
    </row>
    <row r="17" spans="4:15">
      <c r="D17" s="147" t="s">
        <v>239</v>
      </c>
      <c r="G17" s="149"/>
      <c r="O17" s="147">
        <v>2015</v>
      </c>
    </row>
    <row r="18" spans="4:15">
      <c r="D18" s="147" t="s">
        <v>240</v>
      </c>
      <c r="G18" s="149"/>
      <c r="O18" s="147">
        <v>2016</v>
      </c>
    </row>
    <row r="19" spans="4:15">
      <c r="D19" s="147" t="s">
        <v>241</v>
      </c>
      <c r="G19" s="149"/>
      <c r="O19" s="147">
        <v>2017</v>
      </c>
    </row>
    <row r="20" spans="4:15">
      <c r="D20" s="147" t="s">
        <v>242</v>
      </c>
      <c r="G20" s="149"/>
      <c r="O20" s="147">
        <v>2018</v>
      </c>
    </row>
    <row r="21" spans="4:15">
      <c r="O21" s="147">
        <v>2019</v>
      </c>
    </row>
    <row r="22" spans="4:15">
      <c r="O22" s="147">
        <v>2020</v>
      </c>
    </row>
    <row r="23" spans="4:15">
      <c r="O23" s="147">
        <v>2021</v>
      </c>
    </row>
    <row r="24" spans="4:15">
      <c r="O24" s="147">
        <v>2022</v>
      </c>
    </row>
    <row r="25" spans="4:15">
      <c r="O25" s="147">
        <v>2023</v>
      </c>
    </row>
    <row r="26" spans="4:15">
      <c r="O26" s="147">
        <v>2024</v>
      </c>
    </row>
    <row r="27" spans="4:15">
      <c r="O27" s="147">
        <v>2025</v>
      </c>
    </row>
    <row r="28" spans="4:15">
      <c r="O28" s="147">
        <v>2026</v>
      </c>
    </row>
    <row r="29" spans="4:15">
      <c r="O29" s="147">
        <v>2027</v>
      </c>
    </row>
    <row r="30" spans="4:15">
      <c r="O30" s="147">
        <v>2028</v>
      </c>
    </row>
    <row r="31" spans="4:15">
      <c r="O31" s="147">
        <v>2029</v>
      </c>
    </row>
    <row r="32" spans="4:15">
      <c r="O32" s="147">
        <v>2030</v>
      </c>
    </row>
    <row r="33" spans="15:15">
      <c r="O33" s="147">
        <v>2031</v>
      </c>
    </row>
    <row r="34" spans="15:15">
      <c r="O34" s="147">
        <v>2032</v>
      </c>
    </row>
    <row r="35" spans="15:15">
      <c r="O35" s="147">
        <v>2033</v>
      </c>
    </row>
    <row r="36" spans="15:15">
      <c r="O36" s="147">
        <v>2034</v>
      </c>
    </row>
    <row r="37" spans="15:15">
      <c r="O37" s="147">
        <v>2035</v>
      </c>
    </row>
    <row r="38" spans="15:15">
      <c r="O38" s="147">
        <v>2036</v>
      </c>
    </row>
    <row r="39" spans="15:15">
      <c r="O39" s="147">
        <v>2037</v>
      </c>
    </row>
    <row r="40" spans="15:15">
      <c r="O40" s="147">
        <v>2038</v>
      </c>
    </row>
    <row r="41" spans="15:15">
      <c r="O41" s="147">
        <v>2039</v>
      </c>
    </row>
    <row r="42" spans="15:15">
      <c r="O42" s="147">
        <v>2040</v>
      </c>
    </row>
    <row r="43" spans="15:15">
      <c r="O43" s="147">
        <v>2041</v>
      </c>
    </row>
    <row r="44" spans="15:15">
      <c r="O44" s="147">
        <v>2042</v>
      </c>
    </row>
    <row r="45" spans="15:15">
      <c r="O45" s="147">
        <v>2043</v>
      </c>
    </row>
    <row r="46" spans="15:15">
      <c r="O46" s="147">
        <v>2044</v>
      </c>
    </row>
    <row r="47" spans="15:15">
      <c r="O47" s="147">
        <v>2045</v>
      </c>
    </row>
    <row r="48" spans="15:15">
      <c r="O48" s="147">
        <v>2046</v>
      </c>
    </row>
    <row r="49" spans="15:15">
      <c r="O49" s="147">
        <v>2047</v>
      </c>
    </row>
    <row r="50" spans="15:15">
      <c r="O50" s="147">
        <v>2048</v>
      </c>
    </row>
    <row r="51" spans="15:15">
      <c r="O51" s="147">
        <v>2049</v>
      </c>
    </row>
    <row r="52" spans="15:15">
      <c r="O52" s="147">
        <v>2050</v>
      </c>
    </row>
    <row r="53" spans="15:15">
      <c r="O53" s="147">
        <v>2051</v>
      </c>
    </row>
    <row r="54" spans="15:15">
      <c r="O54" s="147">
        <v>2052</v>
      </c>
    </row>
    <row r="55" spans="15:15">
      <c r="O55" s="147">
        <v>2053</v>
      </c>
    </row>
    <row r="56" spans="15:15">
      <c r="O56" s="147">
        <v>2054</v>
      </c>
    </row>
    <row r="57" spans="15:15">
      <c r="O57" s="147">
        <v>2055</v>
      </c>
    </row>
    <row r="58" spans="15:15">
      <c r="O58" s="147">
        <v>2056</v>
      </c>
    </row>
    <row r="59" spans="15:15">
      <c r="O59" s="147">
        <v>2057</v>
      </c>
    </row>
    <row r="60" spans="15:15">
      <c r="O60" s="147">
        <v>2058</v>
      </c>
    </row>
    <row r="61" spans="15:15">
      <c r="O61" s="147">
        <v>2059</v>
      </c>
    </row>
    <row r="62" spans="15:15">
      <c r="O62" s="147">
        <v>2060</v>
      </c>
    </row>
    <row r="63" spans="15:15">
      <c r="O63" s="147">
        <v>2061</v>
      </c>
    </row>
    <row r="64" spans="15:15">
      <c r="O64" s="147">
        <v>2062</v>
      </c>
    </row>
    <row r="65" spans="15:15">
      <c r="O65" s="147">
        <v>2063</v>
      </c>
    </row>
    <row r="66" spans="15:15">
      <c r="O66" s="147">
        <v>2064</v>
      </c>
    </row>
    <row r="67" spans="15:15">
      <c r="O67" s="147">
        <v>2065</v>
      </c>
    </row>
    <row r="68" spans="15:15">
      <c r="O68" s="147">
        <v>2066</v>
      </c>
    </row>
    <row r="69" spans="15:15">
      <c r="O69" s="147">
        <v>2067</v>
      </c>
    </row>
    <row r="70" spans="15:15">
      <c r="O70" s="147">
        <v>2068</v>
      </c>
    </row>
    <row r="71" spans="15:15">
      <c r="O71" s="147">
        <v>2069</v>
      </c>
    </row>
    <row r="72" spans="15:15">
      <c r="O72" s="147">
        <v>2070</v>
      </c>
    </row>
    <row r="73" spans="15:15">
      <c r="O73" s="147">
        <v>2071</v>
      </c>
    </row>
    <row r="74" spans="15:15">
      <c r="O74" s="147">
        <v>2072</v>
      </c>
    </row>
    <row r="75" spans="15:15">
      <c r="O75" s="147">
        <v>2073</v>
      </c>
    </row>
    <row r="76" spans="15:15">
      <c r="O76" s="147">
        <v>2074</v>
      </c>
    </row>
    <row r="77" spans="15:15">
      <c r="O77" s="147">
        <v>2075</v>
      </c>
    </row>
    <row r="78" spans="15:15">
      <c r="O78" s="147">
        <v>2076</v>
      </c>
    </row>
    <row r="79" spans="15:15">
      <c r="O79" s="147">
        <v>2077</v>
      </c>
    </row>
    <row r="80" spans="15:15">
      <c r="O80" s="147">
        <v>2078</v>
      </c>
    </row>
    <row r="81" spans="15:15">
      <c r="O81" s="147">
        <v>2079</v>
      </c>
    </row>
    <row r="82" spans="15:15">
      <c r="O82" s="147">
        <v>2080</v>
      </c>
    </row>
    <row r="83" spans="15:15">
      <c r="O83" s="147">
        <v>2081</v>
      </c>
    </row>
    <row r="84" spans="15:15">
      <c r="O84" s="147">
        <v>2082</v>
      </c>
    </row>
    <row r="85" spans="15:15">
      <c r="O85" s="147">
        <v>2083</v>
      </c>
    </row>
    <row r="86" spans="15:15">
      <c r="O86" s="147">
        <v>2084</v>
      </c>
    </row>
    <row r="87" spans="15:15">
      <c r="O87" s="147">
        <v>2085</v>
      </c>
    </row>
    <row r="88" spans="15:15">
      <c r="O88" s="147">
        <v>2086</v>
      </c>
    </row>
    <row r="89" spans="15:15">
      <c r="O89" s="147">
        <v>2087</v>
      </c>
    </row>
    <row r="90" spans="15:15">
      <c r="O90" s="147">
        <v>2088</v>
      </c>
    </row>
    <row r="91" spans="15:15">
      <c r="O91" s="147">
        <v>2089</v>
      </c>
    </row>
    <row r="92" spans="15:15">
      <c r="O92" s="147">
        <v>2090</v>
      </c>
    </row>
    <row r="93" spans="15:15">
      <c r="O93" s="147">
        <v>2091</v>
      </c>
    </row>
    <row r="94" spans="15:15">
      <c r="O94" s="147">
        <v>2092</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BF176"/>
  <sheetViews>
    <sheetView view="pageBreakPreview" topLeftCell="A28" zoomScale="55" zoomScaleNormal="70" zoomScaleSheetLayoutView="55" workbookViewId="0">
      <selection activeCell="BA6" sqref="BA6:BE6"/>
    </sheetView>
  </sheetViews>
  <sheetFormatPr defaultColWidth="9" defaultRowHeight="13.5"/>
  <cols>
    <col min="1" max="1" width="2.625" style="65" customWidth="1"/>
    <col min="2" max="2" width="5.75" style="65" customWidth="1"/>
    <col min="3" max="13" width="2.625" style="65" customWidth="1"/>
    <col min="14" max="14" width="4.625" style="65" customWidth="1"/>
    <col min="15" max="20" width="3.625" style="65" customWidth="1"/>
    <col min="21" max="26" width="3.5" style="65" customWidth="1"/>
    <col min="27" max="31" width="3.375" style="65" customWidth="1"/>
    <col min="32" max="36" width="5" style="65" customWidth="1"/>
    <col min="37" max="37" width="5.875" style="65" customWidth="1"/>
    <col min="38" max="51" width="4.5" style="65" customWidth="1"/>
    <col min="52" max="52" width="18.75" style="65" customWidth="1"/>
    <col min="53" max="54" width="2.625" style="65" customWidth="1"/>
    <col min="55" max="55" width="4.25" style="65" customWidth="1"/>
    <col min="56" max="59" width="2.625" style="65" customWidth="1"/>
    <col min="60" max="60" width="9" style="65" customWidth="1"/>
    <col min="61" max="16384" width="9" style="65"/>
  </cols>
  <sheetData>
    <row r="1" spans="1:58" ht="18" customHeight="1"/>
    <row r="3" spans="1:58" ht="21">
      <c r="A3" s="540" t="s">
        <v>9</v>
      </c>
      <c r="B3" s="540"/>
      <c r="C3" s="540"/>
      <c r="D3" s="540"/>
      <c r="E3" s="540"/>
      <c r="F3" s="540"/>
      <c r="G3" s="540"/>
      <c r="H3" s="540"/>
      <c r="I3" s="540"/>
      <c r="J3" s="540"/>
      <c r="K3" s="540"/>
      <c r="L3" s="540"/>
      <c r="M3" s="540"/>
      <c r="N3" s="540"/>
      <c r="O3" s="540"/>
      <c r="P3" s="540"/>
      <c r="Q3" s="540"/>
      <c r="R3" s="540"/>
      <c r="S3" s="540"/>
      <c r="T3" s="540"/>
      <c r="U3" s="540"/>
      <c r="V3" s="540"/>
      <c r="W3" s="540"/>
      <c r="X3" s="540"/>
      <c r="Y3" s="540"/>
      <c r="Z3" s="540"/>
      <c r="AA3" s="540"/>
      <c r="AB3" s="540"/>
      <c r="AC3" s="540"/>
      <c r="AD3" s="540"/>
      <c r="AE3" s="540"/>
      <c r="AF3" s="540"/>
      <c r="AG3" s="540"/>
      <c r="AH3" s="540"/>
      <c r="AI3" s="540"/>
      <c r="AJ3" s="540"/>
      <c r="AK3" s="540"/>
      <c r="AL3" s="540"/>
      <c r="AM3" s="540"/>
      <c r="AN3" s="540"/>
      <c r="AO3" s="540"/>
      <c r="AP3" s="540"/>
      <c r="AQ3" s="540"/>
      <c r="AR3" s="540"/>
      <c r="AS3" s="540"/>
      <c r="AT3" s="540"/>
      <c r="AU3" s="540"/>
      <c r="AV3" s="540"/>
      <c r="AW3" s="540"/>
      <c r="AX3" s="540"/>
      <c r="AY3" s="540"/>
      <c r="AZ3" s="540"/>
      <c r="BA3" s="540"/>
      <c r="BB3" s="540"/>
      <c r="BC3" s="540"/>
      <c r="BD3" s="540"/>
      <c r="BE3" s="540"/>
      <c r="BF3" s="68"/>
    </row>
    <row r="4" spans="1:58" ht="14.25" thickBot="1">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row>
    <row r="5" spans="1:58" ht="21.95" customHeight="1" thickBot="1">
      <c r="A5" s="541" t="s">
        <v>8</v>
      </c>
      <c r="B5" s="542"/>
      <c r="C5" s="542"/>
      <c r="D5" s="542"/>
      <c r="E5" s="542"/>
      <c r="F5" s="542"/>
      <c r="G5" s="542"/>
      <c r="H5" s="542"/>
      <c r="I5" s="542"/>
      <c r="J5" s="543"/>
      <c r="K5" s="547" t="s">
        <v>7</v>
      </c>
      <c r="L5" s="542"/>
      <c r="M5" s="542"/>
      <c r="N5" s="543"/>
      <c r="O5" s="547" t="s">
        <v>6</v>
      </c>
      <c r="P5" s="542"/>
      <c r="Q5" s="542"/>
      <c r="R5" s="542"/>
      <c r="S5" s="542"/>
      <c r="T5" s="543"/>
      <c r="U5" s="549" t="s">
        <v>38</v>
      </c>
      <c r="V5" s="550"/>
      <c r="W5" s="550"/>
      <c r="X5" s="550"/>
      <c r="Y5" s="550"/>
      <c r="Z5" s="551"/>
      <c r="AA5" s="549" t="s">
        <v>37</v>
      </c>
      <c r="AB5" s="542"/>
      <c r="AC5" s="542"/>
      <c r="AD5" s="542"/>
      <c r="AE5" s="542"/>
      <c r="AF5" s="555" t="s">
        <v>5</v>
      </c>
      <c r="AG5" s="556"/>
      <c r="AH5" s="556"/>
      <c r="AI5" s="556"/>
      <c r="AJ5" s="556"/>
      <c r="AK5" s="556"/>
      <c r="AL5" s="556"/>
      <c r="AM5" s="556"/>
      <c r="AN5" s="556"/>
      <c r="AO5" s="556"/>
      <c r="AP5" s="556"/>
      <c r="AQ5" s="556"/>
      <c r="AR5" s="556"/>
      <c r="AS5" s="556"/>
      <c r="AT5" s="556"/>
      <c r="AU5" s="556"/>
      <c r="AV5" s="556"/>
      <c r="AW5" s="556"/>
      <c r="AX5" s="556"/>
      <c r="AY5" s="556"/>
      <c r="AZ5" s="556"/>
      <c r="BA5" s="69"/>
      <c r="BB5" s="69"/>
      <c r="BC5" s="69"/>
      <c r="BD5" s="69"/>
      <c r="BE5" s="70"/>
      <c r="BF5" s="66"/>
    </row>
    <row r="6" spans="1:58" ht="21.95" customHeight="1" thickTop="1" thickBot="1">
      <c r="A6" s="544"/>
      <c r="B6" s="545"/>
      <c r="C6" s="545"/>
      <c r="D6" s="545"/>
      <c r="E6" s="545"/>
      <c r="F6" s="545"/>
      <c r="G6" s="545"/>
      <c r="H6" s="545"/>
      <c r="I6" s="545"/>
      <c r="J6" s="546"/>
      <c r="K6" s="548"/>
      <c r="L6" s="545"/>
      <c r="M6" s="545"/>
      <c r="N6" s="546"/>
      <c r="O6" s="548"/>
      <c r="P6" s="545"/>
      <c r="Q6" s="545"/>
      <c r="R6" s="545"/>
      <c r="S6" s="545"/>
      <c r="T6" s="546"/>
      <c r="U6" s="552"/>
      <c r="V6" s="553"/>
      <c r="W6" s="553"/>
      <c r="X6" s="553"/>
      <c r="Y6" s="553"/>
      <c r="Z6" s="554"/>
      <c r="AA6" s="548"/>
      <c r="AB6" s="545"/>
      <c r="AC6" s="545"/>
      <c r="AD6" s="545"/>
      <c r="AE6" s="545"/>
      <c r="AF6" s="557"/>
      <c r="AG6" s="558"/>
      <c r="AH6" s="558"/>
      <c r="AI6" s="558"/>
      <c r="AJ6" s="558"/>
      <c r="AK6" s="558"/>
      <c r="AL6" s="558"/>
      <c r="AM6" s="558"/>
      <c r="AN6" s="558"/>
      <c r="AO6" s="558"/>
      <c r="AP6" s="558"/>
      <c r="AQ6" s="558"/>
      <c r="AR6" s="558"/>
      <c r="AS6" s="558"/>
      <c r="AT6" s="558"/>
      <c r="AU6" s="558"/>
      <c r="AV6" s="558"/>
      <c r="AW6" s="558"/>
      <c r="AX6" s="558"/>
      <c r="AY6" s="558"/>
      <c r="AZ6" s="558"/>
      <c r="BA6" s="559" t="s">
        <v>4</v>
      </c>
      <c r="BB6" s="560"/>
      <c r="BC6" s="560"/>
      <c r="BD6" s="560"/>
      <c r="BE6" s="561"/>
      <c r="BF6" s="66"/>
    </row>
    <row r="7" spans="1:58" ht="57.75" customHeight="1" thickTop="1" thickBot="1">
      <c r="A7" s="562" t="s">
        <v>3</v>
      </c>
      <c r="B7" s="563"/>
      <c r="C7" s="563"/>
      <c r="D7" s="563"/>
      <c r="E7" s="563"/>
      <c r="F7" s="563"/>
      <c r="G7" s="563"/>
      <c r="H7" s="563"/>
      <c r="I7" s="563"/>
      <c r="J7" s="564"/>
      <c r="K7" s="565"/>
      <c r="L7" s="566"/>
      <c r="M7" s="566"/>
      <c r="N7" s="567"/>
      <c r="O7" s="565"/>
      <c r="P7" s="566"/>
      <c r="Q7" s="566"/>
      <c r="R7" s="566"/>
      <c r="S7" s="566"/>
      <c r="T7" s="567"/>
      <c r="U7" s="568"/>
      <c r="V7" s="569"/>
      <c r="W7" s="569"/>
      <c r="X7" s="569"/>
      <c r="Y7" s="569"/>
      <c r="Z7" s="570"/>
      <c r="AA7" s="565"/>
      <c r="AB7" s="566"/>
      <c r="AC7" s="566"/>
      <c r="AD7" s="566"/>
      <c r="AE7" s="566"/>
      <c r="AF7" s="571" t="s">
        <v>36</v>
      </c>
      <c r="AG7" s="572"/>
      <c r="AH7" s="572"/>
      <c r="AI7" s="572"/>
      <c r="AJ7" s="572"/>
      <c r="AK7" s="573"/>
      <c r="AL7" s="574" t="s">
        <v>88</v>
      </c>
      <c r="AM7" s="575"/>
      <c r="AN7" s="575"/>
      <c r="AO7" s="575"/>
      <c r="AP7" s="575"/>
      <c r="AQ7" s="575"/>
      <c r="AR7" s="575"/>
      <c r="AS7" s="575"/>
      <c r="AT7" s="575"/>
      <c r="AU7" s="575"/>
      <c r="AV7" s="575"/>
      <c r="AW7" s="575"/>
      <c r="AX7" s="575"/>
      <c r="AY7" s="575"/>
      <c r="AZ7" s="576"/>
      <c r="BA7" s="598"/>
      <c r="BB7" s="599"/>
      <c r="BC7" s="599"/>
      <c r="BD7" s="599"/>
      <c r="BE7" s="600"/>
      <c r="BF7" s="64"/>
    </row>
    <row r="8" spans="1:58" ht="21.95" customHeight="1">
      <c r="A8" s="577"/>
      <c r="B8" s="580" t="s">
        <v>2</v>
      </c>
      <c r="C8" s="581"/>
      <c r="D8" s="581"/>
      <c r="E8" s="581"/>
      <c r="F8" s="581"/>
      <c r="G8" s="581"/>
      <c r="H8" s="581"/>
      <c r="I8" s="581"/>
      <c r="J8" s="582"/>
      <c r="K8" s="580"/>
      <c r="L8" s="581"/>
      <c r="M8" s="581"/>
      <c r="N8" s="582"/>
      <c r="O8" s="589"/>
      <c r="P8" s="590"/>
      <c r="Q8" s="590"/>
      <c r="R8" s="590"/>
      <c r="S8" s="590"/>
      <c r="T8" s="591"/>
      <c r="U8" s="589"/>
      <c r="V8" s="590"/>
      <c r="W8" s="590"/>
      <c r="X8" s="590"/>
      <c r="Y8" s="590"/>
      <c r="Z8" s="591"/>
      <c r="AA8" s="644" t="s">
        <v>89</v>
      </c>
      <c r="AB8" s="645"/>
      <c r="AC8" s="645"/>
      <c r="AD8" s="645"/>
      <c r="AE8" s="646"/>
      <c r="AF8" s="623" t="s">
        <v>35</v>
      </c>
      <c r="AG8" s="623"/>
      <c r="AH8" s="623"/>
      <c r="AI8" s="623"/>
      <c r="AJ8" s="623"/>
      <c r="AK8" s="613"/>
      <c r="AL8" s="627" t="s">
        <v>90</v>
      </c>
      <c r="AM8" s="621"/>
      <c r="AN8" s="621"/>
      <c r="AO8" s="621"/>
      <c r="AP8" s="621"/>
      <c r="AQ8" s="621"/>
      <c r="AR8" s="621"/>
      <c r="AS8" s="621"/>
      <c r="AT8" s="621"/>
      <c r="AU8" s="621"/>
      <c r="AV8" s="621"/>
      <c r="AW8" s="621"/>
      <c r="AX8" s="621"/>
      <c r="AY8" s="621"/>
      <c r="AZ8" s="622"/>
      <c r="BA8" s="614"/>
      <c r="BB8" s="614"/>
      <c r="BC8" s="614"/>
      <c r="BD8" s="614"/>
      <c r="BE8" s="617"/>
      <c r="BF8" s="64"/>
    </row>
    <row r="9" spans="1:58" ht="30.75" customHeight="1">
      <c r="A9" s="578"/>
      <c r="B9" s="583"/>
      <c r="C9" s="584"/>
      <c r="D9" s="584"/>
      <c r="E9" s="584"/>
      <c r="F9" s="584"/>
      <c r="G9" s="584"/>
      <c r="H9" s="584"/>
      <c r="I9" s="584"/>
      <c r="J9" s="585"/>
      <c r="K9" s="583"/>
      <c r="L9" s="584"/>
      <c r="M9" s="584"/>
      <c r="N9" s="585"/>
      <c r="O9" s="592"/>
      <c r="P9" s="593"/>
      <c r="Q9" s="593"/>
      <c r="R9" s="593"/>
      <c r="S9" s="593"/>
      <c r="T9" s="594"/>
      <c r="U9" s="592"/>
      <c r="V9" s="593"/>
      <c r="W9" s="593"/>
      <c r="X9" s="593"/>
      <c r="Y9" s="593"/>
      <c r="Z9" s="594"/>
      <c r="AA9" s="647"/>
      <c r="AB9" s="648"/>
      <c r="AC9" s="648"/>
      <c r="AD9" s="648"/>
      <c r="AE9" s="649"/>
      <c r="AF9" s="618" t="s">
        <v>124</v>
      </c>
      <c r="AG9" s="619"/>
      <c r="AH9" s="619"/>
      <c r="AI9" s="619"/>
      <c r="AJ9" s="619"/>
      <c r="AK9" s="620"/>
      <c r="AL9" s="609" t="s">
        <v>34</v>
      </c>
      <c r="AM9" s="621"/>
      <c r="AN9" s="621"/>
      <c r="AO9" s="621"/>
      <c r="AP9" s="621"/>
      <c r="AQ9" s="621"/>
      <c r="AR9" s="621"/>
      <c r="AS9" s="621"/>
      <c r="AT9" s="621"/>
      <c r="AU9" s="621"/>
      <c r="AV9" s="621"/>
      <c r="AW9" s="621"/>
      <c r="AX9" s="621"/>
      <c r="AY9" s="621"/>
      <c r="AZ9" s="622"/>
      <c r="BA9" s="614"/>
      <c r="BB9" s="614"/>
      <c r="BC9" s="614"/>
      <c r="BD9" s="614"/>
      <c r="BE9" s="617"/>
      <c r="BF9" s="66"/>
    </row>
    <row r="10" spans="1:58" ht="21.95" customHeight="1">
      <c r="A10" s="578"/>
      <c r="B10" s="583"/>
      <c r="C10" s="584"/>
      <c r="D10" s="584"/>
      <c r="E10" s="584"/>
      <c r="F10" s="584"/>
      <c r="G10" s="584"/>
      <c r="H10" s="584"/>
      <c r="I10" s="584"/>
      <c r="J10" s="585"/>
      <c r="K10" s="583"/>
      <c r="L10" s="584"/>
      <c r="M10" s="584"/>
      <c r="N10" s="585"/>
      <c r="O10" s="592"/>
      <c r="P10" s="593"/>
      <c r="Q10" s="593"/>
      <c r="R10" s="593"/>
      <c r="S10" s="593"/>
      <c r="T10" s="594"/>
      <c r="U10" s="592"/>
      <c r="V10" s="593"/>
      <c r="W10" s="593"/>
      <c r="X10" s="593"/>
      <c r="Y10" s="593"/>
      <c r="Z10" s="594"/>
      <c r="AA10" s="647"/>
      <c r="AB10" s="648"/>
      <c r="AC10" s="648"/>
      <c r="AD10" s="648"/>
      <c r="AE10" s="649"/>
      <c r="AF10" s="623" t="s">
        <v>1</v>
      </c>
      <c r="AG10" s="623"/>
      <c r="AH10" s="623"/>
      <c r="AI10" s="623"/>
      <c r="AJ10" s="623"/>
      <c r="AK10" s="613"/>
      <c r="AL10" s="624" t="s">
        <v>123</v>
      </c>
      <c r="AM10" s="625"/>
      <c r="AN10" s="625"/>
      <c r="AO10" s="625"/>
      <c r="AP10" s="625"/>
      <c r="AQ10" s="625"/>
      <c r="AR10" s="625"/>
      <c r="AS10" s="625"/>
      <c r="AT10" s="625"/>
      <c r="AU10" s="625"/>
      <c r="AV10" s="625"/>
      <c r="AW10" s="625"/>
      <c r="AX10" s="625"/>
      <c r="AY10" s="625"/>
      <c r="AZ10" s="626"/>
      <c r="BA10" s="614"/>
      <c r="BB10" s="614"/>
      <c r="BC10" s="614"/>
      <c r="BD10" s="614"/>
      <c r="BE10" s="617"/>
      <c r="BF10" s="66"/>
    </row>
    <row r="11" spans="1:58" ht="21.95" customHeight="1">
      <c r="A11" s="578"/>
      <c r="B11" s="583"/>
      <c r="C11" s="584"/>
      <c r="D11" s="584"/>
      <c r="E11" s="584"/>
      <c r="F11" s="584"/>
      <c r="G11" s="584"/>
      <c r="H11" s="584"/>
      <c r="I11" s="584"/>
      <c r="J11" s="585"/>
      <c r="K11" s="583"/>
      <c r="L11" s="584"/>
      <c r="M11" s="584"/>
      <c r="N11" s="585"/>
      <c r="O11" s="592"/>
      <c r="P11" s="593"/>
      <c r="Q11" s="593"/>
      <c r="R11" s="593"/>
      <c r="S11" s="593"/>
      <c r="T11" s="594"/>
      <c r="U11" s="592"/>
      <c r="V11" s="593"/>
      <c r="W11" s="593"/>
      <c r="X11" s="593"/>
      <c r="Y11" s="593"/>
      <c r="Z11" s="594"/>
      <c r="AA11" s="647"/>
      <c r="AB11" s="648"/>
      <c r="AC11" s="648"/>
      <c r="AD11" s="648"/>
      <c r="AE11" s="649"/>
      <c r="AF11" s="601" t="s">
        <v>80</v>
      </c>
      <c r="AG11" s="602"/>
      <c r="AH11" s="602"/>
      <c r="AI11" s="602"/>
      <c r="AJ11" s="602"/>
      <c r="AK11" s="602"/>
      <c r="AL11" s="603" t="s">
        <v>123</v>
      </c>
      <c r="AM11" s="604"/>
      <c r="AN11" s="604"/>
      <c r="AO11" s="604"/>
      <c r="AP11" s="604"/>
      <c r="AQ11" s="604"/>
      <c r="AR11" s="604"/>
      <c r="AS11" s="604"/>
      <c r="AT11" s="604"/>
      <c r="AU11" s="604"/>
      <c r="AV11" s="604"/>
      <c r="AW11" s="604"/>
      <c r="AX11" s="604"/>
      <c r="AY11" s="604"/>
      <c r="AZ11" s="605"/>
      <c r="BA11" s="602"/>
      <c r="BB11" s="602"/>
      <c r="BC11" s="602"/>
      <c r="BD11" s="602"/>
      <c r="BE11" s="606"/>
      <c r="BF11" s="67"/>
    </row>
    <row r="12" spans="1:58" ht="21.95" customHeight="1">
      <c r="A12" s="578"/>
      <c r="B12" s="583"/>
      <c r="C12" s="584"/>
      <c r="D12" s="584"/>
      <c r="E12" s="584"/>
      <c r="F12" s="584"/>
      <c r="G12" s="584"/>
      <c r="H12" s="584"/>
      <c r="I12" s="584"/>
      <c r="J12" s="585"/>
      <c r="K12" s="583"/>
      <c r="L12" s="584"/>
      <c r="M12" s="584"/>
      <c r="N12" s="585"/>
      <c r="O12" s="592"/>
      <c r="P12" s="593"/>
      <c r="Q12" s="593"/>
      <c r="R12" s="593"/>
      <c r="S12" s="593"/>
      <c r="T12" s="594"/>
      <c r="U12" s="592"/>
      <c r="V12" s="593"/>
      <c r="W12" s="593"/>
      <c r="X12" s="593"/>
      <c r="Y12" s="593"/>
      <c r="Z12" s="594"/>
      <c r="AA12" s="647"/>
      <c r="AB12" s="648"/>
      <c r="AC12" s="648"/>
      <c r="AD12" s="648"/>
      <c r="AE12" s="649"/>
      <c r="AF12" s="613" t="s">
        <v>122</v>
      </c>
      <c r="AG12" s="614"/>
      <c r="AH12" s="614"/>
      <c r="AI12" s="614"/>
      <c r="AJ12" s="614"/>
      <c r="AK12" s="614"/>
      <c r="AL12" s="603" t="s">
        <v>121</v>
      </c>
      <c r="AM12" s="604"/>
      <c r="AN12" s="604"/>
      <c r="AO12" s="604"/>
      <c r="AP12" s="604"/>
      <c r="AQ12" s="604"/>
      <c r="AR12" s="604"/>
      <c r="AS12" s="604"/>
      <c r="AT12" s="604"/>
      <c r="AU12" s="604"/>
      <c r="AV12" s="604"/>
      <c r="AW12" s="604"/>
      <c r="AX12" s="604"/>
      <c r="AY12" s="604"/>
      <c r="AZ12" s="605"/>
      <c r="BA12" s="615"/>
      <c r="BB12" s="615"/>
      <c r="BC12" s="615"/>
      <c r="BD12" s="615"/>
      <c r="BE12" s="616"/>
      <c r="BF12" s="66"/>
    </row>
    <row r="13" spans="1:58" ht="21.95" customHeight="1">
      <c r="A13" s="578"/>
      <c r="B13" s="583"/>
      <c r="C13" s="584"/>
      <c r="D13" s="584"/>
      <c r="E13" s="584"/>
      <c r="F13" s="584"/>
      <c r="G13" s="584"/>
      <c r="H13" s="584"/>
      <c r="I13" s="584"/>
      <c r="J13" s="585"/>
      <c r="K13" s="583"/>
      <c r="L13" s="584"/>
      <c r="M13" s="584"/>
      <c r="N13" s="585"/>
      <c r="O13" s="592"/>
      <c r="P13" s="593"/>
      <c r="Q13" s="593"/>
      <c r="R13" s="593"/>
      <c r="S13" s="593"/>
      <c r="T13" s="594"/>
      <c r="U13" s="592"/>
      <c r="V13" s="593"/>
      <c r="W13" s="593"/>
      <c r="X13" s="593"/>
      <c r="Y13" s="593"/>
      <c r="Z13" s="594"/>
      <c r="AA13" s="647"/>
      <c r="AB13" s="648"/>
      <c r="AC13" s="648"/>
      <c r="AD13" s="648"/>
      <c r="AE13" s="649"/>
      <c r="AF13" s="601" t="s">
        <v>33</v>
      </c>
      <c r="AG13" s="602"/>
      <c r="AH13" s="602"/>
      <c r="AI13" s="602"/>
      <c r="AJ13" s="602"/>
      <c r="AK13" s="602"/>
      <c r="AL13" s="603" t="s">
        <v>118</v>
      </c>
      <c r="AM13" s="604"/>
      <c r="AN13" s="604"/>
      <c r="AO13" s="604"/>
      <c r="AP13" s="604"/>
      <c r="AQ13" s="604"/>
      <c r="AR13" s="604"/>
      <c r="AS13" s="604"/>
      <c r="AT13" s="604"/>
      <c r="AU13" s="604"/>
      <c r="AV13" s="604"/>
      <c r="AW13" s="604"/>
      <c r="AX13" s="604"/>
      <c r="AY13" s="604"/>
      <c r="AZ13" s="605"/>
      <c r="BA13" s="602"/>
      <c r="BB13" s="602"/>
      <c r="BC13" s="602"/>
      <c r="BD13" s="602"/>
      <c r="BE13" s="606"/>
      <c r="BF13" s="66"/>
    </row>
    <row r="14" spans="1:58" ht="21.95" customHeight="1">
      <c r="A14" s="578"/>
      <c r="B14" s="583"/>
      <c r="C14" s="584"/>
      <c r="D14" s="584"/>
      <c r="E14" s="584"/>
      <c r="F14" s="584"/>
      <c r="G14" s="584"/>
      <c r="H14" s="584"/>
      <c r="I14" s="584"/>
      <c r="J14" s="585"/>
      <c r="K14" s="583"/>
      <c r="L14" s="584"/>
      <c r="M14" s="584"/>
      <c r="N14" s="585"/>
      <c r="O14" s="592"/>
      <c r="P14" s="593"/>
      <c r="Q14" s="593"/>
      <c r="R14" s="593"/>
      <c r="S14" s="593"/>
      <c r="T14" s="594"/>
      <c r="U14" s="592"/>
      <c r="V14" s="593"/>
      <c r="W14" s="593"/>
      <c r="X14" s="593"/>
      <c r="Y14" s="593"/>
      <c r="Z14" s="594"/>
      <c r="AA14" s="647"/>
      <c r="AB14" s="648"/>
      <c r="AC14" s="648"/>
      <c r="AD14" s="648"/>
      <c r="AE14" s="649"/>
      <c r="AF14" s="607" t="s">
        <v>81</v>
      </c>
      <c r="AG14" s="608"/>
      <c r="AH14" s="608"/>
      <c r="AI14" s="608"/>
      <c r="AJ14" s="608"/>
      <c r="AK14" s="601"/>
      <c r="AL14" s="609" t="s">
        <v>118</v>
      </c>
      <c r="AM14" s="610"/>
      <c r="AN14" s="610"/>
      <c r="AO14" s="610"/>
      <c r="AP14" s="610"/>
      <c r="AQ14" s="610"/>
      <c r="AR14" s="610"/>
      <c r="AS14" s="610"/>
      <c r="AT14" s="610"/>
      <c r="AU14" s="610"/>
      <c r="AV14" s="610"/>
      <c r="AW14" s="610"/>
      <c r="AX14" s="610"/>
      <c r="AY14" s="610"/>
      <c r="AZ14" s="611"/>
      <c r="BA14" s="607"/>
      <c r="BB14" s="608"/>
      <c r="BC14" s="608"/>
      <c r="BD14" s="608"/>
      <c r="BE14" s="612"/>
      <c r="BF14" s="64"/>
    </row>
    <row r="15" spans="1:58" ht="42" customHeight="1">
      <c r="A15" s="578"/>
      <c r="B15" s="583"/>
      <c r="C15" s="584"/>
      <c r="D15" s="584"/>
      <c r="E15" s="584"/>
      <c r="F15" s="584"/>
      <c r="G15" s="584"/>
      <c r="H15" s="584"/>
      <c r="I15" s="584"/>
      <c r="J15" s="585"/>
      <c r="K15" s="583"/>
      <c r="L15" s="584"/>
      <c r="M15" s="584"/>
      <c r="N15" s="585"/>
      <c r="O15" s="592"/>
      <c r="P15" s="593"/>
      <c r="Q15" s="593"/>
      <c r="R15" s="593"/>
      <c r="S15" s="593"/>
      <c r="T15" s="594"/>
      <c r="U15" s="592"/>
      <c r="V15" s="593"/>
      <c r="W15" s="593"/>
      <c r="X15" s="593"/>
      <c r="Y15" s="593"/>
      <c r="Z15" s="594"/>
      <c r="AA15" s="647"/>
      <c r="AB15" s="648"/>
      <c r="AC15" s="648"/>
      <c r="AD15" s="648"/>
      <c r="AE15" s="649"/>
      <c r="AF15" s="623" t="s">
        <v>31</v>
      </c>
      <c r="AG15" s="623"/>
      <c r="AH15" s="623"/>
      <c r="AI15" s="623"/>
      <c r="AJ15" s="623"/>
      <c r="AK15" s="613"/>
      <c r="AL15" s="628" t="s">
        <v>91</v>
      </c>
      <c r="AM15" s="623"/>
      <c r="AN15" s="623"/>
      <c r="AO15" s="623"/>
      <c r="AP15" s="623"/>
      <c r="AQ15" s="623"/>
      <c r="AR15" s="623"/>
      <c r="AS15" s="623"/>
      <c r="AT15" s="623"/>
      <c r="AU15" s="623"/>
      <c r="AV15" s="623"/>
      <c r="AW15" s="623"/>
      <c r="AX15" s="623"/>
      <c r="AY15" s="623"/>
      <c r="AZ15" s="613"/>
      <c r="BA15" s="629"/>
      <c r="BB15" s="629"/>
      <c r="BC15" s="629"/>
      <c r="BD15" s="629"/>
      <c r="BE15" s="630"/>
      <c r="BF15" s="66"/>
    </row>
    <row r="16" spans="1:58" ht="44.25" customHeight="1">
      <c r="A16" s="578"/>
      <c r="B16" s="583"/>
      <c r="C16" s="584"/>
      <c r="D16" s="584"/>
      <c r="E16" s="584"/>
      <c r="F16" s="584"/>
      <c r="G16" s="584"/>
      <c r="H16" s="584"/>
      <c r="I16" s="584"/>
      <c r="J16" s="585"/>
      <c r="K16" s="583"/>
      <c r="L16" s="584"/>
      <c r="M16" s="584"/>
      <c r="N16" s="585"/>
      <c r="O16" s="592"/>
      <c r="P16" s="593"/>
      <c r="Q16" s="593"/>
      <c r="R16" s="593"/>
      <c r="S16" s="593"/>
      <c r="T16" s="594"/>
      <c r="U16" s="592"/>
      <c r="V16" s="593"/>
      <c r="W16" s="593"/>
      <c r="X16" s="593"/>
      <c r="Y16" s="593"/>
      <c r="Z16" s="594"/>
      <c r="AA16" s="647"/>
      <c r="AB16" s="648"/>
      <c r="AC16" s="648"/>
      <c r="AD16" s="648"/>
      <c r="AE16" s="649"/>
      <c r="AF16" s="607" t="s">
        <v>120</v>
      </c>
      <c r="AG16" s="608"/>
      <c r="AH16" s="608"/>
      <c r="AI16" s="608"/>
      <c r="AJ16" s="608"/>
      <c r="AK16" s="601"/>
      <c r="AL16" s="633" t="s">
        <v>119</v>
      </c>
      <c r="AM16" s="634"/>
      <c r="AN16" s="634"/>
      <c r="AO16" s="634"/>
      <c r="AP16" s="634"/>
      <c r="AQ16" s="634"/>
      <c r="AR16" s="634"/>
      <c r="AS16" s="634"/>
      <c r="AT16" s="634"/>
      <c r="AU16" s="634"/>
      <c r="AV16" s="634"/>
      <c r="AW16" s="634"/>
      <c r="AX16" s="634"/>
      <c r="AY16" s="634"/>
      <c r="AZ16" s="635"/>
      <c r="BA16" s="607"/>
      <c r="BB16" s="608"/>
      <c r="BC16" s="608"/>
      <c r="BD16" s="608"/>
      <c r="BE16" s="612"/>
      <c r="BF16" s="67"/>
    </row>
    <row r="17" spans="1:58" ht="22.7" customHeight="1">
      <c r="A17" s="578"/>
      <c r="B17" s="583"/>
      <c r="C17" s="584"/>
      <c r="D17" s="584"/>
      <c r="E17" s="584"/>
      <c r="F17" s="584"/>
      <c r="G17" s="584"/>
      <c r="H17" s="584"/>
      <c r="I17" s="584"/>
      <c r="J17" s="585"/>
      <c r="K17" s="583"/>
      <c r="L17" s="584"/>
      <c r="M17" s="584"/>
      <c r="N17" s="585"/>
      <c r="O17" s="592"/>
      <c r="P17" s="593"/>
      <c r="Q17" s="593"/>
      <c r="R17" s="593"/>
      <c r="S17" s="593"/>
      <c r="T17" s="594"/>
      <c r="U17" s="592"/>
      <c r="V17" s="593"/>
      <c r="W17" s="593"/>
      <c r="X17" s="593"/>
      <c r="Y17" s="593"/>
      <c r="Z17" s="594"/>
      <c r="AA17" s="647"/>
      <c r="AB17" s="648"/>
      <c r="AC17" s="648"/>
      <c r="AD17" s="648"/>
      <c r="AE17" s="649"/>
      <c r="AF17" s="631" t="s">
        <v>82</v>
      </c>
      <c r="AG17" s="623"/>
      <c r="AH17" s="623"/>
      <c r="AI17" s="623"/>
      <c r="AJ17" s="623"/>
      <c r="AK17" s="613"/>
      <c r="AL17" s="609" t="s">
        <v>118</v>
      </c>
      <c r="AM17" s="610"/>
      <c r="AN17" s="610"/>
      <c r="AO17" s="610"/>
      <c r="AP17" s="610"/>
      <c r="AQ17" s="610"/>
      <c r="AR17" s="610"/>
      <c r="AS17" s="610"/>
      <c r="AT17" s="610"/>
      <c r="AU17" s="610"/>
      <c r="AV17" s="610"/>
      <c r="AW17" s="610"/>
      <c r="AX17" s="610"/>
      <c r="AY17" s="610"/>
      <c r="AZ17" s="611"/>
      <c r="BA17" s="603"/>
      <c r="BB17" s="604"/>
      <c r="BC17" s="604"/>
      <c r="BD17" s="604"/>
      <c r="BE17" s="632"/>
      <c r="BF17" s="64"/>
    </row>
    <row r="18" spans="1:58" ht="21.95" customHeight="1">
      <c r="A18" s="578"/>
      <c r="B18" s="583"/>
      <c r="C18" s="584"/>
      <c r="D18" s="584"/>
      <c r="E18" s="584"/>
      <c r="F18" s="584"/>
      <c r="G18" s="584"/>
      <c r="H18" s="584"/>
      <c r="I18" s="584"/>
      <c r="J18" s="585"/>
      <c r="K18" s="583"/>
      <c r="L18" s="584"/>
      <c r="M18" s="584"/>
      <c r="N18" s="585"/>
      <c r="O18" s="592"/>
      <c r="P18" s="593"/>
      <c r="Q18" s="593"/>
      <c r="R18" s="593"/>
      <c r="S18" s="593"/>
      <c r="T18" s="594"/>
      <c r="U18" s="592"/>
      <c r="V18" s="593"/>
      <c r="W18" s="593"/>
      <c r="X18" s="593"/>
      <c r="Y18" s="593"/>
      <c r="Z18" s="594"/>
      <c r="AA18" s="647"/>
      <c r="AB18" s="648"/>
      <c r="AC18" s="648"/>
      <c r="AD18" s="648"/>
      <c r="AE18" s="649"/>
      <c r="AF18" s="623" t="s">
        <v>126</v>
      </c>
      <c r="AG18" s="623"/>
      <c r="AH18" s="623"/>
      <c r="AI18" s="623"/>
      <c r="AJ18" s="623"/>
      <c r="AK18" s="613"/>
      <c r="AL18" s="627" t="s">
        <v>117</v>
      </c>
      <c r="AM18" s="621"/>
      <c r="AN18" s="621"/>
      <c r="AO18" s="621"/>
      <c r="AP18" s="621"/>
      <c r="AQ18" s="621"/>
      <c r="AR18" s="621"/>
      <c r="AS18" s="621"/>
      <c r="AT18" s="621"/>
      <c r="AU18" s="621"/>
      <c r="AV18" s="621"/>
      <c r="AW18" s="621"/>
      <c r="AX18" s="621"/>
      <c r="AY18" s="621"/>
      <c r="AZ18" s="622"/>
      <c r="BA18" s="602"/>
      <c r="BB18" s="602"/>
      <c r="BC18" s="602"/>
      <c r="BD18" s="602"/>
      <c r="BE18" s="606"/>
      <c r="BF18" s="66"/>
    </row>
    <row r="19" spans="1:58" ht="21.95" customHeight="1">
      <c r="A19" s="578"/>
      <c r="B19" s="583"/>
      <c r="C19" s="584"/>
      <c r="D19" s="584"/>
      <c r="E19" s="584"/>
      <c r="F19" s="584"/>
      <c r="G19" s="584"/>
      <c r="H19" s="584"/>
      <c r="I19" s="584"/>
      <c r="J19" s="585"/>
      <c r="K19" s="583"/>
      <c r="L19" s="584"/>
      <c r="M19" s="584"/>
      <c r="N19" s="585"/>
      <c r="O19" s="592"/>
      <c r="P19" s="593"/>
      <c r="Q19" s="593"/>
      <c r="R19" s="593"/>
      <c r="S19" s="593"/>
      <c r="T19" s="594"/>
      <c r="U19" s="592"/>
      <c r="V19" s="593"/>
      <c r="W19" s="593"/>
      <c r="X19" s="593"/>
      <c r="Y19" s="593"/>
      <c r="Z19" s="594"/>
      <c r="AA19" s="647"/>
      <c r="AB19" s="648"/>
      <c r="AC19" s="648"/>
      <c r="AD19" s="648"/>
      <c r="AE19" s="649"/>
      <c r="AF19" s="613" t="s">
        <v>29</v>
      </c>
      <c r="AG19" s="614"/>
      <c r="AH19" s="614"/>
      <c r="AI19" s="614"/>
      <c r="AJ19" s="614"/>
      <c r="AK19" s="614"/>
      <c r="AL19" s="627" t="s">
        <v>117</v>
      </c>
      <c r="AM19" s="621"/>
      <c r="AN19" s="621"/>
      <c r="AO19" s="621"/>
      <c r="AP19" s="621"/>
      <c r="AQ19" s="621"/>
      <c r="AR19" s="621"/>
      <c r="AS19" s="621"/>
      <c r="AT19" s="621"/>
      <c r="AU19" s="621"/>
      <c r="AV19" s="621"/>
      <c r="AW19" s="621"/>
      <c r="AX19" s="621"/>
      <c r="AY19" s="621"/>
      <c r="AZ19" s="622"/>
      <c r="BA19" s="614"/>
      <c r="BB19" s="614"/>
      <c r="BC19" s="614"/>
      <c r="BD19" s="614"/>
      <c r="BE19" s="617"/>
      <c r="BF19" s="66"/>
    </row>
    <row r="20" spans="1:58" ht="22.7" customHeight="1">
      <c r="A20" s="578"/>
      <c r="B20" s="583"/>
      <c r="C20" s="584"/>
      <c r="D20" s="584"/>
      <c r="E20" s="584"/>
      <c r="F20" s="584"/>
      <c r="G20" s="584"/>
      <c r="H20" s="584"/>
      <c r="I20" s="584"/>
      <c r="J20" s="585"/>
      <c r="K20" s="583"/>
      <c r="L20" s="584"/>
      <c r="M20" s="584"/>
      <c r="N20" s="585"/>
      <c r="O20" s="592"/>
      <c r="P20" s="593"/>
      <c r="Q20" s="593"/>
      <c r="R20" s="593"/>
      <c r="S20" s="593"/>
      <c r="T20" s="594"/>
      <c r="U20" s="592"/>
      <c r="V20" s="593"/>
      <c r="W20" s="593"/>
      <c r="X20" s="593"/>
      <c r="Y20" s="593"/>
      <c r="Z20" s="594"/>
      <c r="AA20" s="647"/>
      <c r="AB20" s="648"/>
      <c r="AC20" s="648"/>
      <c r="AD20" s="648"/>
      <c r="AE20" s="649"/>
      <c r="AF20" s="631" t="s">
        <v>83</v>
      </c>
      <c r="AG20" s="623"/>
      <c r="AH20" s="623"/>
      <c r="AI20" s="623"/>
      <c r="AJ20" s="623"/>
      <c r="AK20" s="613"/>
      <c r="AL20" s="609" t="s">
        <v>116</v>
      </c>
      <c r="AM20" s="610"/>
      <c r="AN20" s="610"/>
      <c r="AO20" s="610"/>
      <c r="AP20" s="610"/>
      <c r="AQ20" s="610"/>
      <c r="AR20" s="610"/>
      <c r="AS20" s="610"/>
      <c r="AT20" s="610"/>
      <c r="AU20" s="610"/>
      <c r="AV20" s="610"/>
      <c r="AW20" s="610"/>
      <c r="AX20" s="610"/>
      <c r="AY20" s="610"/>
      <c r="AZ20" s="611"/>
      <c r="BA20" s="603"/>
      <c r="BB20" s="604"/>
      <c r="BC20" s="604"/>
      <c r="BD20" s="604"/>
      <c r="BE20" s="632"/>
      <c r="BF20" s="64"/>
    </row>
    <row r="21" spans="1:58" ht="22.7" customHeight="1">
      <c r="A21" s="578"/>
      <c r="B21" s="583"/>
      <c r="C21" s="584"/>
      <c r="D21" s="584"/>
      <c r="E21" s="584"/>
      <c r="F21" s="584"/>
      <c r="G21" s="584"/>
      <c r="H21" s="584"/>
      <c r="I21" s="584"/>
      <c r="J21" s="585"/>
      <c r="K21" s="583"/>
      <c r="L21" s="584"/>
      <c r="M21" s="584"/>
      <c r="N21" s="585"/>
      <c r="O21" s="592"/>
      <c r="P21" s="593"/>
      <c r="Q21" s="593"/>
      <c r="R21" s="593"/>
      <c r="S21" s="593"/>
      <c r="T21" s="594"/>
      <c r="U21" s="592"/>
      <c r="V21" s="593"/>
      <c r="W21" s="593"/>
      <c r="X21" s="593"/>
      <c r="Y21" s="593"/>
      <c r="Z21" s="594"/>
      <c r="AA21" s="647"/>
      <c r="AB21" s="648"/>
      <c r="AC21" s="648"/>
      <c r="AD21" s="648"/>
      <c r="AE21" s="649"/>
      <c r="AF21" s="631" t="s">
        <v>84</v>
      </c>
      <c r="AG21" s="623"/>
      <c r="AH21" s="623"/>
      <c r="AI21" s="623"/>
      <c r="AJ21" s="623"/>
      <c r="AK21" s="613"/>
      <c r="AL21" s="609" t="s">
        <v>116</v>
      </c>
      <c r="AM21" s="610"/>
      <c r="AN21" s="610"/>
      <c r="AO21" s="610"/>
      <c r="AP21" s="610"/>
      <c r="AQ21" s="610"/>
      <c r="AR21" s="610"/>
      <c r="AS21" s="610"/>
      <c r="AT21" s="610"/>
      <c r="AU21" s="610"/>
      <c r="AV21" s="610"/>
      <c r="AW21" s="610"/>
      <c r="AX21" s="610"/>
      <c r="AY21" s="610"/>
      <c r="AZ21" s="611"/>
      <c r="BA21" s="603"/>
      <c r="BB21" s="604"/>
      <c r="BC21" s="604"/>
      <c r="BD21" s="604"/>
      <c r="BE21" s="632"/>
      <c r="BF21" s="64"/>
    </row>
    <row r="22" spans="1:58" ht="22.7" customHeight="1">
      <c r="A22" s="578"/>
      <c r="B22" s="583"/>
      <c r="C22" s="584"/>
      <c r="D22" s="584"/>
      <c r="E22" s="584"/>
      <c r="F22" s="584"/>
      <c r="G22" s="584"/>
      <c r="H22" s="584"/>
      <c r="I22" s="584"/>
      <c r="J22" s="585"/>
      <c r="K22" s="583"/>
      <c r="L22" s="584"/>
      <c r="M22" s="584"/>
      <c r="N22" s="585"/>
      <c r="O22" s="592"/>
      <c r="P22" s="593"/>
      <c r="Q22" s="593"/>
      <c r="R22" s="593"/>
      <c r="S22" s="593"/>
      <c r="T22" s="594"/>
      <c r="U22" s="592"/>
      <c r="V22" s="593"/>
      <c r="W22" s="593"/>
      <c r="X22" s="593"/>
      <c r="Y22" s="593"/>
      <c r="Z22" s="594"/>
      <c r="AA22" s="647"/>
      <c r="AB22" s="648"/>
      <c r="AC22" s="648"/>
      <c r="AD22" s="648"/>
      <c r="AE22" s="649"/>
      <c r="AF22" s="607" t="s">
        <v>108</v>
      </c>
      <c r="AG22" s="608"/>
      <c r="AH22" s="608"/>
      <c r="AI22" s="608"/>
      <c r="AJ22" s="608"/>
      <c r="AK22" s="601"/>
      <c r="AL22" s="633" t="s">
        <v>116</v>
      </c>
      <c r="AM22" s="634"/>
      <c r="AN22" s="634"/>
      <c r="AO22" s="634"/>
      <c r="AP22" s="634"/>
      <c r="AQ22" s="634"/>
      <c r="AR22" s="634"/>
      <c r="AS22" s="634"/>
      <c r="AT22" s="634"/>
      <c r="AU22" s="634"/>
      <c r="AV22" s="634"/>
      <c r="AW22" s="634"/>
      <c r="AX22" s="634"/>
      <c r="AY22" s="634"/>
      <c r="AZ22" s="635"/>
      <c r="BA22" s="603"/>
      <c r="BB22" s="604"/>
      <c r="BC22" s="604"/>
      <c r="BD22" s="604"/>
      <c r="BE22" s="632"/>
      <c r="BF22" s="64"/>
    </row>
    <row r="23" spans="1:58" ht="21.95" customHeight="1">
      <c r="A23" s="578"/>
      <c r="B23" s="583"/>
      <c r="C23" s="584"/>
      <c r="D23" s="584"/>
      <c r="E23" s="584"/>
      <c r="F23" s="584"/>
      <c r="G23" s="584"/>
      <c r="H23" s="584"/>
      <c r="I23" s="584"/>
      <c r="J23" s="585"/>
      <c r="K23" s="583"/>
      <c r="L23" s="584"/>
      <c r="M23" s="584"/>
      <c r="N23" s="585"/>
      <c r="O23" s="592"/>
      <c r="P23" s="593"/>
      <c r="Q23" s="593"/>
      <c r="R23" s="593"/>
      <c r="S23" s="593"/>
      <c r="T23" s="594"/>
      <c r="U23" s="592"/>
      <c r="V23" s="593"/>
      <c r="W23" s="593"/>
      <c r="X23" s="593"/>
      <c r="Y23" s="593"/>
      <c r="Z23" s="594"/>
      <c r="AA23" s="647"/>
      <c r="AB23" s="648"/>
      <c r="AC23" s="648"/>
      <c r="AD23" s="648"/>
      <c r="AE23" s="649"/>
      <c r="AF23" s="607" t="s">
        <v>125</v>
      </c>
      <c r="AG23" s="608"/>
      <c r="AH23" s="608"/>
      <c r="AI23" s="608"/>
      <c r="AJ23" s="608"/>
      <c r="AK23" s="601"/>
      <c r="AL23" s="627" t="s">
        <v>117</v>
      </c>
      <c r="AM23" s="621"/>
      <c r="AN23" s="621"/>
      <c r="AO23" s="621"/>
      <c r="AP23" s="621"/>
      <c r="AQ23" s="621"/>
      <c r="AR23" s="621"/>
      <c r="AS23" s="621"/>
      <c r="AT23" s="621"/>
      <c r="AU23" s="621"/>
      <c r="AV23" s="621"/>
      <c r="AW23" s="621"/>
      <c r="AX23" s="621"/>
      <c r="AY23" s="621"/>
      <c r="AZ23" s="622"/>
      <c r="BA23" s="607"/>
      <c r="BB23" s="608"/>
      <c r="BC23" s="608"/>
      <c r="BD23" s="608"/>
      <c r="BE23" s="612"/>
      <c r="BF23" s="66"/>
    </row>
    <row r="24" spans="1:58" ht="21.95" customHeight="1">
      <c r="A24" s="578"/>
      <c r="B24" s="583"/>
      <c r="C24" s="584"/>
      <c r="D24" s="584"/>
      <c r="E24" s="584"/>
      <c r="F24" s="584"/>
      <c r="G24" s="584"/>
      <c r="H24" s="584"/>
      <c r="I24" s="584"/>
      <c r="J24" s="585"/>
      <c r="K24" s="583"/>
      <c r="L24" s="584"/>
      <c r="M24" s="584"/>
      <c r="N24" s="585"/>
      <c r="O24" s="592"/>
      <c r="P24" s="593"/>
      <c r="Q24" s="593"/>
      <c r="R24" s="593"/>
      <c r="S24" s="593"/>
      <c r="T24" s="594"/>
      <c r="U24" s="592"/>
      <c r="V24" s="593"/>
      <c r="W24" s="593"/>
      <c r="X24" s="593"/>
      <c r="Y24" s="593"/>
      <c r="Z24" s="594"/>
      <c r="AA24" s="647"/>
      <c r="AB24" s="648"/>
      <c r="AC24" s="648"/>
      <c r="AD24" s="648"/>
      <c r="AE24" s="649"/>
      <c r="AF24" s="613" t="s">
        <v>30</v>
      </c>
      <c r="AG24" s="614"/>
      <c r="AH24" s="614"/>
      <c r="AI24" s="614"/>
      <c r="AJ24" s="614"/>
      <c r="AK24" s="614"/>
      <c r="AL24" s="627" t="s">
        <v>117</v>
      </c>
      <c r="AM24" s="621"/>
      <c r="AN24" s="621"/>
      <c r="AO24" s="621"/>
      <c r="AP24" s="621"/>
      <c r="AQ24" s="621"/>
      <c r="AR24" s="621"/>
      <c r="AS24" s="621"/>
      <c r="AT24" s="621"/>
      <c r="AU24" s="621"/>
      <c r="AV24" s="621"/>
      <c r="AW24" s="621"/>
      <c r="AX24" s="621"/>
      <c r="AY24" s="621"/>
      <c r="AZ24" s="622"/>
      <c r="BA24" s="614"/>
      <c r="BB24" s="614"/>
      <c r="BC24" s="614"/>
      <c r="BD24" s="614"/>
      <c r="BE24" s="617"/>
      <c r="BF24" s="66"/>
    </row>
    <row r="25" spans="1:58" ht="21.95" customHeight="1">
      <c r="A25" s="578"/>
      <c r="B25" s="583"/>
      <c r="C25" s="584"/>
      <c r="D25" s="584"/>
      <c r="E25" s="584"/>
      <c r="F25" s="584"/>
      <c r="G25" s="584"/>
      <c r="H25" s="584"/>
      <c r="I25" s="584"/>
      <c r="J25" s="585"/>
      <c r="K25" s="583"/>
      <c r="L25" s="584"/>
      <c r="M25" s="584"/>
      <c r="N25" s="585"/>
      <c r="O25" s="592"/>
      <c r="P25" s="593"/>
      <c r="Q25" s="593"/>
      <c r="R25" s="593"/>
      <c r="S25" s="593"/>
      <c r="T25" s="594"/>
      <c r="U25" s="592"/>
      <c r="V25" s="593"/>
      <c r="W25" s="593"/>
      <c r="X25" s="593"/>
      <c r="Y25" s="593"/>
      <c r="Z25" s="594"/>
      <c r="AA25" s="647"/>
      <c r="AB25" s="648"/>
      <c r="AC25" s="648"/>
      <c r="AD25" s="648"/>
      <c r="AE25" s="649"/>
      <c r="AF25" s="607" t="s">
        <v>109</v>
      </c>
      <c r="AG25" s="608"/>
      <c r="AH25" s="608"/>
      <c r="AI25" s="608"/>
      <c r="AJ25" s="608"/>
      <c r="AK25" s="601"/>
      <c r="AL25" s="603" t="s">
        <v>116</v>
      </c>
      <c r="AM25" s="604"/>
      <c r="AN25" s="604"/>
      <c r="AO25" s="604"/>
      <c r="AP25" s="604"/>
      <c r="AQ25" s="604"/>
      <c r="AR25" s="604"/>
      <c r="AS25" s="604"/>
      <c r="AT25" s="604"/>
      <c r="AU25" s="604"/>
      <c r="AV25" s="604"/>
      <c r="AW25" s="604"/>
      <c r="AX25" s="604"/>
      <c r="AY25" s="604"/>
      <c r="AZ25" s="605"/>
      <c r="BA25" s="607"/>
      <c r="BB25" s="608"/>
      <c r="BC25" s="608"/>
      <c r="BD25" s="608"/>
      <c r="BE25" s="612"/>
      <c r="BF25" s="67"/>
    </row>
    <row r="26" spans="1:58" ht="21.95" customHeight="1">
      <c r="A26" s="578"/>
      <c r="B26" s="583"/>
      <c r="C26" s="584"/>
      <c r="D26" s="584"/>
      <c r="E26" s="584"/>
      <c r="F26" s="584"/>
      <c r="G26" s="584"/>
      <c r="H26" s="584"/>
      <c r="I26" s="584"/>
      <c r="J26" s="585"/>
      <c r="K26" s="583"/>
      <c r="L26" s="584"/>
      <c r="M26" s="584"/>
      <c r="N26" s="585"/>
      <c r="O26" s="592"/>
      <c r="P26" s="593"/>
      <c r="Q26" s="593"/>
      <c r="R26" s="593"/>
      <c r="S26" s="593"/>
      <c r="T26" s="594"/>
      <c r="U26" s="592"/>
      <c r="V26" s="593"/>
      <c r="W26" s="593"/>
      <c r="X26" s="593"/>
      <c r="Y26" s="593"/>
      <c r="Z26" s="594"/>
      <c r="AA26" s="647"/>
      <c r="AB26" s="648"/>
      <c r="AC26" s="648"/>
      <c r="AD26" s="648"/>
      <c r="AE26" s="649"/>
      <c r="AF26" s="623" t="s">
        <v>0</v>
      </c>
      <c r="AG26" s="623"/>
      <c r="AH26" s="623"/>
      <c r="AI26" s="623"/>
      <c r="AJ26" s="623"/>
      <c r="AK26" s="613"/>
      <c r="AL26" s="627" t="s">
        <v>92</v>
      </c>
      <c r="AM26" s="621"/>
      <c r="AN26" s="621"/>
      <c r="AO26" s="621"/>
      <c r="AP26" s="621"/>
      <c r="AQ26" s="621"/>
      <c r="AR26" s="621"/>
      <c r="AS26" s="621"/>
      <c r="AT26" s="621"/>
      <c r="AU26" s="621"/>
      <c r="AV26" s="621"/>
      <c r="AW26" s="621"/>
      <c r="AX26" s="621"/>
      <c r="AY26" s="621"/>
      <c r="AZ26" s="622"/>
      <c r="BA26" s="614"/>
      <c r="BB26" s="614"/>
      <c r="BC26" s="614"/>
      <c r="BD26" s="614"/>
      <c r="BE26" s="617"/>
      <c r="BF26" s="66"/>
    </row>
    <row r="27" spans="1:58" ht="21.95" customHeight="1">
      <c r="A27" s="578"/>
      <c r="B27" s="583"/>
      <c r="C27" s="584"/>
      <c r="D27" s="584"/>
      <c r="E27" s="584"/>
      <c r="F27" s="584"/>
      <c r="G27" s="584"/>
      <c r="H27" s="584"/>
      <c r="I27" s="584"/>
      <c r="J27" s="585"/>
      <c r="K27" s="583"/>
      <c r="L27" s="584"/>
      <c r="M27" s="584"/>
      <c r="N27" s="585"/>
      <c r="O27" s="592"/>
      <c r="P27" s="593"/>
      <c r="Q27" s="593"/>
      <c r="R27" s="593"/>
      <c r="S27" s="593"/>
      <c r="T27" s="594"/>
      <c r="U27" s="592"/>
      <c r="V27" s="593"/>
      <c r="W27" s="593"/>
      <c r="X27" s="593"/>
      <c r="Y27" s="593"/>
      <c r="Z27" s="594"/>
      <c r="AA27" s="647"/>
      <c r="AB27" s="648"/>
      <c r="AC27" s="648"/>
      <c r="AD27" s="648"/>
      <c r="AE27" s="649"/>
      <c r="AF27" s="607" t="s">
        <v>93</v>
      </c>
      <c r="AG27" s="608"/>
      <c r="AH27" s="608"/>
      <c r="AI27" s="608"/>
      <c r="AJ27" s="608"/>
      <c r="AK27" s="601"/>
      <c r="AL27" s="627" t="s">
        <v>92</v>
      </c>
      <c r="AM27" s="621"/>
      <c r="AN27" s="621"/>
      <c r="AO27" s="621"/>
      <c r="AP27" s="621"/>
      <c r="AQ27" s="621"/>
      <c r="AR27" s="621"/>
      <c r="AS27" s="621"/>
      <c r="AT27" s="621"/>
      <c r="AU27" s="621"/>
      <c r="AV27" s="621"/>
      <c r="AW27" s="621"/>
      <c r="AX27" s="621"/>
      <c r="AY27" s="621"/>
      <c r="AZ27" s="622"/>
      <c r="BA27" s="655"/>
      <c r="BB27" s="656"/>
      <c r="BC27" s="656"/>
      <c r="BD27" s="656"/>
      <c r="BE27" s="657"/>
      <c r="BF27" s="66"/>
    </row>
    <row r="28" spans="1:58" ht="21.95" customHeight="1">
      <c r="A28" s="578"/>
      <c r="B28" s="583"/>
      <c r="C28" s="584"/>
      <c r="D28" s="584"/>
      <c r="E28" s="584"/>
      <c r="F28" s="584"/>
      <c r="G28" s="584"/>
      <c r="H28" s="584"/>
      <c r="I28" s="584"/>
      <c r="J28" s="585"/>
      <c r="K28" s="583"/>
      <c r="L28" s="584"/>
      <c r="M28" s="584"/>
      <c r="N28" s="585"/>
      <c r="O28" s="592"/>
      <c r="P28" s="593"/>
      <c r="Q28" s="593"/>
      <c r="R28" s="593"/>
      <c r="S28" s="593"/>
      <c r="T28" s="594"/>
      <c r="U28" s="592"/>
      <c r="V28" s="593"/>
      <c r="W28" s="593"/>
      <c r="X28" s="593"/>
      <c r="Y28" s="593"/>
      <c r="Z28" s="594"/>
      <c r="AA28" s="647"/>
      <c r="AB28" s="648"/>
      <c r="AC28" s="648"/>
      <c r="AD28" s="648"/>
      <c r="AE28" s="649"/>
      <c r="AF28" s="664" t="s">
        <v>134</v>
      </c>
      <c r="AG28" s="665"/>
      <c r="AH28" s="665"/>
      <c r="AI28" s="665"/>
      <c r="AJ28" s="665"/>
      <c r="AK28" s="666"/>
      <c r="AL28" s="667" t="s">
        <v>135</v>
      </c>
      <c r="AM28" s="668"/>
      <c r="AN28" s="668"/>
      <c r="AO28" s="668"/>
      <c r="AP28" s="668"/>
      <c r="AQ28" s="668"/>
      <c r="AR28" s="668"/>
      <c r="AS28" s="668"/>
      <c r="AT28" s="668"/>
      <c r="AU28" s="668"/>
      <c r="AV28" s="668"/>
      <c r="AW28" s="668"/>
      <c r="AX28" s="668"/>
      <c r="AY28" s="668"/>
      <c r="AZ28" s="669"/>
      <c r="BA28" s="90"/>
      <c r="BB28" s="91"/>
      <c r="BC28" s="91"/>
      <c r="BD28" s="91"/>
      <c r="BE28" s="92"/>
      <c r="BF28" s="66"/>
    </row>
    <row r="29" spans="1:58" ht="81" customHeight="1">
      <c r="A29" s="578"/>
      <c r="B29" s="583"/>
      <c r="C29" s="584"/>
      <c r="D29" s="584"/>
      <c r="E29" s="584"/>
      <c r="F29" s="584"/>
      <c r="G29" s="584"/>
      <c r="H29" s="584"/>
      <c r="I29" s="584"/>
      <c r="J29" s="585"/>
      <c r="K29" s="583"/>
      <c r="L29" s="584"/>
      <c r="M29" s="584"/>
      <c r="N29" s="585"/>
      <c r="O29" s="592"/>
      <c r="P29" s="593"/>
      <c r="Q29" s="593"/>
      <c r="R29" s="593"/>
      <c r="S29" s="593"/>
      <c r="T29" s="594"/>
      <c r="U29" s="592"/>
      <c r="V29" s="593"/>
      <c r="W29" s="593"/>
      <c r="X29" s="593"/>
      <c r="Y29" s="593"/>
      <c r="Z29" s="594"/>
      <c r="AA29" s="647"/>
      <c r="AB29" s="648"/>
      <c r="AC29" s="648"/>
      <c r="AD29" s="648"/>
      <c r="AE29" s="649"/>
      <c r="AF29" s="623" t="s">
        <v>32</v>
      </c>
      <c r="AG29" s="658"/>
      <c r="AH29" s="658"/>
      <c r="AI29" s="658"/>
      <c r="AJ29" s="658"/>
      <c r="AK29" s="659"/>
      <c r="AL29" s="660" t="s">
        <v>115</v>
      </c>
      <c r="AM29" s="661"/>
      <c r="AN29" s="661"/>
      <c r="AO29" s="661"/>
      <c r="AP29" s="661"/>
      <c r="AQ29" s="661"/>
      <c r="AR29" s="661"/>
      <c r="AS29" s="661"/>
      <c r="AT29" s="661"/>
      <c r="AU29" s="661"/>
      <c r="AV29" s="661"/>
      <c r="AW29" s="661"/>
      <c r="AX29" s="661"/>
      <c r="AY29" s="661"/>
      <c r="AZ29" s="662"/>
      <c r="BA29" s="631"/>
      <c r="BB29" s="658"/>
      <c r="BC29" s="658"/>
      <c r="BD29" s="658"/>
      <c r="BE29" s="663"/>
      <c r="BF29" s="66"/>
    </row>
    <row r="30" spans="1:58" ht="21.95" customHeight="1">
      <c r="A30" s="578"/>
      <c r="B30" s="583"/>
      <c r="C30" s="584"/>
      <c r="D30" s="584"/>
      <c r="E30" s="584"/>
      <c r="F30" s="584"/>
      <c r="G30" s="584"/>
      <c r="H30" s="584"/>
      <c r="I30" s="584"/>
      <c r="J30" s="585"/>
      <c r="K30" s="583"/>
      <c r="L30" s="584"/>
      <c r="M30" s="584"/>
      <c r="N30" s="585"/>
      <c r="O30" s="592"/>
      <c r="P30" s="593"/>
      <c r="Q30" s="593"/>
      <c r="R30" s="593"/>
      <c r="S30" s="593"/>
      <c r="T30" s="594"/>
      <c r="U30" s="592"/>
      <c r="V30" s="593"/>
      <c r="W30" s="593"/>
      <c r="X30" s="593"/>
      <c r="Y30" s="593"/>
      <c r="Z30" s="594"/>
      <c r="AA30" s="647"/>
      <c r="AB30" s="648"/>
      <c r="AC30" s="648"/>
      <c r="AD30" s="648"/>
      <c r="AE30" s="649"/>
      <c r="AF30" s="607" t="s">
        <v>94</v>
      </c>
      <c r="AG30" s="608"/>
      <c r="AH30" s="608"/>
      <c r="AI30" s="608"/>
      <c r="AJ30" s="608"/>
      <c r="AK30" s="601"/>
      <c r="AL30" s="641" t="s">
        <v>95</v>
      </c>
      <c r="AM30" s="642"/>
      <c r="AN30" s="642"/>
      <c r="AO30" s="642"/>
      <c r="AP30" s="642"/>
      <c r="AQ30" s="642"/>
      <c r="AR30" s="642"/>
      <c r="AS30" s="642"/>
      <c r="AT30" s="642"/>
      <c r="AU30" s="642"/>
      <c r="AV30" s="642"/>
      <c r="AW30" s="642"/>
      <c r="AX30" s="642"/>
      <c r="AY30" s="642"/>
      <c r="AZ30" s="643"/>
      <c r="BA30" s="655"/>
      <c r="BB30" s="656"/>
      <c r="BC30" s="656"/>
      <c r="BD30" s="656"/>
      <c r="BE30" s="657"/>
      <c r="BF30" s="66"/>
    </row>
    <row r="31" spans="1:58" ht="21.95" customHeight="1">
      <c r="A31" s="578"/>
      <c r="B31" s="583"/>
      <c r="C31" s="584"/>
      <c r="D31" s="584"/>
      <c r="E31" s="584"/>
      <c r="F31" s="584"/>
      <c r="G31" s="584"/>
      <c r="H31" s="584"/>
      <c r="I31" s="584"/>
      <c r="J31" s="585"/>
      <c r="K31" s="583"/>
      <c r="L31" s="584"/>
      <c r="M31" s="584"/>
      <c r="N31" s="585"/>
      <c r="O31" s="592"/>
      <c r="P31" s="593"/>
      <c r="Q31" s="593"/>
      <c r="R31" s="593"/>
      <c r="S31" s="593"/>
      <c r="T31" s="594"/>
      <c r="U31" s="592"/>
      <c r="V31" s="593"/>
      <c r="W31" s="593"/>
      <c r="X31" s="593"/>
      <c r="Y31" s="593"/>
      <c r="Z31" s="594"/>
      <c r="AA31" s="647"/>
      <c r="AB31" s="648"/>
      <c r="AC31" s="648"/>
      <c r="AD31" s="648"/>
      <c r="AE31" s="649"/>
      <c r="AF31" s="608" t="s">
        <v>85</v>
      </c>
      <c r="AG31" s="608"/>
      <c r="AH31" s="608"/>
      <c r="AI31" s="608"/>
      <c r="AJ31" s="608"/>
      <c r="AK31" s="601"/>
      <c r="AL31" s="641" t="s">
        <v>86</v>
      </c>
      <c r="AM31" s="642"/>
      <c r="AN31" s="642"/>
      <c r="AO31" s="642"/>
      <c r="AP31" s="642"/>
      <c r="AQ31" s="642"/>
      <c r="AR31" s="642"/>
      <c r="AS31" s="642"/>
      <c r="AT31" s="642"/>
      <c r="AU31" s="642"/>
      <c r="AV31" s="642"/>
      <c r="AW31" s="642"/>
      <c r="AX31" s="642"/>
      <c r="AY31" s="642"/>
      <c r="AZ31" s="643"/>
      <c r="BA31" s="602"/>
      <c r="BB31" s="602"/>
      <c r="BC31" s="602"/>
      <c r="BD31" s="602"/>
      <c r="BE31" s="606"/>
      <c r="BF31" s="66"/>
    </row>
    <row r="32" spans="1:58" ht="21.95" customHeight="1" thickBot="1">
      <c r="A32" s="579"/>
      <c r="B32" s="586"/>
      <c r="C32" s="587"/>
      <c r="D32" s="587"/>
      <c r="E32" s="587"/>
      <c r="F32" s="587"/>
      <c r="G32" s="587"/>
      <c r="H32" s="587"/>
      <c r="I32" s="587"/>
      <c r="J32" s="588"/>
      <c r="K32" s="586"/>
      <c r="L32" s="587"/>
      <c r="M32" s="587"/>
      <c r="N32" s="588"/>
      <c r="O32" s="595"/>
      <c r="P32" s="596"/>
      <c r="Q32" s="596"/>
      <c r="R32" s="596"/>
      <c r="S32" s="596"/>
      <c r="T32" s="597"/>
      <c r="U32" s="595"/>
      <c r="V32" s="596"/>
      <c r="W32" s="596"/>
      <c r="X32" s="596"/>
      <c r="Y32" s="596"/>
      <c r="Z32" s="597"/>
      <c r="AA32" s="650"/>
      <c r="AB32" s="651"/>
      <c r="AC32" s="651"/>
      <c r="AD32" s="651"/>
      <c r="AE32" s="652"/>
      <c r="AF32" s="607" t="s">
        <v>87</v>
      </c>
      <c r="AG32" s="608"/>
      <c r="AH32" s="608"/>
      <c r="AI32" s="608"/>
      <c r="AJ32" s="608"/>
      <c r="AK32" s="601"/>
      <c r="AL32" s="603" t="s">
        <v>86</v>
      </c>
      <c r="AM32" s="604"/>
      <c r="AN32" s="604"/>
      <c r="AO32" s="604"/>
      <c r="AP32" s="604"/>
      <c r="AQ32" s="604"/>
      <c r="AR32" s="604"/>
      <c r="AS32" s="604"/>
      <c r="AT32" s="604"/>
      <c r="AU32" s="604"/>
      <c r="AV32" s="604"/>
      <c r="AW32" s="604"/>
      <c r="AX32" s="604"/>
      <c r="AY32" s="604"/>
      <c r="AZ32" s="605"/>
      <c r="BA32" s="602"/>
      <c r="BB32" s="653"/>
      <c r="BC32" s="653"/>
      <c r="BD32" s="653"/>
      <c r="BE32" s="654"/>
      <c r="BF32" s="67"/>
    </row>
    <row r="33" spans="1:58" ht="11.25" customHeight="1">
      <c r="A33" s="71"/>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3"/>
    </row>
    <row r="34" spans="1:58" s="83" customFormat="1" ht="21.95" customHeight="1">
      <c r="A34" s="78" t="s">
        <v>26</v>
      </c>
      <c r="B34" s="79"/>
      <c r="C34" s="80" t="s">
        <v>27</v>
      </c>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2"/>
    </row>
    <row r="35" spans="1:58" s="83" customFormat="1" ht="9" customHeight="1">
      <c r="A35" s="84"/>
      <c r="B35" s="8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row>
    <row r="36" spans="1:58" s="83" customFormat="1" ht="27" customHeight="1">
      <c r="A36" s="87" t="s">
        <v>110</v>
      </c>
      <c r="B36" s="74"/>
      <c r="C36" s="636" t="s">
        <v>96</v>
      </c>
      <c r="D36" s="636"/>
      <c r="E36" s="636"/>
      <c r="F36" s="636"/>
      <c r="G36" s="636"/>
      <c r="H36" s="636"/>
      <c r="I36" s="636"/>
      <c r="J36" s="636"/>
      <c r="K36" s="636"/>
      <c r="L36" s="636"/>
      <c r="M36" s="636"/>
      <c r="N36" s="636"/>
      <c r="O36" s="636"/>
      <c r="P36" s="636"/>
      <c r="Q36" s="636"/>
      <c r="R36" s="636"/>
      <c r="S36" s="636"/>
      <c r="T36" s="636"/>
      <c r="U36" s="636"/>
      <c r="V36" s="636"/>
      <c r="W36" s="636"/>
      <c r="X36" s="636"/>
      <c r="Y36" s="636"/>
      <c r="Z36" s="636"/>
      <c r="AA36" s="636"/>
      <c r="AB36" s="636"/>
      <c r="AC36" s="636"/>
      <c r="AD36" s="636"/>
      <c r="AE36" s="636"/>
      <c r="AF36" s="636"/>
      <c r="AG36" s="636"/>
      <c r="AH36" s="636"/>
      <c r="AI36" s="636"/>
      <c r="AJ36" s="636"/>
      <c r="AK36" s="636"/>
      <c r="AL36" s="636"/>
      <c r="AM36" s="636"/>
      <c r="AN36" s="636"/>
      <c r="AO36" s="636"/>
      <c r="AP36" s="636"/>
      <c r="AQ36" s="636"/>
      <c r="AR36" s="636"/>
      <c r="AS36" s="636"/>
      <c r="AT36" s="636"/>
      <c r="AU36" s="636"/>
      <c r="AV36" s="636"/>
      <c r="AW36" s="636"/>
      <c r="AX36" s="636"/>
      <c r="AY36" s="636"/>
      <c r="AZ36" s="636"/>
      <c r="BA36" s="636"/>
      <c r="BB36" s="636"/>
      <c r="BC36" s="636"/>
      <c r="BD36" s="636"/>
      <c r="BE36" s="636"/>
      <c r="BF36" s="85"/>
    </row>
    <row r="37" spans="1:58" s="83" customFormat="1" ht="228" customHeight="1">
      <c r="A37" s="87"/>
      <c r="B37" s="74"/>
      <c r="C37" s="636"/>
      <c r="D37" s="636"/>
      <c r="E37" s="636"/>
      <c r="F37" s="636"/>
      <c r="G37" s="636"/>
      <c r="H37" s="636"/>
      <c r="I37" s="636"/>
      <c r="J37" s="636"/>
      <c r="K37" s="636"/>
      <c r="L37" s="636"/>
      <c r="M37" s="636"/>
      <c r="N37" s="636"/>
      <c r="O37" s="636"/>
      <c r="P37" s="636"/>
      <c r="Q37" s="636"/>
      <c r="R37" s="636"/>
      <c r="S37" s="636"/>
      <c r="T37" s="636"/>
      <c r="U37" s="636"/>
      <c r="V37" s="636"/>
      <c r="W37" s="636"/>
      <c r="X37" s="636"/>
      <c r="Y37" s="636"/>
      <c r="Z37" s="636"/>
      <c r="AA37" s="636"/>
      <c r="AB37" s="636"/>
      <c r="AC37" s="636"/>
      <c r="AD37" s="636"/>
      <c r="AE37" s="636"/>
      <c r="AF37" s="636"/>
      <c r="AG37" s="636"/>
      <c r="AH37" s="636"/>
      <c r="AI37" s="636"/>
      <c r="AJ37" s="636"/>
      <c r="AK37" s="636"/>
      <c r="AL37" s="636"/>
      <c r="AM37" s="636"/>
      <c r="AN37" s="636"/>
      <c r="AO37" s="636"/>
      <c r="AP37" s="636"/>
      <c r="AQ37" s="636"/>
      <c r="AR37" s="636"/>
      <c r="AS37" s="636"/>
      <c r="AT37" s="636"/>
      <c r="AU37" s="636"/>
      <c r="AV37" s="636"/>
      <c r="AW37" s="636"/>
      <c r="AX37" s="636"/>
      <c r="AY37" s="636"/>
      <c r="AZ37" s="636"/>
      <c r="BA37" s="636"/>
      <c r="BB37" s="636"/>
      <c r="BC37" s="636"/>
      <c r="BD37" s="636"/>
      <c r="BE37" s="636"/>
      <c r="BF37" s="86"/>
    </row>
    <row r="38" spans="1:58" s="83" customFormat="1" ht="26.25" customHeight="1">
      <c r="A38" s="87" t="s">
        <v>111</v>
      </c>
      <c r="B38" s="87"/>
      <c r="C38" s="87" t="s">
        <v>97</v>
      </c>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2"/>
    </row>
    <row r="39" spans="1:58" s="83" customFormat="1" ht="26.25" customHeight="1">
      <c r="A39" s="87" t="s">
        <v>112</v>
      </c>
      <c r="B39" s="74"/>
      <c r="C39" s="74" t="s">
        <v>113</v>
      </c>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row>
    <row r="40" spans="1:58" s="83" customFormat="1" ht="22.5" customHeight="1">
      <c r="A40" s="87" t="s">
        <v>114</v>
      </c>
      <c r="B40" s="74"/>
      <c r="C40" s="637" t="s">
        <v>98</v>
      </c>
      <c r="D40" s="638"/>
      <c r="E40" s="638"/>
      <c r="F40" s="638"/>
      <c r="G40" s="638"/>
      <c r="H40" s="638"/>
      <c r="I40" s="638"/>
      <c r="J40" s="638"/>
      <c r="K40" s="638"/>
      <c r="L40" s="638"/>
      <c r="M40" s="638"/>
      <c r="N40" s="638"/>
      <c r="O40" s="638"/>
      <c r="P40" s="638"/>
      <c r="Q40" s="638"/>
      <c r="R40" s="638"/>
      <c r="S40" s="638"/>
      <c r="T40" s="638"/>
      <c r="U40" s="638"/>
      <c r="V40" s="638"/>
      <c r="W40" s="638"/>
      <c r="X40" s="638"/>
      <c r="Y40" s="638"/>
      <c r="Z40" s="638"/>
      <c r="AA40" s="638"/>
      <c r="AB40" s="638"/>
      <c r="AC40" s="638"/>
      <c r="AD40" s="638"/>
      <c r="AE40" s="638"/>
      <c r="AF40" s="638"/>
      <c r="AG40" s="638"/>
      <c r="AH40" s="638"/>
      <c r="AI40" s="638"/>
      <c r="AJ40" s="638"/>
      <c r="AK40" s="638"/>
      <c r="AL40" s="638"/>
      <c r="AM40" s="638"/>
      <c r="AN40" s="638"/>
      <c r="AO40" s="638"/>
      <c r="AP40" s="638"/>
      <c r="AQ40" s="638"/>
      <c r="AR40" s="638"/>
      <c r="AS40" s="638"/>
      <c r="AT40" s="638"/>
      <c r="AU40" s="638"/>
      <c r="AV40" s="638"/>
      <c r="AW40" s="638"/>
      <c r="AX40" s="638"/>
      <c r="AY40" s="638"/>
      <c r="AZ40" s="638"/>
      <c r="BA40" s="638"/>
      <c r="BB40" s="638"/>
      <c r="BC40" s="638"/>
      <c r="BD40" s="638"/>
      <c r="BE40" s="75"/>
    </row>
    <row r="41" spans="1:58" s="83" customFormat="1" ht="26.25" customHeight="1">
      <c r="A41" s="87" t="s">
        <v>127</v>
      </c>
      <c r="B41" s="74"/>
      <c r="C41" s="89" t="s">
        <v>99</v>
      </c>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row>
    <row r="42" spans="1:58" s="83" customFormat="1" ht="27.75" customHeight="1">
      <c r="A42" s="87" t="s">
        <v>128</v>
      </c>
      <c r="B42" s="74"/>
      <c r="C42" s="76" t="s">
        <v>100</v>
      </c>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7"/>
    </row>
    <row r="43" spans="1:58" s="83" customFormat="1" ht="27.75" customHeight="1">
      <c r="A43" s="87" t="s">
        <v>129</v>
      </c>
      <c r="B43" s="76"/>
      <c r="C43" s="74" t="s">
        <v>101</v>
      </c>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row>
    <row r="44" spans="1:58" s="83" customFormat="1" ht="34.5" customHeight="1">
      <c r="A44" s="88" t="s">
        <v>130</v>
      </c>
      <c r="B44" s="76"/>
      <c r="C44" s="636" t="s">
        <v>131</v>
      </c>
      <c r="D44" s="639"/>
      <c r="E44" s="639"/>
      <c r="F44" s="639"/>
      <c r="G44" s="639"/>
      <c r="H44" s="639"/>
      <c r="I44" s="639"/>
      <c r="J44" s="639"/>
      <c r="K44" s="639"/>
      <c r="L44" s="639"/>
      <c r="M44" s="639"/>
      <c r="N44" s="639"/>
      <c r="O44" s="639"/>
      <c r="P44" s="639"/>
      <c r="Q44" s="639"/>
      <c r="R44" s="639"/>
      <c r="S44" s="639"/>
      <c r="T44" s="639"/>
      <c r="U44" s="639"/>
      <c r="V44" s="639"/>
      <c r="W44" s="639"/>
      <c r="X44" s="639"/>
      <c r="Y44" s="639"/>
      <c r="Z44" s="639"/>
      <c r="AA44" s="639"/>
      <c r="AB44" s="639"/>
      <c r="AC44" s="639"/>
      <c r="AD44" s="639"/>
      <c r="AE44" s="639"/>
      <c r="AF44" s="639"/>
      <c r="AG44" s="639"/>
      <c r="AH44" s="639"/>
      <c r="AI44" s="639"/>
      <c r="AJ44" s="639"/>
      <c r="AK44" s="639"/>
      <c r="AL44" s="639"/>
      <c r="AM44" s="639"/>
      <c r="AN44" s="639"/>
      <c r="AO44" s="639"/>
      <c r="AP44" s="639"/>
      <c r="AQ44" s="639"/>
      <c r="AR44" s="639"/>
      <c r="AS44" s="639"/>
      <c r="AT44" s="639"/>
      <c r="AU44" s="639"/>
      <c r="AV44" s="639"/>
      <c r="AW44" s="639"/>
      <c r="AX44" s="639"/>
      <c r="AY44" s="639"/>
      <c r="AZ44" s="639"/>
      <c r="BA44" s="639"/>
      <c r="BB44" s="639"/>
      <c r="BC44" s="639"/>
      <c r="BD44" s="639"/>
      <c r="BE44" s="639"/>
    </row>
    <row r="45" spans="1:58" s="83" customFormat="1" ht="34.5" customHeight="1">
      <c r="A45" s="88"/>
      <c r="B45" s="76"/>
      <c r="C45" s="639"/>
      <c r="D45" s="639"/>
      <c r="E45" s="639"/>
      <c r="F45" s="639"/>
      <c r="G45" s="639"/>
      <c r="H45" s="639"/>
      <c r="I45" s="639"/>
      <c r="J45" s="639"/>
      <c r="K45" s="639"/>
      <c r="L45" s="639"/>
      <c r="M45" s="639"/>
      <c r="N45" s="639"/>
      <c r="O45" s="639"/>
      <c r="P45" s="639"/>
      <c r="Q45" s="639"/>
      <c r="R45" s="639"/>
      <c r="S45" s="639"/>
      <c r="T45" s="639"/>
      <c r="U45" s="639"/>
      <c r="V45" s="639"/>
      <c r="W45" s="639"/>
      <c r="X45" s="639"/>
      <c r="Y45" s="639"/>
      <c r="Z45" s="639"/>
      <c r="AA45" s="639"/>
      <c r="AB45" s="639"/>
      <c r="AC45" s="639"/>
      <c r="AD45" s="639"/>
      <c r="AE45" s="639"/>
      <c r="AF45" s="639"/>
      <c r="AG45" s="639"/>
      <c r="AH45" s="639"/>
      <c r="AI45" s="639"/>
      <c r="AJ45" s="639"/>
      <c r="AK45" s="639"/>
      <c r="AL45" s="639"/>
      <c r="AM45" s="639"/>
      <c r="AN45" s="639"/>
      <c r="AO45" s="639"/>
      <c r="AP45" s="639"/>
      <c r="AQ45" s="639"/>
      <c r="AR45" s="639"/>
      <c r="AS45" s="639"/>
      <c r="AT45" s="639"/>
      <c r="AU45" s="639"/>
      <c r="AV45" s="639"/>
      <c r="AW45" s="639"/>
      <c r="AX45" s="639"/>
      <c r="AY45" s="639"/>
      <c r="AZ45" s="639"/>
      <c r="BA45" s="639"/>
      <c r="BB45" s="639"/>
      <c r="BC45" s="639"/>
      <c r="BD45" s="639"/>
      <c r="BE45" s="639"/>
    </row>
    <row r="46" spans="1:58" s="83" customFormat="1" ht="23.25" customHeight="1">
      <c r="A46" s="88"/>
      <c r="B46" s="76"/>
      <c r="C46" s="639"/>
      <c r="D46" s="639"/>
      <c r="E46" s="639"/>
      <c r="F46" s="639"/>
      <c r="G46" s="639"/>
      <c r="H46" s="639"/>
      <c r="I46" s="639"/>
      <c r="J46" s="639"/>
      <c r="K46" s="639"/>
      <c r="L46" s="639"/>
      <c r="M46" s="639"/>
      <c r="N46" s="639"/>
      <c r="O46" s="639"/>
      <c r="P46" s="639"/>
      <c r="Q46" s="639"/>
      <c r="R46" s="639"/>
      <c r="S46" s="639"/>
      <c r="T46" s="639"/>
      <c r="U46" s="639"/>
      <c r="V46" s="639"/>
      <c r="W46" s="639"/>
      <c r="X46" s="639"/>
      <c r="Y46" s="639"/>
      <c r="Z46" s="639"/>
      <c r="AA46" s="639"/>
      <c r="AB46" s="639"/>
      <c r="AC46" s="639"/>
      <c r="AD46" s="639"/>
      <c r="AE46" s="639"/>
      <c r="AF46" s="639"/>
      <c r="AG46" s="639"/>
      <c r="AH46" s="639"/>
      <c r="AI46" s="639"/>
      <c r="AJ46" s="639"/>
      <c r="AK46" s="639"/>
      <c r="AL46" s="639"/>
      <c r="AM46" s="639"/>
      <c r="AN46" s="639"/>
      <c r="AO46" s="639"/>
      <c r="AP46" s="639"/>
      <c r="AQ46" s="639"/>
      <c r="AR46" s="639"/>
      <c r="AS46" s="639"/>
      <c r="AT46" s="639"/>
      <c r="AU46" s="639"/>
      <c r="AV46" s="639"/>
      <c r="AW46" s="639"/>
      <c r="AX46" s="639"/>
      <c r="AY46" s="639"/>
      <c r="AZ46" s="639"/>
      <c r="BA46" s="639"/>
      <c r="BB46" s="639"/>
      <c r="BC46" s="639"/>
      <c r="BD46" s="639"/>
      <c r="BE46" s="639"/>
    </row>
    <row r="47" spans="1:58" s="83" customFormat="1" ht="34.5" customHeight="1">
      <c r="A47" s="88" t="s">
        <v>132</v>
      </c>
      <c r="B47" s="74"/>
      <c r="C47" s="640" t="s">
        <v>102</v>
      </c>
      <c r="D47" s="640"/>
      <c r="E47" s="640"/>
      <c r="F47" s="640"/>
      <c r="G47" s="640"/>
      <c r="H47" s="640"/>
      <c r="I47" s="640"/>
      <c r="J47" s="640"/>
      <c r="K47" s="640"/>
      <c r="L47" s="640"/>
      <c r="M47" s="640"/>
      <c r="N47" s="640"/>
      <c r="O47" s="640"/>
      <c r="P47" s="640"/>
      <c r="Q47" s="640"/>
      <c r="R47" s="640"/>
      <c r="S47" s="640"/>
      <c r="T47" s="640"/>
      <c r="U47" s="640"/>
      <c r="V47" s="640"/>
      <c r="W47" s="640"/>
      <c r="X47" s="640"/>
      <c r="Y47" s="640"/>
      <c r="Z47" s="640"/>
      <c r="AA47" s="640"/>
      <c r="AB47" s="640"/>
      <c r="AC47" s="640"/>
      <c r="AD47" s="640"/>
      <c r="AE47" s="640"/>
      <c r="AF47" s="640"/>
      <c r="AG47" s="640"/>
      <c r="AH47" s="640"/>
      <c r="AI47" s="640"/>
      <c r="AJ47" s="640"/>
      <c r="AK47" s="640"/>
      <c r="AL47" s="640"/>
      <c r="AM47" s="640"/>
      <c r="AN47" s="640"/>
      <c r="AO47" s="640"/>
      <c r="AP47" s="640"/>
      <c r="AQ47" s="640"/>
      <c r="AR47" s="640"/>
      <c r="AS47" s="640"/>
      <c r="AT47" s="640"/>
      <c r="AU47" s="640"/>
      <c r="AV47" s="640"/>
      <c r="AW47" s="640"/>
      <c r="AX47" s="640"/>
      <c r="AY47" s="640"/>
      <c r="AZ47" s="640"/>
      <c r="BA47" s="640"/>
      <c r="BB47" s="640"/>
      <c r="BC47" s="640"/>
      <c r="BD47" s="640"/>
      <c r="BE47" s="640"/>
    </row>
    <row r="48" spans="1:58" s="83" customFormat="1" ht="34.5" customHeight="1">
      <c r="A48" s="88"/>
      <c r="B48" s="74"/>
      <c r="C48" s="640"/>
      <c r="D48" s="640"/>
      <c r="E48" s="640"/>
      <c r="F48" s="640"/>
      <c r="G48" s="640"/>
      <c r="H48" s="640"/>
      <c r="I48" s="640"/>
      <c r="J48" s="640"/>
      <c r="K48" s="640"/>
      <c r="L48" s="640"/>
      <c r="M48" s="640"/>
      <c r="N48" s="640"/>
      <c r="O48" s="640"/>
      <c r="P48" s="640"/>
      <c r="Q48" s="640"/>
      <c r="R48" s="640"/>
      <c r="S48" s="640"/>
      <c r="T48" s="640"/>
      <c r="U48" s="640"/>
      <c r="V48" s="640"/>
      <c r="W48" s="640"/>
      <c r="X48" s="640"/>
      <c r="Y48" s="640"/>
      <c r="Z48" s="640"/>
      <c r="AA48" s="640"/>
      <c r="AB48" s="640"/>
      <c r="AC48" s="640"/>
      <c r="AD48" s="640"/>
      <c r="AE48" s="640"/>
      <c r="AF48" s="640"/>
      <c r="AG48" s="640"/>
      <c r="AH48" s="640"/>
      <c r="AI48" s="640"/>
      <c r="AJ48" s="640"/>
      <c r="AK48" s="640"/>
      <c r="AL48" s="640"/>
      <c r="AM48" s="640"/>
      <c r="AN48" s="640"/>
      <c r="AO48" s="640"/>
      <c r="AP48" s="640"/>
      <c r="AQ48" s="640"/>
      <c r="AR48" s="640"/>
      <c r="AS48" s="640"/>
      <c r="AT48" s="640"/>
      <c r="AU48" s="640"/>
      <c r="AV48" s="640"/>
      <c r="AW48" s="640"/>
      <c r="AX48" s="640"/>
      <c r="AY48" s="640"/>
      <c r="AZ48" s="640"/>
      <c r="BA48" s="640"/>
      <c r="BB48" s="640"/>
      <c r="BC48" s="640"/>
      <c r="BD48" s="640"/>
      <c r="BE48" s="640"/>
    </row>
    <row r="49" spans="1:57" s="83" customFormat="1" ht="34.5" customHeight="1">
      <c r="A49" s="88" t="s">
        <v>133</v>
      </c>
      <c r="B49" s="74"/>
      <c r="C49" s="640" t="s">
        <v>103</v>
      </c>
      <c r="D49" s="640"/>
      <c r="E49" s="640"/>
      <c r="F49" s="640"/>
      <c r="G49" s="640"/>
      <c r="H49" s="640"/>
      <c r="I49" s="640"/>
      <c r="J49" s="640"/>
      <c r="K49" s="640"/>
      <c r="L49" s="640"/>
      <c r="M49" s="640"/>
      <c r="N49" s="640"/>
      <c r="O49" s="640"/>
      <c r="P49" s="640"/>
      <c r="Q49" s="640"/>
      <c r="R49" s="640"/>
      <c r="S49" s="640"/>
      <c r="T49" s="640"/>
      <c r="U49" s="640"/>
      <c r="V49" s="640"/>
      <c r="W49" s="640"/>
      <c r="X49" s="640"/>
      <c r="Y49" s="640"/>
      <c r="Z49" s="640"/>
      <c r="AA49" s="640"/>
      <c r="AB49" s="640"/>
      <c r="AC49" s="640"/>
      <c r="AD49" s="640"/>
      <c r="AE49" s="640"/>
      <c r="AF49" s="640"/>
      <c r="AG49" s="640"/>
      <c r="AH49" s="640"/>
      <c r="AI49" s="640"/>
      <c r="AJ49" s="640"/>
      <c r="AK49" s="640"/>
      <c r="AL49" s="640"/>
      <c r="AM49" s="640"/>
      <c r="AN49" s="640"/>
      <c r="AO49" s="640"/>
      <c r="AP49" s="640"/>
      <c r="AQ49" s="640"/>
      <c r="AR49" s="640"/>
      <c r="AS49" s="640"/>
      <c r="AT49" s="640"/>
      <c r="AU49" s="640"/>
      <c r="AV49" s="640"/>
      <c r="AW49" s="640"/>
      <c r="AX49" s="640"/>
      <c r="AY49" s="640"/>
      <c r="AZ49" s="640"/>
      <c r="BA49" s="640"/>
      <c r="BB49" s="640"/>
      <c r="BC49" s="640"/>
      <c r="BD49" s="640"/>
      <c r="BE49" s="77"/>
    </row>
    <row r="50" spans="1:5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row>
    <row r="51" spans="1:5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row>
    <row r="52" spans="1:5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row>
    <row r="53" spans="1:5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row>
    <row r="54" spans="1:57">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row>
    <row r="55" spans="1:57">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row>
    <row r="56" spans="1:5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row>
    <row r="57" spans="1:5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row>
    <row r="58" spans="1:5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row>
    <row r="59" spans="1:5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row>
    <row r="60" spans="1:5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row>
    <row r="61" spans="1:5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row>
    <row r="62" spans="1:5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row>
    <row r="63" spans="1:5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row>
    <row r="64" spans="1:5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row>
    <row r="65" spans="3:5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row>
    <row r="66" spans="3:5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row>
    <row r="67" spans="3:5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row>
    <row r="68" spans="3:5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row>
    <row r="69" spans="3:5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row>
    <row r="70" spans="3:5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row>
    <row r="71" spans="3:5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row>
    <row r="72" spans="3:5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row>
    <row r="73" spans="3:5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row>
    <row r="74" spans="3:5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row>
    <row r="75" spans="3:5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row>
    <row r="76" spans="3:5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row>
    <row r="77" spans="3:5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row>
    <row r="78" spans="3:5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row>
    <row r="79" spans="3:5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row>
    <row r="80" spans="3:5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row>
    <row r="81" spans="3:5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row>
    <row r="82" spans="3:5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row>
    <row r="83" spans="3:5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row>
    <row r="84" spans="3:5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row>
    <row r="85" spans="3:5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row>
    <row r="86" spans="3:5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row>
    <row r="87" spans="3:5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row>
    <row r="88" spans="3:5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row>
    <row r="89" spans="3:5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row>
    <row r="90" spans="3:5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row>
    <row r="91" spans="3:5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row>
    <row r="92" spans="3:5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row>
    <row r="93" spans="3:5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row>
    <row r="94" spans="3:57">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row>
    <row r="95" spans="3:5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row>
    <row r="96" spans="3:5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row>
    <row r="97" spans="3:5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row>
    <row r="98" spans="3:57">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row>
    <row r="99" spans="3:57">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row>
    <row r="100" spans="3:5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row>
    <row r="101" spans="3:5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row>
    <row r="102" spans="3:5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row>
    <row r="103" spans="3:5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row>
    <row r="104" spans="3:5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row>
    <row r="105" spans="3:5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row>
    <row r="106" spans="3:5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row>
    <row r="107" spans="3:5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c r="BC107" s="77"/>
      <c r="BD107" s="77"/>
      <c r="BE107" s="77"/>
    </row>
    <row r="108" spans="3:5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c r="AW108" s="77"/>
      <c r="AX108" s="77"/>
      <c r="AY108" s="77"/>
      <c r="AZ108" s="77"/>
      <c r="BA108" s="77"/>
      <c r="BB108" s="77"/>
      <c r="BC108" s="77"/>
      <c r="BD108" s="77"/>
      <c r="BE108" s="77"/>
    </row>
    <row r="109" spans="3:5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c r="AS109" s="77"/>
      <c r="AT109" s="77"/>
      <c r="AU109" s="77"/>
      <c r="AV109" s="77"/>
      <c r="AW109" s="77"/>
      <c r="AX109" s="77"/>
      <c r="AY109" s="77"/>
      <c r="AZ109" s="77"/>
      <c r="BA109" s="77"/>
      <c r="BB109" s="77"/>
      <c r="BC109" s="77"/>
      <c r="BD109" s="77"/>
      <c r="BE109" s="77"/>
    </row>
    <row r="110" spans="3:5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c r="AW110" s="77"/>
      <c r="AX110" s="77"/>
      <c r="AY110" s="77"/>
      <c r="AZ110" s="77"/>
      <c r="BA110" s="77"/>
      <c r="BB110" s="77"/>
      <c r="BC110" s="77"/>
      <c r="BD110" s="77"/>
      <c r="BE110" s="77"/>
    </row>
    <row r="111" spans="3:5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c r="AU111" s="77"/>
      <c r="AV111" s="77"/>
      <c r="AW111" s="77"/>
      <c r="AX111" s="77"/>
      <c r="AY111" s="77"/>
      <c r="AZ111" s="77"/>
      <c r="BA111" s="77"/>
      <c r="BB111" s="77"/>
      <c r="BC111" s="77"/>
      <c r="BD111" s="77"/>
      <c r="BE111" s="77"/>
    </row>
    <row r="112" spans="3:5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c r="AS112" s="77"/>
      <c r="AT112" s="77"/>
      <c r="AU112" s="77"/>
      <c r="AV112" s="77"/>
      <c r="AW112" s="77"/>
      <c r="AX112" s="77"/>
      <c r="AY112" s="77"/>
      <c r="AZ112" s="77"/>
      <c r="BA112" s="77"/>
      <c r="BB112" s="77"/>
      <c r="BC112" s="77"/>
      <c r="BD112" s="77"/>
      <c r="BE112" s="77"/>
    </row>
    <row r="113" spans="3:5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c r="AS113" s="77"/>
      <c r="AT113" s="77"/>
      <c r="AU113" s="77"/>
      <c r="AV113" s="77"/>
      <c r="AW113" s="77"/>
      <c r="AX113" s="77"/>
      <c r="AY113" s="77"/>
      <c r="AZ113" s="77"/>
      <c r="BA113" s="77"/>
      <c r="BB113" s="77"/>
      <c r="BC113" s="77"/>
      <c r="BD113" s="77"/>
      <c r="BE113" s="77"/>
    </row>
    <row r="114" spans="3:5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77"/>
      <c r="AU114" s="77"/>
      <c r="AV114" s="77"/>
      <c r="AW114" s="77"/>
      <c r="AX114" s="77"/>
      <c r="AY114" s="77"/>
      <c r="AZ114" s="77"/>
      <c r="BA114" s="77"/>
      <c r="BB114" s="77"/>
      <c r="BC114" s="77"/>
      <c r="BD114" s="77"/>
      <c r="BE114" s="77"/>
    </row>
    <row r="115" spans="3:5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c r="AQ115" s="77"/>
      <c r="AR115" s="77"/>
      <c r="AS115" s="77"/>
      <c r="AT115" s="77"/>
      <c r="AU115" s="77"/>
      <c r="AV115" s="77"/>
      <c r="AW115" s="77"/>
      <c r="AX115" s="77"/>
      <c r="AY115" s="77"/>
      <c r="AZ115" s="77"/>
      <c r="BA115" s="77"/>
      <c r="BB115" s="77"/>
      <c r="BC115" s="77"/>
      <c r="BD115" s="77"/>
      <c r="BE115" s="77"/>
    </row>
    <row r="116" spans="3:5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77"/>
      <c r="AU116" s="77"/>
      <c r="AV116" s="77"/>
      <c r="AW116" s="77"/>
      <c r="AX116" s="77"/>
      <c r="AY116" s="77"/>
      <c r="AZ116" s="77"/>
      <c r="BA116" s="77"/>
      <c r="BB116" s="77"/>
      <c r="BC116" s="77"/>
      <c r="BD116" s="77"/>
      <c r="BE116" s="77"/>
    </row>
    <row r="117" spans="3:5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7"/>
      <c r="AT117" s="77"/>
      <c r="AU117" s="77"/>
      <c r="AV117" s="77"/>
      <c r="AW117" s="77"/>
      <c r="AX117" s="77"/>
      <c r="AY117" s="77"/>
      <c r="AZ117" s="77"/>
      <c r="BA117" s="77"/>
      <c r="BB117" s="77"/>
      <c r="BC117" s="77"/>
      <c r="BD117" s="77"/>
      <c r="BE117" s="77"/>
    </row>
    <row r="118" spans="3:5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7"/>
      <c r="AW118" s="77"/>
      <c r="AX118" s="77"/>
      <c r="AY118" s="77"/>
      <c r="AZ118" s="77"/>
      <c r="BA118" s="77"/>
      <c r="BB118" s="77"/>
      <c r="BC118" s="77"/>
      <c r="BD118" s="77"/>
      <c r="BE118" s="77"/>
    </row>
    <row r="119" spans="3:5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77"/>
      <c r="AW119" s="77"/>
      <c r="AX119" s="77"/>
      <c r="AY119" s="77"/>
      <c r="AZ119" s="77"/>
      <c r="BA119" s="77"/>
      <c r="BB119" s="77"/>
      <c r="BC119" s="77"/>
      <c r="BD119" s="77"/>
      <c r="BE119" s="77"/>
    </row>
    <row r="120" spans="3:5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77"/>
      <c r="AW120" s="77"/>
      <c r="AX120" s="77"/>
      <c r="AY120" s="77"/>
      <c r="AZ120" s="77"/>
      <c r="BA120" s="77"/>
      <c r="BB120" s="77"/>
      <c r="BC120" s="77"/>
      <c r="BD120" s="77"/>
      <c r="BE120" s="77"/>
    </row>
    <row r="121" spans="3:5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7"/>
      <c r="AW121" s="77"/>
      <c r="AX121" s="77"/>
      <c r="AY121" s="77"/>
      <c r="AZ121" s="77"/>
      <c r="BA121" s="77"/>
      <c r="BB121" s="77"/>
      <c r="BC121" s="77"/>
      <c r="BD121" s="77"/>
      <c r="BE121" s="77"/>
    </row>
    <row r="122" spans="3:5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c r="AQ122" s="77"/>
      <c r="AR122" s="77"/>
      <c r="AS122" s="77"/>
      <c r="AT122" s="77"/>
      <c r="AU122" s="77"/>
      <c r="AV122" s="77"/>
      <c r="AW122" s="77"/>
      <c r="AX122" s="77"/>
      <c r="AY122" s="77"/>
      <c r="AZ122" s="77"/>
      <c r="BA122" s="77"/>
      <c r="BB122" s="77"/>
      <c r="BC122" s="77"/>
      <c r="BD122" s="77"/>
      <c r="BE122" s="77"/>
    </row>
    <row r="123" spans="3:5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7"/>
      <c r="AS123" s="77"/>
      <c r="AT123" s="77"/>
      <c r="AU123" s="77"/>
      <c r="AV123" s="77"/>
      <c r="AW123" s="77"/>
      <c r="AX123" s="77"/>
      <c r="AY123" s="77"/>
      <c r="AZ123" s="77"/>
      <c r="BA123" s="77"/>
      <c r="BB123" s="77"/>
      <c r="BC123" s="77"/>
      <c r="BD123" s="77"/>
      <c r="BE123" s="77"/>
    </row>
    <row r="124" spans="3:5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c r="AQ124" s="77"/>
      <c r="AR124" s="77"/>
      <c r="AS124" s="77"/>
      <c r="AT124" s="77"/>
      <c r="AU124" s="77"/>
      <c r="AV124" s="77"/>
      <c r="AW124" s="77"/>
      <c r="AX124" s="77"/>
      <c r="AY124" s="77"/>
      <c r="AZ124" s="77"/>
      <c r="BA124" s="77"/>
      <c r="BB124" s="77"/>
      <c r="BC124" s="77"/>
      <c r="BD124" s="77"/>
      <c r="BE124" s="77"/>
    </row>
    <row r="125" spans="3:5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c r="AK125" s="77"/>
      <c r="AL125" s="77"/>
      <c r="AM125" s="77"/>
      <c r="AN125" s="77"/>
      <c r="AO125" s="77"/>
      <c r="AP125" s="77"/>
      <c r="AQ125" s="77"/>
      <c r="AR125" s="77"/>
      <c r="AS125" s="77"/>
      <c r="AT125" s="77"/>
      <c r="AU125" s="77"/>
      <c r="AV125" s="77"/>
      <c r="AW125" s="77"/>
      <c r="AX125" s="77"/>
      <c r="AY125" s="77"/>
      <c r="AZ125" s="77"/>
      <c r="BA125" s="77"/>
      <c r="BB125" s="77"/>
      <c r="BC125" s="77"/>
      <c r="BD125" s="77"/>
      <c r="BE125" s="77"/>
    </row>
    <row r="126" spans="3:5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77"/>
      <c r="AN126" s="77"/>
      <c r="AO126" s="77"/>
      <c r="AP126" s="77"/>
      <c r="AQ126" s="77"/>
      <c r="AR126" s="77"/>
      <c r="AS126" s="77"/>
      <c r="AT126" s="77"/>
      <c r="AU126" s="77"/>
      <c r="AV126" s="77"/>
      <c r="AW126" s="77"/>
      <c r="AX126" s="77"/>
      <c r="AY126" s="77"/>
      <c r="AZ126" s="77"/>
      <c r="BA126" s="77"/>
      <c r="BB126" s="77"/>
      <c r="BC126" s="77"/>
      <c r="BD126" s="77"/>
      <c r="BE126" s="77"/>
    </row>
    <row r="127" spans="3:5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c r="AK127" s="77"/>
      <c r="AL127" s="77"/>
      <c r="AM127" s="77"/>
      <c r="AN127" s="77"/>
      <c r="AO127" s="77"/>
      <c r="AP127" s="77"/>
      <c r="AQ127" s="77"/>
      <c r="AR127" s="77"/>
      <c r="AS127" s="77"/>
      <c r="AT127" s="77"/>
      <c r="AU127" s="77"/>
      <c r="AV127" s="77"/>
      <c r="AW127" s="77"/>
      <c r="AX127" s="77"/>
      <c r="AY127" s="77"/>
      <c r="AZ127" s="77"/>
      <c r="BA127" s="77"/>
      <c r="BB127" s="77"/>
      <c r="BC127" s="77"/>
      <c r="BD127" s="77"/>
      <c r="BE127" s="77"/>
    </row>
    <row r="128" spans="3:5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c r="AO128" s="77"/>
      <c r="AP128" s="77"/>
      <c r="AQ128" s="77"/>
      <c r="AR128" s="77"/>
      <c r="AS128" s="77"/>
      <c r="AT128" s="77"/>
      <c r="AU128" s="77"/>
      <c r="AV128" s="77"/>
      <c r="AW128" s="77"/>
      <c r="AX128" s="77"/>
      <c r="AY128" s="77"/>
      <c r="AZ128" s="77"/>
      <c r="BA128" s="77"/>
      <c r="BB128" s="77"/>
      <c r="BC128" s="77"/>
      <c r="BD128" s="77"/>
      <c r="BE128" s="77"/>
    </row>
    <row r="129" spans="3:5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c r="AN129" s="77"/>
      <c r="AO129" s="77"/>
      <c r="AP129" s="77"/>
      <c r="AQ129" s="77"/>
      <c r="AR129" s="77"/>
      <c r="AS129" s="77"/>
      <c r="AT129" s="77"/>
      <c r="AU129" s="77"/>
      <c r="AV129" s="77"/>
      <c r="AW129" s="77"/>
      <c r="AX129" s="77"/>
      <c r="AY129" s="77"/>
      <c r="AZ129" s="77"/>
      <c r="BA129" s="77"/>
      <c r="BB129" s="77"/>
      <c r="BC129" s="77"/>
      <c r="BD129" s="77"/>
      <c r="BE129" s="77"/>
    </row>
    <row r="130" spans="3:5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row>
    <row r="131" spans="3:5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row>
    <row r="132" spans="3:5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77"/>
      <c r="AC132" s="77"/>
      <c r="AD132" s="77"/>
      <c r="AE132" s="77"/>
      <c r="AF132" s="77"/>
      <c r="AG132" s="77"/>
      <c r="AH132" s="77"/>
      <c r="AI132" s="77"/>
      <c r="AJ132" s="77"/>
      <c r="AK132" s="77"/>
      <c r="AL132" s="77"/>
      <c r="AM132" s="77"/>
      <c r="AN132" s="77"/>
      <c r="AO132" s="77"/>
      <c r="AP132" s="77"/>
      <c r="AQ132" s="77"/>
      <c r="AR132" s="77"/>
      <c r="AS132" s="77"/>
      <c r="AT132" s="77"/>
      <c r="AU132" s="77"/>
      <c r="AV132" s="77"/>
      <c r="AW132" s="77"/>
      <c r="AX132" s="77"/>
      <c r="AY132" s="77"/>
      <c r="AZ132" s="77"/>
      <c r="BA132" s="77"/>
      <c r="BB132" s="77"/>
      <c r="BC132" s="77"/>
      <c r="BD132" s="77"/>
      <c r="BE132" s="77"/>
    </row>
    <row r="133" spans="3:5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77"/>
      <c r="AC133" s="77"/>
      <c r="AD133" s="77"/>
      <c r="AE133" s="77"/>
      <c r="AF133" s="77"/>
      <c r="AG133" s="77"/>
      <c r="AH133" s="77"/>
      <c r="AI133" s="77"/>
      <c r="AJ133" s="77"/>
      <c r="AK133" s="77"/>
      <c r="AL133" s="77"/>
      <c r="AM133" s="77"/>
      <c r="AN133" s="77"/>
      <c r="AO133" s="77"/>
      <c r="AP133" s="77"/>
      <c r="AQ133" s="77"/>
      <c r="AR133" s="77"/>
      <c r="AS133" s="77"/>
      <c r="AT133" s="77"/>
      <c r="AU133" s="77"/>
      <c r="AV133" s="77"/>
      <c r="AW133" s="77"/>
      <c r="AX133" s="77"/>
      <c r="AY133" s="77"/>
      <c r="AZ133" s="77"/>
      <c r="BA133" s="77"/>
      <c r="BB133" s="77"/>
      <c r="BC133" s="77"/>
      <c r="BD133" s="77"/>
      <c r="BE133" s="77"/>
    </row>
    <row r="134" spans="3:57">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c r="AE134" s="77"/>
      <c r="AF134" s="77"/>
      <c r="AG134" s="77"/>
      <c r="AH134" s="77"/>
      <c r="AI134" s="77"/>
      <c r="AJ134" s="77"/>
      <c r="AK134" s="77"/>
      <c r="AL134" s="77"/>
      <c r="AM134" s="77"/>
      <c r="AN134" s="77"/>
      <c r="AO134" s="77"/>
      <c r="AP134" s="77"/>
      <c r="AQ134" s="77"/>
      <c r="AR134" s="77"/>
      <c r="AS134" s="77"/>
      <c r="AT134" s="77"/>
      <c r="AU134" s="77"/>
      <c r="AV134" s="77"/>
      <c r="AW134" s="77"/>
      <c r="AX134" s="77"/>
      <c r="AY134" s="77"/>
      <c r="AZ134" s="77"/>
      <c r="BA134" s="77"/>
      <c r="BB134" s="77"/>
      <c r="BC134" s="77"/>
      <c r="BD134" s="77"/>
      <c r="BE134" s="77"/>
    </row>
    <row r="135" spans="3:5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c r="AQ135" s="77"/>
      <c r="AR135" s="77"/>
      <c r="AS135" s="77"/>
      <c r="AT135" s="77"/>
      <c r="AU135" s="77"/>
      <c r="AV135" s="77"/>
      <c r="AW135" s="77"/>
      <c r="AX135" s="77"/>
      <c r="AY135" s="77"/>
      <c r="AZ135" s="77"/>
      <c r="BA135" s="77"/>
      <c r="BB135" s="77"/>
      <c r="BC135" s="77"/>
      <c r="BD135" s="77"/>
      <c r="BE135" s="77"/>
    </row>
    <row r="136" spans="3:5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7"/>
      <c r="AN136" s="77"/>
      <c r="AO136" s="77"/>
      <c r="AP136" s="77"/>
      <c r="AQ136" s="77"/>
      <c r="AR136" s="77"/>
      <c r="AS136" s="77"/>
      <c r="AT136" s="77"/>
      <c r="AU136" s="77"/>
      <c r="AV136" s="77"/>
      <c r="AW136" s="77"/>
      <c r="AX136" s="77"/>
      <c r="AY136" s="77"/>
      <c r="AZ136" s="77"/>
      <c r="BA136" s="77"/>
      <c r="BB136" s="77"/>
      <c r="BC136" s="77"/>
      <c r="BD136" s="77"/>
      <c r="BE136" s="77"/>
    </row>
    <row r="137" spans="3:5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7"/>
      <c r="AI137" s="77"/>
      <c r="AJ137" s="77"/>
      <c r="AK137" s="77"/>
      <c r="AL137" s="77"/>
      <c r="AM137" s="77"/>
      <c r="AN137" s="77"/>
      <c r="AO137" s="77"/>
      <c r="AP137" s="77"/>
      <c r="AQ137" s="77"/>
      <c r="AR137" s="77"/>
      <c r="AS137" s="77"/>
      <c r="AT137" s="77"/>
      <c r="AU137" s="77"/>
      <c r="AV137" s="77"/>
      <c r="AW137" s="77"/>
      <c r="AX137" s="77"/>
      <c r="AY137" s="77"/>
      <c r="AZ137" s="77"/>
      <c r="BA137" s="77"/>
      <c r="BB137" s="77"/>
      <c r="BC137" s="77"/>
      <c r="BD137" s="77"/>
      <c r="BE137" s="77"/>
    </row>
    <row r="138" spans="3:5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c r="AH138" s="77"/>
      <c r="AI138" s="77"/>
      <c r="AJ138" s="77"/>
      <c r="AK138" s="77"/>
      <c r="AL138" s="77"/>
      <c r="AM138" s="77"/>
      <c r="AN138" s="77"/>
      <c r="AO138" s="77"/>
      <c r="AP138" s="77"/>
      <c r="AQ138" s="77"/>
      <c r="AR138" s="77"/>
      <c r="AS138" s="77"/>
      <c r="AT138" s="77"/>
      <c r="AU138" s="77"/>
      <c r="AV138" s="77"/>
      <c r="AW138" s="77"/>
      <c r="AX138" s="77"/>
      <c r="AY138" s="77"/>
      <c r="AZ138" s="77"/>
      <c r="BA138" s="77"/>
      <c r="BB138" s="77"/>
      <c r="BC138" s="77"/>
      <c r="BD138" s="77"/>
      <c r="BE138" s="77"/>
    </row>
    <row r="139" spans="3:57">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c r="AE139" s="77"/>
      <c r="AF139" s="77"/>
      <c r="AG139" s="77"/>
      <c r="AH139" s="77"/>
      <c r="AI139" s="77"/>
      <c r="AJ139" s="77"/>
      <c r="AK139" s="77"/>
      <c r="AL139" s="77"/>
      <c r="AM139" s="77"/>
      <c r="AN139" s="77"/>
      <c r="AO139" s="77"/>
      <c r="AP139" s="77"/>
      <c r="AQ139" s="77"/>
      <c r="AR139" s="77"/>
      <c r="AS139" s="77"/>
      <c r="AT139" s="77"/>
      <c r="AU139" s="77"/>
      <c r="AV139" s="77"/>
      <c r="AW139" s="77"/>
      <c r="AX139" s="77"/>
      <c r="AY139" s="77"/>
      <c r="AZ139" s="77"/>
      <c r="BA139" s="77"/>
      <c r="BB139" s="77"/>
      <c r="BC139" s="77"/>
      <c r="BD139" s="77"/>
      <c r="BE139" s="77"/>
    </row>
    <row r="140" spans="3:5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77"/>
      <c r="AG140" s="77"/>
      <c r="AH140" s="77"/>
      <c r="AI140" s="77"/>
      <c r="AJ140" s="77"/>
      <c r="AK140" s="77"/>
      <c r="AL140" s="77"/>
      <c r="AM140" s="77"/>
      <c r="AN140" s="77"/>
      <c r="AO140" s="77"/>
      <c r="AP140" s="77"/>
      <c r="AQ140" s="77"/>
      <c r="AR140" s="77"/>
      <c r="AS140" s="77"/>
      <c r="AT140" s="77"/>
      <c r="AU140" s="77"/>
      <c r="AV140" s="77"/>
      <c r="AW140" s="77"/>
      <c r="AX140" s="77"/>
      <c r="AY140" s="77"/>
      <c r="AZ140" s="77"/>
      <c r="BA140" s="77"/>
      <c r="BB140" s="77"/>
      <c r="BC140" s="77"/>
      <c r="BD140" s="77"/>
      <c r="BE140" s="77"/>
    </row>
    <row r="141" spans="3:57">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c r="AA141" s="77"/>
      <c r="AB141" s="77"/>
      <c r="AC141" s="77"/>
      <c r="AD141" s="77"/>
      <c r="AE141" s="77"/>
      <c r="AF141" s="77"/>
      <c r="AG141" s="77"/>
      <c r="AH141" s="77"/>
      <c r="AI141" s="77"/>
      <c r="AJ141" s="77"/>
      <c r="AK141" s="77"/>
      <c r="AL141" s="77"/>
      <c r="AM141" s="77"/>
      <c r="AN141" s="77"/>
      <c r="AO141" s="77"/>
      <c r="AP141" s="77"/>
      <c r="AQ141" s="77"/>
      <c r="AR141" s="77"/>
      <c r="AS141" s="77"/>
      <c r="AT141" s="77"/>
      <c r="AU141" s="77"/>
      <c r="AV141" s="77"/>
      <c r="AW141" s="77"/>
      <c r="AX141" s="77"/>
      <c r="AY141" s="77"/>
      <c r="AZ141" s="77"/>
      <c r="BA141" s="77"/>
      <c r="BB141" s="77"/>
      <c r="BC141" s="77"/>
      <c r="BD141" s="77"/>
      <c r="BE141" s="77"/>
    </row>
    <row r="142" spans="3:5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c r="AG142" s="77"/>
      <c r="AH142" s="77"/>
      <c r="AI142" s="77"/>
      <c r="AJ142" s="77"/>
      <c r="AK142" s="77"/>
      <c r="AL142" s="77"/>
      <c r="AM142" s="77"/>
      <c r="AN142" s="77"/>
      <c r="AO142" s="77"/>
      <c r="AP142" s="77"/>
      <c r="AQ142" s="77"/>
      <c r="AR142" s="77"/>
      <c r="AS142" s="77"/>
      <c r="AT142" s="77"/>
      <c r="AU142" s="77"/>
      <c r="AV142" s="77"/>
      <c r="AW142" s="77"/>
      <c r="AX142" s="77"/>
      <c r="AY142" s="77"/>
      <c r="AZ142" s="77"/>
      <c r="BA142" s="77"/>
      <c r="BB142" s="77"/>
      <c r="BC142" s="77"/>
      <c r="BD142" s="77"/>
      <c r="BE142" s="77"/>
    </row>
    <row r="143" spans="3:57">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c r="AE143" s="77"/>
      <c r="AF143" s="77"/>
      <c r="AG143" s="77"/>
      <c r="AH143" s="77"/>
      <c r="AI143" s="77"/>
      <c r="AJ143" s="77"/>
      <c r="AK143" s="77"/>
      <c r="AL143" s="77"/>
      <c r="AM143" s="77"/>
      <c r="AN143" s="77"/>
      <c r="AO143" s="77"/>
      <c r="AP143" s="77"/>
      <c r="AQ143" s="77"/>
      <c r="AR143" s="77"/>
      <c r="AS143" s="77"/>
      <c r="AT143" s="77"/>
      <c r="AU143" s="77"/>
      <c r="AV143" s="77"/>
      <c r="AW143" s="77"/>
      <c r="AX143" s="77"/>
      <c r="AY143" s="77"/>
      <c r="AZ143" s="77"/>
      <c r="BA143" s="77"/>
      <c r="BB143" s="77"/>
      <c r="BC143" s="77"/>
      <c r="BD143" s="77"/>
      <c r="BE143" s="77"/>
    </row>
    <row r="144" spans="3:57">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c r="AA144" s="77"/>
      <c r="AB144" s="77"/>
      <c r="AC144" s="77"/>
      <c r="AD144" s="77"/>
      <c r="AE144" s="77"/>
      <c r="AF144" s="77"/>
      <c r="AG144" s="77"/>
      <c r="AH144" s="77"/>
      <c r="AI144" s="77"/>
      <c r="AJ144" s="77"/>
      <c r="AK144" s="77"/>
      <c r="AL144" s="77"/>
      <c r="AM144" s="77"/>
      <c r="AN144" s="77"/>
      <c r="AO144" s="77"/>
      <c r="AP144" s="77"/>
      <c r="AQ144" s="77"/>
      <c r="AR144" s="77"/>
      <c r="AS144" s="77"/>
      <c r="AT144" s="77"/>
      <c r="AU144" s="77"/>
      <c r="AV144" s="77"/>
      <c r="AW144" s="77"/>
      <c r="AX144" s="77"/>
      <c r="AY144" s="77"/>
      <c r="AZ144" s="77"/>
      <c r="BA144" s="77"/>
      <c r="BB144" s="77"/>
      <c r="BC144" s="77"/>
      <c r="BD144" s="77"/>
      <c r="BE144" s="77"/>
    </row>
    <row r="145" spans="3:5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c r="AE145" s="77"/>
      <c r="AF145" s="77"/>
      <c r="AG145" s="77"/>
      <c r="AH145" s="77"/>
      <c r="AI145" s="77"/>
      <c r="AJ145" s="77"/>
      <c r="AK145" s="77"/>
      <c r="AL145" s="77"/>
      <c r="AM145" s="77"/>
      <c r="AN145" s="77"/>
      <c r="AO145" s="77"/>
      <c r="AP145" s="77"/>
      <c r="AQ145" s="77"/>
      <c r="AR145" s="77"/>
      <c r="AS145" s="77"/>
      <c r="AT145" s="77"/>
      <c r="AU145" s="77"/>
      <c r="AV145" s="77"/>
      <c r="AW145" s="77"/>
      <c r="AX145" s="77"/>
      <c r="AY145" s="77"/>
      <c r="AZ145" s="77"/>
      <c r="BA145" s="77"/>
      <c r="BB145" s="77"/>
      <c r="BC145" s="77"/>
      <c r="BD145" s="77"/>
      <c r="BE145" s="77"/>
    </row>
    <row r="146" spans="3:57">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c r="AA146" s="77"/>
      <c r="AB146" s="77"/>
      <c r="AC146" s="77"/>
      <c r="AD146" s="77"/>
      <c r="AE146" s="77"/>
      <c r="AF146" s="77"/>
      <c r="AG146" s="77"/>
      <c r="AH146" s="77"/>
      <c r="AI146" s="77"/>
      <c r="AJ146" s="77"/>
      <c r="AK146" s="77"/>
      <c r="AL146" s="77"/>
      <c r="AM146" s="77"/>
      <c r="AN146" s="77"/>
      <c r="AO146" s="77"/>
      <c r="AP146" s="77"/>
      <c r="AQ146" s="77"/>
      <c r="AR146" s="77"/>
      <c r="AS146" s="77"/>
      <c r="AT146" s="77"/>
      <c r="AU146" s="77"/>
      <c r="AV146" s="77"/>
      <c r="AW146" s="77"/>
      <c r="AX146" s="77"/>
      <c r="AY146" s="77"/>
      <c r="AZ146" s="77"/>
      <c r="BA146" s="77"/>
      <c r="BB146" s="77"/>
      <c r="BC146" s="77"/>
      <c r="BD146" s="77"/>
      <c r="BE146" s="77"/>
    </row>
    <row r="147" spans="3:57">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c r="AA147" s="77"/>
      <c r="AB147" s="77"/>
      <c r="AC147" s="77"/>
      <c r="AD147" s="77"/>
      <c r="AE147" s="77"/>
      <c r="AF147" s="77"/>
      <c r="AG147" s="77"/>
      <c r="AH147" s="77"/>
      <c r="AI147" s="77"/>
      <c r="AJ147" s="77"/>
      <c r="AK147" s="77"/>
      <c r="AL147" s="77"/>
      <c r="AM147" s="77"/>
      <c r="AN147" s="77"/>
      <c r="AO147" s="77"/>
      <c r="AP147" s="77"/>
      <c r="AQ147" s="77"/>
      <c r="AR147" s="77"/>
      <c r="AS147" s="77"/>
      <c r="AT147" s="77"/>
      <c r="AU147" s="77"/>
      <c r="AV147" s="77"/>
      <c r="AW147" s="77"/>
      <c r="AX147" s="77"/>
      <c r="AY147" s="77"/>
      <c r="AZ147" s="77"/>
      <c r="BA147" s="77"/>
      <c r="BB147" s="77"/>
      <c r="BC147" s="77"/>
      <c r="BD147" s="77"/>
      <c r="BE147" s="77"/>
    </row>
    <row r="148" spans="3:57">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c r="AA148" s="77"/>
      <c r="AB148" s="77"/>
      <c r="AC148" s="77"/>
      <c r="AD148" s="77"/>
      <c r="AE148" s="77"/>
      <c r="AF148" s="77"/>
      <c r="AG148" s="77"/>
      <c r="AH148" s="77"/>
      <c r="AI148" s="77"/>
      <c r="AJ148" s="77"/>
      <c r="AK148" s="77"/>
      <c r="AL148" s="77"/>
      <c r="AM148" s="77"/>
      <c r="AN148" s="77"/>
      <c r="AO148" s="77"/>
      <c r="AP148" s="77"/>
      <c r="AQ148" s="77"/>
      <c r="AR148" s="77"/>
      <c r="AS148" s="77"/>
      <c r="AT148" s="77"/>
      <c r="AU148" s="77"/>
      <c r="AV148" s="77"/>
      <c r="AW148" s="77"/>
      <c r="AX148" s="77"/>
      <c r="AY148" s="77"/>
      <c r="AZ148" s="77"/>
      <c r="BA148" s="77"/>
      <c r="BB148" s="77"/>
      <c r="BC148" s="77"/>
      <c r="BD148" s="77"/>
      <c r="BE148" s="77"/>
    </row>
    <row r="149" spans="3:57">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c r="AA149" s="77"/>
      <c r="AB149" s="77"/>
      <c r="AC149" s="77"/>
      <c r="AD149" s="77"/>
      <c r="AE149" s="77"/>
      <c r="AF149" s="77"/>
      <c r="AG149" s="77"/>
      <c r="AH149" s="77"/>
      <c r="AI149" s="77"/>
      <c r="AJ149" s="77"/>
      <c r="AK149" s="77"/>
      <c r="AL149" s="77"/>
      <c r="AM149" s="77"/>
      <c r="AN149" s="77"/>
      <c r="AO149" s="77"/>
      <c r="AP149" s="77"/>
      <c r="AQ149" s="77"/>
      <c r="AR149" s="77"/>
      <c r="AS149" s="77"/>
      <c r="AT149" s="77"/>
      <c r="AU149" s="77"/>
      <c r="AV149" s="77"/>
      <c r="AW149" s="77"/>
      <c r="AX149" s="77"/>
      <c r="AY149" s="77"/>
      <c r="AZ149" s="77"/>
      <c r="BA149" s="77"/>
      <c r="BB149" s="77"/>
      <c r="BC149" s="77"/>
      <c r="BD149" s="77"/>
      <c r="BE149" s="77"/>
    </row>
    <row r="150" spans="3:57">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c r="AK150" s="77"/>
      <c r="AL150" s="77"/>
      <c r="AM150" s="77"/>
      <c r="AN150" s="77"/>
      <c r="AO150" s="77"/>
      <c r="AP150" s="77"/>
      <c r="AQ150" s="77"/>
      <c r="AR150" s="77"/>
      <c r="AS150" s="77"/>
      <c r="AT150" s="77"/>
      <c r="AU150" s="77"/>
      <c r="AV150" s="77"/>
      <c r="AW150" s="77"/>
      <c r="AX150" s="77"/>
      <c r="AY150" s="77"/>
      <c r="AZ150" s="77"/>
      <c r="BA150" s="77"/>
      <c r="BB150" s="77"/>
      <c r="BC150" s="77"/>
      <c r="BD150" s="77"/>
      <c r="BE150" s="77"/>
    </row>
    <row r="151" spans="3:57">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77"/>
      <c r="AM151" s="77"/>
      <c r="AN151" s="77"/>
      <c r="AO151" s="77"/>
      <c r="AP151" s="77"/>
      <c r="AQ151" s="77"/>
      <c r="AR151" s="77"/>
      <c r="AS151" s="77"/>
      <c r="AT151" s="77"/>
      <c r="AU151" s="77"/>
      <c r="AV151" s="77"/>
      <c r="AW151" s="77"/>
      <c r="AX151" s="77"/>
      <c r="AY151" s="77"/>
      <c r="AZ151" s="77"/>
      <c r="BA151" s="77"/>
      <c r="BB151" s="77"/>
      <c r="BC151" s="77"/>
      <c r="BD151" s="77"/>
      <c r="BE151" s="77"/>
    </row>
    <row r="152" spans="3:57">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c r="AA152" s="77"/>
      <c r="AB152" s="77"/>
      <c r="AC152" s="77"/>
      <c r="AD152" s="77"/>
      <c r="AE152" s="77"/>
      <c r="AF152" s="77"/>
      <c r="AG152" s="77"/>
      <c r="AH152" s="77"/>
      <c r="AI152" s="77"/>
      <c r="AJ152" s="77"/>
      <c r="AK152" s="77"/>
      <c r="AL152" s="77"/>
      <c r="AM152" s="77"/>
      <c r="AN152" s="77"/>
      <c r="AO152" s="77"/>
      <c r="AP152" s="77"/>
      <c r="AQ152" s="77"/>
      <c r="AR152" s="77"/>
      <c r="AS152" s="77"/>
      <c r="AT152" s="77"/>
      <c r="AU152" s="77"/>
      <c r="AV152" s="77"/>
      <c r="AW152" s="77"/>
      <c r="AX152" s="77"/>
      <c r="AY152" s="77"/>
      <c r="AZ152" s="77"/>
      <c r="BA152" s="77"/>
      <c r="BB152" s="77"/>
      <c r="BC152" s="77"/>
      <c r="BD152" s="77"/>
      <c r="BE152" s="77"/>
    </row>
    <row r="153" spans="3:57">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c r="AA153" s="77"/>
      <c r="AB153" s="77"/>
      <c r="AC153" s="77"/>
      <c r="AD153" s="77"/>
      <c r="AE153" s="77"/>
      <c r="AF153" s="77"/>
      <c r="AG153" s="77"/>
      <c r="AH153" s="77"/>
      <c r="AI153" s="77"/>
      <c r="AJ153" s="77"/>
      <c r="AK153" s="77"/>
      <c r="AL153" s="77"/>
      <c r="AM153" s="77"/>
      <c r="AN153" s="77"/>
      <c r="AO153" s="77"/>
      <c r="AP153" s="77"/>
      <c r="AQ153" s="77"/>
      <c r="AR153" s="77"/>
      <c r="AS153" s="77"/>
      <c r="AT153" s="77"/>
      <c r="AU153" s="77"/>
      <c r="AV153" s="77"/>
      <c r="AW153" s="77"/>
      <c r="AX153" s="77"/>
      <c r="AY153" s="77"/>
      <c r="AZ153" s="77"/>
      <c r="BA153" s="77"/>
      <c r="BB153" s="77"/>
      <c r="BC153" s="77"/>
      <c r="BD153" s="77"/>
      <c r="BE153" s="77"/>
    </row>
    <row r="154" spans="3:57">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c r="AA154" s="77"/>
      <c r="AB154" s="77"/>
      <c r="AC154" s="77"/>
      <c r="AD154" s="77"/>
      <c r="AE154" s="77"/>
      <c r="AF154" s="77"/>
      <c r="AG154" s="77"/>
      <c r="AH154" s="77"/>
      <c r="AI154" s="77"/>
      <c r="AJ154" s="77"/>
      <c r="AK154" s="77"/>
      <c r="AL154" s="77"/>
      <c r="AM154" s="77"/>
      <c r="AN154" s="77"/>
      <c r="AO154" s="77"/>
      <c r="AP154" s="77"/>
      <c r="AQ154" s="77"/>
      <c r="AR154" s="77"/>
      <c r="AS154" s="77"/>
      <c r="AT154" s="77"/>
      <c r="AU154" s="77"/>
      <c r="AV154" s="77"/>
      <c r="AW154" s="77"/>
      <c r="AX154" s="77"/>
      <c r="AY154" s="77"/>
      <c r="AZ154" s="77"/>
      <c r="BA154" s="77"/>
      <c r="BB154" s="77"/>
      <c r="BC154" s="77"/>
      <c r="BD154" s="77"/>
      <c r="BE154" s="77"/>
    </row>
    <row r="155" spans="3:57">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c r="AA155" s="77"/>
      <c r="AB155" s="77"/>
      <c r="AC155" s="77"/>
      <c r="AD155" s="77"/>
      <c r="AE155" s="77"/>
      <c r="AF155" s="77"/>
      <c r="AG155" s="77"/>
      <c r="AH155" s="77"/>
      <c r="AI155" s="77"/>
      <c r="AJ155" s="77"/>
      <c r="AK155" s="77"/>
      <c r="AL155" s="77"/>
      <c r="AM155" s="77"/>
      <c r="AN155" s="77"/>
      <c r="AO155" s="77"/>
      <c r="AP155" s="77"/>
      <c r="AQ155" s="77"/>
      <c r="AR155" s="77"/>
      <c r="AS155" s="77"/>
      <c r="AT155" s="77"/>
      <c r="AU155" s="77"/>
      <c r="AV155" s="77"/>
      <c r="AW155" s="77"/>
      <c r="AX155" s="77"/>
      <c r="AY155" s="77"/>
      <c r="AZ155" s="77"/>
      <c r="BA155" s="77"/>
      <c r="BB155" s="77"/>
      <c r="BC155" s="77"/>
      <c r="BD155" s="77"/>
      <c r="BE155" s="77"/>
    </row>
    <row r="156" spans="3:57">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c r="AE156" s="77"/>
      <c r="AF156" s="77"/>
      <c r="AG156" s="77"/>
      <c r="AH156" s="77"/>
      <c r="AI156" s="77"/>
      <c r="AJ156" s="77"/>
      <c r="AK156" s="77"/>
      <c r="AL156" s="77"/>
      <c r="AM156" s="77"/>
      <c r="AN156" s="77"/>
      <c r="AO156" s="77"/>
      <c r="AP156" s="77"/>
      <c r="AQ156" s="77"/>
      <c r="AR156" s="77"/>
      <c r="AS156" s="77"/>
      <c r="AT156" s="77"/>
      <c r="AU156" s="77"/>
      <c r="AV156" s="77"/>
      <c r="AW156" s="77"/>
      <c r="AX156" s="77"/>
      <c r="AY156" s="77"/>
      <c r="AZ156" s="77"/>
      <c r="BA156" s="77"/>
      <c r="BB156" s="77"/>
      <c r="BC156" s="77"/>
      <c r="BD156" s="77"/>
      <c r="BE156" s="77"/>
    </row>
    <row r="157" spans="3:57">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c r="AA157" s="77"/>
      <c r="AB157" s="77"/>
      <c r="AC157" s="77"/>
      <c r="AD157" s="77"/>
      <c r="AE157" s="77"/>
      <c r="AF157" s="77"/>
      <c r="AG157" s="77"/>
      <c r="AH157" s="77"/>
      <c r="AI157" s="77"/>
      <c r="AJ157" s="77"/>
      <c r="AK157" s="77"/>
      <c r="AL157" s="77"/>
      <c r="AM157" s="77"/>
      <c r="AN157" s="77"/>
      <c r="AO157" s="77"/>
      <c r="AP157" s="77"/>
      <c r="AQ157" s="77"/>
      <c r="AR157" s="77"/>
      <c r="AS157" s="77"/>
      <c r="AT157" s="77"/>
      <c r="AU157" s="77"/>
      <c r="AV157" s="77"/>
      <c r="AW157" s="77"/>
      <c r="AX157" s="77"/>
      <c r="AY157" s="77"/>
      <c r="AZ157" s="77"/>
      <c r="BA157" s="77"/>
      <c r="BB157" s="77"/>
      <c r="BC157" s="77"/>
      <c r="BD157" s="77"/>
      <c r="BE157" s="77"/>
    </row>
    <row r="158" spans="3:57">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c r="AA158" s="77"/>
      <c r="AB158" s="77"/>
      <c r="AC158" s="77"/>
      <c r="AD158" s="77"/>
      <c r="AE158" s="77"/>
      <c r="AF158" s="77"/>
      <c r="AG158" s="77"/>
      <c r="AH158" s="77"/>
      <c r="AI158" s="77"/>
      <c r="AJ158" s="77"/>
      <c r="AK158" s="77"/>
      <c r="AL158" s="77"/>
      <c r="AM158" s="77"/>
      <c r="AN158" s="77"/>
      <c r="AO158" s="77"/>
      <c r="AP158" s="77"/>
      <c r="AQ158" s="77"/>
      <c r="AR158" s="77"/>
      <c r="AS158" s="77"/>
      <c r="AT158" s="77"/>
      <c r="AU158" s="77"/>
      <c r="AV158" s="77"/>
      <c r="AW158" s="77"/>
      <c r="AX158" s="77"/>
      <c r="AY158" s="77"/>
      <c r="AZ158" s="77"/>
      <c r="BA158" s="77"/>
      <c r="BB158" s="77"/>
      <c r="BC158" s="77"/>
      <c r="BD158" s="77"/>
      <c r="BE158" s="77"/>
    </row>
    <row r="159" spans="3:57">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c r="AG159" s="77"/>
      <c r="AH159" s="77"/>
      <c r="AI159" s="77"/>
      <c r="AJ159" s="77"/>
      <c r="AK159" s="77"/>
      <c r="AL159" s="77"/>
      <c r="AM159" s="77"/>
      <c r="AN159" s="77"/>
      <c r="AO159" s="77"/>
      <c r="AP159" s="77"/>
      <c r="AQ159" s="77"/>
      <c r="AR159" s="77"/>
      <c r="AS159" s="77"/>
      <c r="AT159" s="77"/>
      <c r="AU159" s="77"/>
      <c r="AV159" s="77"/>
      <c r="AW159" s="77"/>
      <c r="AX159" s="77"/>
      <c r="AY159" s="77"/>
      <c r="AZ159" s="77"/>
      <c r="BA159" s="77"/>
      <c r="BB159" s="77"/>
      <c r="BC159" s="77"/>
      <c r="BD159" s="77"/>
      <c r="BE159" s="77"/>
    </row>
    <row r="160" spans="3:57">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c r="AC160" s="77"/>
      <c r="AD160" s="77"/>
      <c r="AE160" s="77"/>
      <c r="AF160" s="77"/>
      <c r="AG160" s="77"/>
      <c r="AH160" s="77"/>
      <c r="AI160" s="77"/>
      <c r="AJ160" s="77"/>
      <c r="AK160" s="77"/>
      <c r="AL160" s="77"/>
      <c r="AM160" s="77"/>
      <c r="AN160" s="77"/>
      <c r="AO160" s="77"/>
      <c r="AP160" s="77"/>
      <c r="AQ160" s="77"/>
      <c r="AR160" s="77"/>
      <c r="AS160" s="77"/>
      <c r="AT160" s="77"/>
      <c r="AU160" s="77"/>
      <c r="AV160" s="77"/>
      <c r="AW160" s="77"/>
      <c r="AX160" s="77"/>
      <c r="AY160" s="77"/>
      <c r="AZ160" s="77"/>
      <c r="BA160" s="77"/>
      <c r="BB160" s="77"/>
      <c r="BC160" s="77"/>
      <c r="BD160" s="77"/>
      <c r="BE160" s="77"/>
    </row>
    <row r="161" spans="3:57">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c r="AA161" s="77"/>
      <c r="AB161" s="77"/>
      <c r="AC161" s="77"/>
      <c r="AD161" s="77"/>
      <c r="AE161" s="77"/>
      <c r="AF161" s="77"/>
      <c r="AG161" s="77"/>
      <c r="AH161" s="77"/>
      <c r="AI161" s="77"/>
      <c r="AJ161" s="77"/>
      <c r="AK161" s="77"/>
      <c r="AL161" s="77"/>
      <c r="AM161" s="77"/>
      <c r="AN161" s="77"/>
      <c r="AO161" s="77"/>
      <c r="AP161" s="77"/>
      <c r="AQ161" s="77"/>
      <c r="AR161" s="77"/>
      <c r="AS161" s="77"/>
      <c r="AT161" s="77"/>
      <c r="AU161" s="77"/>
      <c r="AV161" s="77"/>
      <c r="AW161" s="77"/>
      <c r="AX161" s="77"/>
      <c r="AY161" s="77"/>
      <c r="AZ161" s="77"/>
      <c r="BA161" s="77"/>
      <c r="BB161" s="77"/>
      <c r="BC161" s="77"/>
      <c r="BD161" s="77"/>
      <c r="BE161" s="77"/>
    </row>
    <row r="162" spans="3:57">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c r="AA162" s="77"/>
      <c r="AB162" s="77"/>
      <c r="AC162" s="77"/>
      <c r="AD162" s="77"/>
      <c r="AE162" s="77"/>
      <c r="AF162" s="77"/>
      <c r="AG162" s="77"/>
      <c r="AH162" s="77"/>
      <c r="AI162" s="77"/>
      <c r="AJ162" s="77"/>
      <c r="AK162" s="77"/>
      <c r="AL162" s="77"/>
      <c r="AM162" s="77"/>
      <c r="AN162" s="77"/>
      <c r="AO162" s="77"/>
      <c r="AP162" s="77"/>
      <c r="AQ162" s="77"/>
      <c r="AR162" s="77"/>
      <c r="AS162" s="77"/>
      <c r="AT162" s="77"/>
      <c r="AU162" s="77"/>
      <c r="AV162" s="77"/>
      <c r="AW162" s="77"/>
      <c r="AX162" s="77"/>
      <c r="AY162" s="77"/>
      <c r="AZ162" s="77"/>
      <c r="BA162" s="77"/>
      <c r="BB162" s="77"/>
      <c r="BC162" s="77"/>
      <c r="BD162" s="77"/>
      <c r="BE162" s="77"/>
    </row>
    <row r="163" spans="3:57">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c r="AA163" s="77"/>
      <c r="AB163" s="77"/>
      <c r="AC163" s="77"/>
      <c r="AD163" s="77"/>
      <c r="AE163" s="77"/>
      <c r="AF163" s="77"/>
      <c r="AG163" s="77"/>
      <c r="AH163" s="77"/>
      <c r="AI163" s="77"/>
      <c r="AJ163" s="77"/>
      <c r="AK163" s="77"/>
      <c r="AL163" s="77"/>
      <c r="AM163" s="77"/>
      <c r="AN163" s="77"/>
      <c r="AO163" s="77"/>
      <c r="AP163" s="77"/>
      <c r="AQ163" s="77"/>
      <c r="AR163" s="77"/>
      <c r="AS163" s="77"/>
      <c r="AT163" s="77"/>
      <c r="AU163" s="77"/>
      <c r="AV163" s="77"/>
      <c r="AW163" s="77"/>
      <c r="AX163" s="77"/>
      <c r="AY163" s="77"/>
      <c r="AZ163" s="77"/>
      <c r="BA163" s="77"/>
      <c r="BB163" s="77"/>
      <c r="BC163" s="77"/>
      <c r="BD163" s="77"/>
      <c r="BE163" s="77"/>
    </row>
    <row r="164" spans="3:5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c r="AN164" s="77"/>
      <c r="AO164" s="77"/>
      <c r="AP164" s="77"/>
      <c r="AQ164" s="77"/>
      <c r="AR164" s="77"/>
      <c r="AS164" s="77"/>
      <c r="AT164" s="77"/>
      <c r="AU164" s="77"/>
      <c r="AV164" s="77"/>
      <c r="AW164" s="77"/>
      <c r="AX164" s="77"/>
      <c r="AY164" s="77"/>
      <c r="AZ164" s="77"/>
      <c r="BA164" s="77"/>
      <c r="BB164" s="77"/>
      <c r="BC164" s="77"/>
      <c r="BD164" s="77"/>
      <c r="BE164" s="77"/>
    </row>
    <row r="165" spans="3:5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c r="AN165" s="77"/>
      <c r="AO165" s="77"/>
      <c r="AP165" s="77"/>
      <c r="AQ165" s="77"/>
      <c r="AR165" s="77"/>
      <c r="AS165" s="77"/>
      <c r="AT165" s="77"/>
      <c r="AU165" s="77"/>
      <c r="AV165" s="77"/>
      <c r="AW165" s="77"/>
      <c r="AX165" s="77"/>
      <c r="AY165" s="77"/>
      <c r="AZ165" s="77"/>
      <c r="BA165" s="77"/>
      <c r="BB165" s="77"/>
      <c r="BC165" s="77"/>
      <c r="BD165" s="77"/>
      <c r="BE165" s="77"/>
    </row>
    <row r="166" spans="3:5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c r="AN166" s="77"/>
      <c r="AO166" s="77"/>
      <c r="AP166" s="77"/>
      <c r="AQ166" s="77"/>
      <c r="AR166" s="77"/>
      <c r="AS166" s="77"/>
      <c r="AT166" s="77"/>
      <c r="AU166" s="77"/>
      <c r="AV166" s="77"/>
      <c r="AW166" s="77"/>
      <c r="AX166" s="77"/>
      <c r="AY166" s="77"/>
      <c r="AZ166" s="77"/>
      <c r="BA166" s="77"/>
      <c r="BB166" s="77"/>
      <c r="BC166" s="77"/>
      <c r="BD166" s="77"/>
      <c r="BE166" s="77"/>
    </row>
    <row r="167" spans="3:5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c r="AN167" s="77"/>
      <c r="AO167" s="77"/>
      <c r="AP167" s="77"/>
      <c r="AQ167" s="77"/>
      <c r="AR167" s="77"/>
      <c r="AS167" s="77"/>
      <c r="AT167" s="77"/>
      <c r="AU167" s="77"/>
      <c r="AV167" s="77"/>
      <c r="AW167" s="77"/>
      <c r="AX167" s="77"/>
      <c r="AY167" s="77"/>
      <c r="AZ167" s="77"/>
      <c r="BA167" s="77"/>
      <c r="BB167" s="77"/>
      <c r="BC167" s="77"/>
      <c r="BD167" s="77"/>
      <c r="BE167" s="77"/>
    </row>
    <row r="168" spans="3:5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c r="AN168" s="77"/>
      <c r="AO168" s="77"/>
      <c r="AP168" s="77"/>
      <c r="AQ168" s="77"/>
      <c r="AR168" s="77"/>
      <c r="AS168" s="77"/>
      <c r="AT168" s="77"/>
      <c r="AU168" s="77"/>
      <c r="AV168" s="77"/>
      <c r="AW168" s="77"/>
      <c r="AX168" s="77"/>
      <c r="AY168" s="77"/>
      <c r="AZ168" s="77"/>
      <c r="BA168" s="77"/>
      <c r="BB168" s="77"/>
      <c r="BC168" s="77"/>
      <c r="BD168" s="77"/>
      <c r="BE168" s="77"/>
    </row>
    <row r="169" spans="3:5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c r="AN169" s="77"/>
      <c r="AO169" s="77"/>
      <c r="AP169" s="77"/>
      <c r="AQ169" s="77"/>
      <c r="AR169" s="77"/>
      <c r="AS169" s="77"/>
      <c r="AT169" s="77"/>
      <c r="AU169" s="77"/>
      <c r="AV169" s="77"/>
      <c r="AW169" s="77"/>
      <c r="AX169" s="77"/>
      <c r="AY169" s="77"/>
      <c r="AZ169" s="77"/>
      <c r="BA169" s="77"/>
      <c r="BB169" s="77"/>
      <c r="BC169" s="77"/>
      <c r="BD169" s="77"/>
      <c r="BE169" s="77"/>
    </row>
    <row r="170" spans="3:5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c r="AN170" s="77"/>
      <c r="AO170" s="77"/>
      <c r="AP170" s="77"/>
      <c r="AQ170" s="77"/>
      <c r="AR170" s="77"/>
      <c r="AS170" s="77"/>
      <c r="AT170" s="77"/>
      <c r="AU170" s="77"/>
      <c r="AV170" s="77"/>
      <c r="AW170" s="77"/>
      <c r="AX170" s="77"/>
      <c r="AY170" s="77"/>
      <c r="AZ170" s="77"/>
      <c r="BA170" s="77"/>
      <c r="BB170" s="77"/>
      <c r="BC170" s="77"/>
      <c r="BD170" s="77"/>
      <c r="BE170" s="77"/>
    </row>
    <row r="171" spans="3:5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c r="AN171" s="77"/>
      <c r="AO171" s="77"/>
      <c r="AP171" s="77"/>
      <c r="AQ171" s="77"/>
      <c r="AR171" s="77"/>
      <c r="AS171" s="77"/>
      <c r="AT171" s="77"/>
      <c r="AU171" s="77"/>
      <c r="AV171" s="77"/>
      <c r="AW171" s="77"/>
      <c r="AX171" s="77"/>
      <c r="AY171" s="77"/>
      <c r="AZ171" s="77"/>
      <c r="BA171" s="77"/>
      <c r="BB171" s="77"/>
      <c r="BC171" s="77"/>
      <c r="BD171" s="77"/>
      <c r="BE171" s="77"/>
    </row>
    <row r="172" spans="3:5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c r="AN172" s="77"/>
      <c r="AO172" s="77"/>
      <c r="AP172" s="77"/>
      <c r="AQ172" s="77"/>
      <c r="AR172" s="77"/>
      <c r="AS172" s="77"/>
      <c r="AT172" s="77"/>
      <c r="AU172" s="77"/>
      <c r="AV172" s="77"/>
      <c r="AW172" s="77"/>
      <c r="AX172" s="77"/>
      <c r="AY172" s="77"/>
      <c r="AZ172" s="77"/>
      <c r="BA172" s="77"/>
      <c r="BB172" s="77"/>
      <c r="BC172" s="77"/>
      <c r="BD172" s="77"/>
      <c r="BE172" s="77"/>
    </row>
    <row r="173" spans="3:5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c r="AN173" s="77"/>
      <c r="AO173" s="77"/>
      <c r="AP173" s="77"/>
      <c r="AQ173" s="77"/>
      <c r="AR173" s="77"/>
      <c r="AS173" s="77"/>
      <c r="AT173" s="77"/>
      <c r="AU173" s="77"/>
      <c r="AV173" s="77"/>
      <c r="AW173" s="77"/>
      <c r="AX173" s="77"/>
      <c r="AY173" s="77"/>
      <c r="AZ173" s="77"/>
      <c r="BA173" s="77"/>
      <c r="BB173" s="77"/>
      <c r="BC173" s="77"/>
      <c r="BD173" s="77"/>
      <c r="BE173" s="77"/>
    </row>
    <row r="174" spans="3:5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c r="AN174" s="77"/>
      <c r="AO174" s="77"/>
      <c r="AP174" s="77"/>
      <c r="AQ174" s="77"/>
      <c r="AR174" s="77"/>
      <c r="AS174" s="77"/>
      <c r="AT174" s="77"/>
      <c r="AU174" s="77"/>
      <c r="AV174" s="77"/>
      <c r="AW174" s="77"/>
      <c r="AX174" s="77"/>
      <c r="AY174" s="77"/>
      <c r="AZ174" s="77"/>
      <c r="BA174" s="77"/>
      <c r="BB174" s="77"/>
      <c r="BC174" s="77"/>
      <c r="BD174" s="77"/>
      <c r="BE174" s="77"/>
    </row>
    <row r="175" spans="3:5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c r="AN175" s="77"/>
      <c r="AO175" s="77"/>
      <c r="AP175" s="77"/>
      <c r="AQ175" s="77"/>
      <c r="AR175" s="77"/>
      <c r="AS175" s="77"/>
      <c r="AT175" s="77"/>
      <c r="AU175" s="77"/>
      <c r="AV175" s="77"/>
      <c r="AW175" s="77"/>
      <c r="AX175" s="77"/>
      <c r="AY175" s="77"/>
      <c r="AZ175" s="77"/>
      <c r="BA175" s="77"/>
      <c r="BB175" s="77"/>
      <c r="BC175" s="77"/>
      <c r="BD175" s="77"/>
      <c r="BE175" s="77"/>
    </row>
    <row r="176" spans="3:5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c r="AN176" s="77"/>
      <c r="AO176" s="77"/>
      <c r="AP176" s="77"/>
      <c r="AQ176" s="77"/>
      <c r="AR176" s="77"/>
      <c r="AS176" s="77"/>
      <c r="AT176" s="77"/>
      <c r="AU176" s="77"/>
      <c r="AV176" s="77"/>
      <c r="AW176" s="77"/>
      <c r="AX176" s="77"/>
      <c r="AY176" s="77"/>
      <c r="AZ176" s="77"/>
      <c r="BA176" s="77"/>
      <c r="BB176" s="77"/>
      <c r="BC176" s="77"/>
      <c r="BD176" s="77"/>
      <c r="BE176" s="77"/>
    </row>
  </sheetData>
  <mergeCells count="101">
    <mergeCell ref="AF25:AK25"/>
    <mergeCell ref="AL25:AZ25"/>
    <mergeCell ref="BA25:BE25"/>
    <mergeCell ref="AF26:AK26"/>
    <mergeCell ref="AL26:AZ26"/>
    <mergeCell ref="BA26:BE26"/>
    <mergeCell ref="BA18:BE18"/>
    <mergeCell ref="AF19:AK19"/>
    <mergeCell ref="AL32:AZ32"/>
    <mergeCell ref="BA32:BE32"/>
    <mergeCell ref="AF27:AK27"/>
    <mergeCell ref="AL27:AZ27"/>
    <mergeCell ref="BA27:BE27"/>
    <mergeCell ref="AF29:AK29"/>
    <mergeCell ref="AL29:AZ29"/>
    <mergeCell ref="BA29:BE29"/>
    <mergeCell ref="AF28:AK28"/>
    <mergeCell ref="AL28:AZ28"/>
    <mergeCell ref="BA30:BE30"/>
    <mergeCell ref="AF31:AK31"/>
    <mergeCell ref="AL31:AZ31"/>
    <mergeCell ref="BA31:BE31"/>
    <mergeCell ref="C36:BE37"/>
    <mergeCell ref="C40:BD40"/>
    <mergeCell ref="C44:BE46"/>
    <mergeCell ref="C47:BE48"/>
    <mergeCell ref="C49:BD49"/>
    <mergeCell ref="BA24:BE24"/>
    <mergeCell ref="AF20:AK20"/>
    <mergeCell ref="AL20:AZ20"/>
    <mergeCell ref="BA20:BE20"/>
    <mergeCell ref="AF21:AK21"/>
    <mergeCell ref="AL21:AZ21"/>
    <mergeCell ref="BA21:BE21"/>
    <mergeCell ref="AF22:AK22"/>
    <mergeCell ref="AL22:AZ22"/>
    <mergeCell ref="BA22:BE22"/>
    <mergeCell ref="AF23:AK23"/>
    <mergeCell ref="AL23:AZ23"/>
    <mergeCell ref="BA23:BE23"/>
    <mergeCell ref="AF24:AK24"/>
    <mergeCell ref="AL24:AZ24"/>
    <mergeCell ref="AF30:AK30"/>
    <mergeCell ref="AL30:AZ30"/>
    <mergeCell ref="AA8:AE32"/>
    <mergeCell ref="AF32:AK32"/>
    <mergeCell ref="BA10:BE10"/>
    <mergeCell ref="AF8:AK8"/>
    <mergeCell ref="AL8:AZ8"/>
    <mergeCell ref="AL19:AZ19"/>
    <mergeCell ref="BA19:BE19"/>
    <mergeCell ref="AF15:AK15"/>
    <mergeCell ref="AL15:AZ15"/>
    <mergeCell ref="BA15:BE15"/>
    <mergeCell ref="AF17:AK17"/>
    <mergeCell ref="AL17:AZ17"/>
    <mergeCell ref="BA17:BE17"/>
    <mergeCell ref="AF16:AK16"/>
    <mergeCell ref="AL16:AZ16"/>
    <mergeCell ref="BA16:BE16"/>
    <mergeCell ref="AF18:AK18"/>
    <mergeCell ref="AL18:AZ18"/>
    <mergeCell ref="A8:A32"/>
    <mergeCell ref="B8:J32"/>
    <mergeCell ref="K8:N32"/>
    <mergeCell ref="O8:T32"/>
    <mergeCell ref="U8:Z32"/>
    <mergeCell ref="BA7:BE7"/>
    <mergeCell ref="AF13:AK13"/>
    <mergeCell ref="AL13:AZ13"/>
    <mergeCell ref="BA13:BE13"/>
    <mergeCell ref="AF14:AK14"/>
    <mergeCell ref="AL14:AZ14"/>
    <mergeCell ref="BA14:BE14"/>
    <mergeCell ref="AF11:AK11"/>
    <mergeCell ref="AL11:AZ11"/>
    <mergeCell ref="BA11:BE11"/>
    <mergeCell ref="AF12:AK12"/>
    <mergeCell ref="AL12:AZ12"/>
    <mergeCell ref="BA12:BE12"/>
    <mergeCell ref="BA8:BE8"/>
    <mergeCell ref="AF9:AK9"/>
    <mergeCell ref="AL9:AZ9"/>
    <mergeCell ref="BA9:BE9"/>
    <mergeCell ref="AF10:AK10"/>
    <mergeCell ref="AL10:AZ10"/>
    <mergeCell ref="A3:BE3"/>
    <mergeCell ref="A5:J6"/>
    <mergeCell ref="K5:N6"/>
    <mergeCell ref="O5:T6"/>
    <mergeCell ref="U5:Z6"/>
    <mergeCell ref="AA5:AE6"/>
    <mergeCell ref="AF5:AZ6"/>
    <mergeCell ref="BA6:BE6"/>
    <mergeCell ref="A7:J7"/>
    <mergeCell ref="K7:N7"/>
    <mergeCell ref="O7:T7"/>
    <mergeCell ref="U7:Z7"/>
    <mergeCell ref="AA7:AE7"/>
    <mergeCell ref="AF7:AK7"/>
    <mergeCell ref="AL7:AZ7"/>
  </mergeCells>
  <phoneticPr fontId="2"/>
  <printOptions horizontalCentered="1"/>
  <pageMargins left="0.15748031496062992" right="0.15748031496062992" top="0.35433070866141736" bottom="0.27559055118110237" header="0.15748031496062992" footer="0.19685039370078741"/>
  <pageSetup paperSize="9" scale="39" fitToHeight="2"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53"/>
  <sheetViews>
    <sheetView view="pageBreakPreview" topLeftCell="A25" zoomScale="40" zoomScaleNormal="55" zoomScaleSheetLayoutView="40" workbookViewId="0">
      <selection activeCell="X2" sqref="X2:AD2"/>
    </sheetView>
  </sheetViews>
  <sheetFormatPr defaultColWidth="4.375" defaultRowHeight="24.95" customHeight="1"/>
  <cols>
    <col min="1" max="1" width="21.75" style="4" customWidth="1"/>
    <col min="2" max="2" width="17.625" style="4" customWidth="1"/>
    <col min="3" max="34" width="7.625" style="4" customWidth="1"/>
    <col min="35" max="35" width="8.625" style="4" customWidth="1"/>
    <col min="36" max="37" width="8.75" style="4" customWidth="1"/>
    <col min="38" max="16384" width="4.375" style="4"/>
  </cols>
  <sheetData>
    <row r="1" spans="1:37" ht="39.75" customHeight="1" thickBot="1">
      <c r="A1" s="3" t="s">
        <v>42</v>
      </c>
      <c r="AI1" s="670" t="s">
        <v>175</v>
      </c>
      <c r="AJ1" s="670"/>
      <c r="AK1" s="670"/>
    </row>
    <row r="2" spans="1:37" ht="24.95" customHeight="1" thickBot="1">
      <c r="A2" s="535" t="s">
        <v>43</v>
      </c>
      <c r="B2" s="536"/>
      <c r="C2" s="671"/>
      <c r="D2" s="671"/>
      <c r="E2" s="671"/>
      <c r="F2" s="671"/>
      <c r="G2" s="671"/>
      <c r="H2" s="671"/>
      <c r="I2" s="671"/>
      <c r="J2" s="671"/>
      <c r="K2" s="671"/>
      <c r="L2" s="671"/>
      <c r="M2" s="671"/>
      <c r="N2" s="671"/>
      <c r="O2" s="671"/>
      <c r="P2" s="671"/>
      <c r="Q2" s="671"/>
      <c r="R2" s="672"/>
      <c r="S2" s="535" t="s">
        <v>44</v>
      </c>
      <c r="T2" s="536"/>
      <c r="U2" s="536"/>
      <c r="V2" s="536"/>
      <c r="W2" s="536"/>
      <c r="X2" s="673"/>
      <c r="Y2" s="674"/>
      <c r="Z2" s="674"/>
      <c r="AA2" s="674"/>
      <c r="AB2" s="674"/>
      <c r="AC2" s="674"/>
      <c r="AD2" s="674"/>
      <c r="AE2" s="537" t="s">
        <v>45</v>
      </c>
      <c r="AF2" s="538"/>
      <c r="AG2" s="538"/>
      <c r="AH2" s="538"/>
      <c r="AI2" s="539"/>
      <c r="AJ2" s="5"/>
      <c r="AK2" s="6" t="s">
        <v>46</v>
      </c>
    </row>
    <row r="3" spans="1:37" ht="24.95" customHeight="1">
      <c r="A3" s="503" t="s">
        <v>47</v>
      </c>
      <c r="B3" s="501" t="s">
        <v>48</v>
      </c>
      <c r="C3" s="518" t="s">
        <v>49</v>
      </c>
      <c r="D3" s="521" t="s">
        <v>50</v>
      </c>
      <c r="E3" s="524" t="s">
        <v>51</v>
      </c>
      <c r="F3" s="518" t="s">
        <v>52</v>
      </c>
      <c r="G3" s="500" t="s">
        <v>53</v>
      </c>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2"/>
      <c r="AI3" s="503" t="s">
        <v>54</v>
      </c>
      <c r="AJ3" s="506" t="s">
        <v>55</v>
      </c>
      <c r="AK3" s="675" t="s">
        <v>56</v>
      </c>
    </row>
    <row r="4" spans="1:37" ht="24.95" customHeight="1">
      <c r="A4" s="504"/>
      <c r="B4" s="498"/>
      <c r="C4" s="519"/>
      <c r="D4" s="522"/>
      <c r="E4" s="525"/>
      <c r="F4" s="519"/>
      <c r="G4" s="497" t="s">
        <v>57</v>
      </c>
      <c r="H4" s="498"/>
      <c r="I4" s="498"/>
      <c r="J4" s="498"/>
      <c r="K4" s="498"/>
      <c r="L4" s="498"/>
      <c r="M4" s="498"/>
      <c r="N4" s="498" t="s">
        <v>58</v>
      </c>
      <c r="O4" s="498"/>
      <c r="P4" s="498"/>
      <c r="Q4" s="498"/>
      <c r="R4" s="498"/>
      <c r="S4" s="498"/>
      <c r="T4" s="498"/>
      <c r="U4" s="498" t="s">
        <v>59</v>
      </c>
      <c r="V4" s="498"/>
      <c r="W4" s="498"/>
      <c r="X4" s="498"/>
      <c r="Y4" s="498"/>
      <c r="Z4" s="498"/>
      <c r="AA4" s="498"/>
      <c r="AB4" s="498" t="s">
        <v>60</v>
      </c>
      <c r="AC4" s="498"/>
      <c r="AD4" s="498"/>
      <c r="AE4" s="498"/>
      <c r="AF4" s="498"/>
      <c r="AG4" s="498"/>
      <c r="AH4" s="499"/>
      <c r="AI4" s="504"/>
      <c r="AJ4" s="507"/>
      <c r="AK4" s="676"/>
    </row>
    <row r="5" spans="1:37" ht="24.95" customHeight="1">
      <c r="A5" s="504"/>
      <c r="B5" s="498"/>
      <c r="C5" s="519"/>
      <c r="D5" s="522"/>
      <c r="E5" s="525"/>
      <c r="F5" s="519"/>
      <c r="G5" s="7">
        <v>1</v>
      </c>
      <c r="H5" s="8">
        <v>2</v>
      </c>
      <c r="I5" s="8">
        <v>3</v>
      </c>
      <c r="J5" s="8">
        <v>4</v>
      </c>
      <c r="K5" s="8">
        <v>5</v>
      </c>
      <c r="L5" s="8">
        <v>6</v>
      </c>
      <c r="M5" s="9">
        <v>7</v>
      </c>
      <c r="N5" s="10">
        <v>8</v>
      </c>
      <c r="O5" s="8">
        <v>9</v>
      </c>
      <c r="P5" s="8">
        <v>10</v>
      </c>
      <c r="Q5" s="8">
        <v>11</v>
      </c>
      <c r="R5" s="8">
        <v>12</v>
      </c>
      <c r="S5" s="8">
        <v>13</v>
      </c>
      <c r="T5" s="9">
        <v>14</v>
      </c>
      <c r="U5" s="10">
        <v>15</v>
      </c>
      <c r="V5" s="8">
        <v>16</v>
      </c>
      <c r="W5" s="8">
        <v>17</v>
      </c>
      <c r="X5" s="8">
        <v>18</v>
      </c>
      <c r="Y5" s="8">
        <v>19</v>
      </c>
      <c r="Z5" s="8">
        <v>20</v>
      </c>
      <c r="AA5" s="9">
        <v>21</v>
      </c>
      <c r="AB5" s="10">
        <v>22</v>
      </c>
      <c r="AC5" s="8">
        <v>23</v>
      </c>
      <c r="AD5" s="8">
        <v>24</v>
      </c>
      <c r="AE5" s="8">
        <v>25</v>
      </c>
      <c r="AF5" s="8">
        <v>26</v>
      </c>
      <c r="AG5" s="8">
        <v>27</v>
      </c>
      <c r="AH5" s="11">
        <v>28</v>
      </c>
      <c r="AI5" s="504"/>
      <c r="AJ5" s="507"/>
      <c r="AK5" s="676"/>
    </row>
    <row r="6" spans="1:37" ht="24.95" customHeight="1" thickBot="1">
      <c r="A6" s="505"/>
      <c r="B6" s="684"/>
      <c r="C6" s="520"/>
      <c r="D6" s="523"/>
      <c r="E6" s="526"/>
      <c r="F6" s="520"/>
      <c r="G6" s="12" t="s">
        <v>61</v>
      </c>
      <c r="H6" s="13" t="s">
        <v>62</v>
      </c>
      <c r="I6" s="14" t="s">
        <v>104</v>
      </c>
      <c r="J6" s="13" t="s">
        <v>105</v>
      </c>
      <c r="K6" s="14" t="s">
        <v>63</v>
      </c>
      <c r="L6" s="13" t="s">
        <v>106</v>
      </c>
      <c r="M6" s="15" t="s">
        <v>64</v>
      </c>
      <c r="N6" s="12" t="s">
        <v>61</v>
      </c>
      <c r="O6" s="13" t="s">
        <v>62</v>
      </c>
      <c r="P6" s="14" t="s">
        <v>104</v>
      </c>
      <c r="Q6" s="13" t="s">
        <v>105</v>
      </c>
      <c r="R6" s="14" t="s">
        <v>63</v>
      </c>
      <c r="S6" s="13" t="s">
        <v>106</v>
      </c>
      <c r="T6" s="15" t="s">
        <v>64</v>
      </c>
      <c r="U6" s="12" t="s">
        <v>61</v>
      </c>
      <c r="V6" s="13" t="s">
        <v>62</v>
      </c>
      <c r="W6" s="14" t="s">
        <v>104</v>
      </c>
      <c r="X6" s="13" t="s">
        <v>105</v>
      </c>
      <c r="Y6" s="14" t="s">
        <v>63</v>
      </c>
      <c r="Z6" s="13" t="s">
        <v>106</v>
      </c>
      <c r="AA6" s="15" t="s">
        <v>64</v>
      </c>
      <c r="AB6" s="12" t="s">
        <v>61</v>
      </c>
      <c r="AC6" s="13" t="s">
        <v>62</v>
      </c>
      <c r="AD6" s="14" t="s">
        <v>104</v>
      </c>
      <c r="AE6" s="13" t="s">
        <v>105</v>
      </c>
      <c r="AF6" s="14" t="s">
        <v>63</v>
      </c>
      <c r="AG6" s="13" t="s">
        <v>106</v>
      </c>
      <c r="AH6" s="15" t="s">
        <v>64</v>
      </c>
      <c r="AI6" s="505"/>
      <c r="AJ6" s="508"/>
      <c r="AK6" s="677"/>
    </row>
    <row r="7" spans="1:37" ht="24.95" customHeight="1">
      <c r="A7" s="16" t="s">
        <v>79</v>
      </c>
      <c r="B7" s="17"/>
      <c r="C7" s="18"/>
      <c r="D7" s="19"/>
      <c r="E7" s="20"/>
      <c r="F7" s="18"/>
      <c r="G7" s="21"/>
      <c r="H7" s="22"/>
      <c r="I7" s="22"/>
      <c r="J7" s="22"/>
      <c r="K7" s="22"/>
      <c r="L7" s="22"/>
      <c r="M7" s="23"/>
      <c r="N7" s="24"/>
      <c r="O7" s="22"/>
      <c r="P7" s="22"/>
      <c r="Q7" s="22"/>
      <c r="R7" s="22"/>
      <c r="S7" s="22"/>
      <c r="T7" s="23"/>
      <c r="U7" s="24"/>
      <c r="V7" s="22"/>
      <c r="W7" s="22"/>
      <c r="X7" s="22"/>
      <c r="Y7" s="22"/>
      <c r="Z7" s="22"/>
      <c r="AA7" s="23"/>
      <c r="AB7" s="24"/>
      <c r="AC7" s="22"/>
      <c r="AD7" s="22"/>
      <c r="AE7" s="22"/>
      <c r="AF7" s="22"/>
      <c r="AG7" s="22"/>
      <c r="AH7" s="23"/>
      <c r="AI7" s="25">
        <f>SUM(G7:AH7)</f>
        <v>0</v>
      </c>
      <c r="AJ7" s="26">
        <f>AI7/4</f>
        <v>0</v>
      </c>
      <c r="AK7" s="27">
        <f>IF(ISERROR(AJ7/$AJ$2)=TRUE,0,AJ7/$AJ$2)</f>
        <v>0</v>
      </c>
    </row>
    <row r="8" spans="1:37" ht="24.95" customHeight="1">
      <c r="A8" s="28" t="s">
        <v>176</v>
      </c>
      <c r="B8" s="17"/>
      <c r="C8" s="29"/>
      <c r="D8" s="30"/>
      <c r="E8" s="31"/>
      <c r="F8" s="29"/>
      <c r="G8" s="32"/>
      <c r="H8" s="33"/>
      <c r="I8" s="33"/>
      <c r="J8" s="33"/>
      <c r="K8" s="33"/>
      <c r="L8" s="33"/>
      <c r="M8" s="34"/>
      <c r="N8" s="35"/>
      <c r="O8" s="33"/>
      <c r="P8" s="33"/>
      <c r="Q8" s="33"/>
      <c r="R8" s="33"/>
      <c r="S8" s="33"/>
      <c r="T8" s="34"/>
      <c r="U8" s="35"/>
      <c r="V8" s="33"/>
      <c r="W8" s="33"/>
      <c r="X8" s="33"/>
      <c r="Y8" s="33"/>
      <c r="Z8" s="33"/>
      <c r="AA8" s="34"/>
      <c r="AB8" s="35"/>
      <c r="AC8" s="33"/>
      <c r="AD8" s="33"/>
      <c r="AE8" s="33"/>
      <c r="AF8" s="33"/>
      <c r="AG8" s="33"/>
      <c r="AH8" s="36"/>
      <c r="AI8" s="37">
        <f>SUM(G8:AH8)</f>
        <v>0</v>
      </c>
      <c r="AJ8" s="38">
        <f>AI8/4</f>
        <v>0</v>
      </c>
      <c r="AK8" s="39">
        <f>IF(ISERROR(AJ8/$AJ$2)=TRUE,0,AJ8/$AJ$2)</f>
        <v>0</v>
      </c>
    </row>
    <row r="9" spans="1:37" ht="24.95" customHeight="1">
      <c r="A9" s="28" t="s">
        <v>177</v>
      </c>
      <c r="B9" s="17"/>
      <c r="C9" s="29"/>
      <c r="D9" s="30"/>
      <c r="E9" s="31"/>
      <c r="F9" s="29"/>
      <c r="G9" s="32"/>
      <c r="H9" s="33"/>
      <c r="I9" s="33"/>
      <c r="J9" s="40"/>
      <c r="K9" s="33"/>
      <c r="L9" s="33"/>
      <c r="M9" s="34"/>
      <c r="N9" s="35"/>
      <c r="O9" s="33"/>
      <c r="P9" s="33"/>
      <c r="Q9" s="33"/>
      <c r="R9" s="33"/>
      <c r="S9" s="33"/>
      <c r="T9" s="34"/>
      <c r="U9" s="35"/>
      <c r="V9" s="33"/>
      <c r="W9" s="33"/>
      <c r="X9" s="33"/>
      <c r="Y9" s="33"/>
      <c r="Z9" s="33"/>
      <c r="AA9" s="34"/>
      <c r="AB9" s="35"/>
      <c r="AC9" s="33"/>
      <c r="AD9" s="33"/>
      <c r="AE9" s="33"/>
      <c r="AF9" s="33"/>
      <c r="AG9" s="33"/>
      <c r="AH9" s="36"/>
      <c r="AI9" s="37">
        <f t="shared" ref="AI9:AI35" si="0">SUM(G9:AH9)</f>
        <v>0</v>
      </c>
      <c r="AJ9" s="38">
        <f t="shared" ref="AJ9:AJ35" si="1">AI9/4</f>
        <v>0</v>
      </c>
      <c r="AK9" s="39">
        <f t="shared" ref="AK9:AK36" si="2">IF(ISERROR(AJ9/$AJ$2)=TRUE,0,AJ9/$AJ$2)</f>
        <v>0</v>
      </c>
    </row>
    <row r="10" spans="1:37" ht="24.95" customHeight="1">
      <c r="A10" s="28" t="s">
        <v>178</v>
      </c>
      <c r="B10" s="17"/>
      <c r="C10" s="29"/>
      <c r="D10" s="30"/>
      <c r="E10" s="31"/>
      <c r="F10" s="29"/>
      <c r="G10" s="32"/>
      <c r="H10" s="33"/>
      <c r="I10" s="33"/>
      <c r="J10" s="33"/>
      <c r="K10" s="33"/>
      <c r="L10" s="33"/>
      <c r="M10" s="34"/>
      <c r="N10" s="35"/>
      <c r="O10" s="33"/>
      <c r="P10" s="33"/>
      <c r="Q10" s="33"/>
      <c r="R10" s="33"/>
      <c r="S10" s="33"/>
      <c r="T10" s="34"/>
      <c r="U10" s="35"/>
      <c r="V10" s="33"/>
      <c r="W10" s="33"/>
      <c r="X10" s="33"/>
      <c r="Y10" s="33"/>
      <c r="Z10" s="33"/>
      <c r="AA10" s="34"/>
      <c r="AB10" s="35"/>
      <c r="AC10" s="33"/>
      <c r="AD10" s="33"/>
      <c r="AE10" s="33"/>
      <c r="AF10" s="33"/>
      <c r="AG10" s="33"/>
      <c r="AH10" s="34"/>
      <c r="AI10" s="37">
        <f t="shared" si="0"/>
        <v>0</v>
      </c>
      <c r="AJ10" s="38">
        <f t="shared" si="1"/>
        <v>0</v>
      </c>
      <c r="AK10" s="39">
        <f t="shared" si="2"/>
        <v>0</v>
      </c>
    </row>
    <row r="11" spans="1:37" ht="24.95" customHeight="1">
      <c r="A11" s="28"/>
      <c r="B11" s="17"/>
      <c r="C11" s="29"/>
      <c r="D11" s="30"/>
      <c r="E11" s="31"/>
      <c r="F11" s="29"/>
      <c r="G11" s="32"/>
      <c r="H11" s="33"/>
      <c r="I11" s="33"/>
      <c r="J11" s="33"/>
      <c r="K11" s="33"/>
      <c r="L11" s="33"/>
      <c r="M11" s="34"/>
      <c r="N11" s="35"/>
      <c r="O11" s="33"/>
      <c r="P11" s="33"/>
      <c r="Q11" s="33"/>
      <c r="R11" s="33"/>
      <c r="S11" s="33"/>
      <c r="T11" s="34"/>
      <c r="U11" s="35"/>
      <c r="V11" s="33"/>
      <c r="W11" s="33"/>
      <c r="X11" s="33"/>
      <c r="Y11" s="33"/>
      <c r="Z11" s="33"/>
      <c r="AA11" s="34"/>
      <c r="AB11" s="35"/>
      <c r="AC11" s="33"/>
      <c r="AD11" s="33"/>
      <c r="AE11" s="33"/>
      <c r="AF11" s="33"/>
      <c r="AG11" s="33"/>
      <c r="AH11" s="34"/>
      <c r="AI11" s="37">
        <f t="shared" si="0"/>
        <v>0</v>
      </c>
      <c r="AJ11" s="38">
        <f t="shared" si="1"/>
        <v>0</v>
      </c>
      <c r="AK11" s="39">
        <f t="shared" si="2"/>
        <v>0</v>
      </c>
    </row>
    <row r="12" spans="1:37" ht="24.95" customHeight="1">
      <c r="A12" s="28"/>
      <c r="B12" s="17"/>
      <c r="C12" s="29"/>
      <c r="D12" s="30"/>
      <c r="E12" s="31"/>
      <c r="F12" s="29"/>
      <c r="G12" s="32"/>
      <c r="H12" s="33"/>
      <c r="I12" s="33"/>
      <c r="J12" s="33"/>
      <c r="K12" s="33"/>
      <c r="L12" s="33"/>
      <c r="M12" s="34"/>
      <c r="N12" s="35"/>
      <c r="O12" s="33"/>
      <c r="P12" s="33"/>
      <c r="Q12" s="33"/>
      <c r="R12" s="33"/>
      <c r="S12" s="33"/>
      <c r="T12" s="34"/>
      <c r="U12" s="35"/>
      <c r="V12" s="33"/>
      <c r="W12" s="33"/>
      <c r="X12" s="33"/>
      <c r="Y12" s="33"/>
      <c r="Z12" s="33"/>
      <c r="AA12" s="34"/>
      <c r="AB12" s="35"/>
      <c r="AC12" s="33"/>
      <c r="AD12" s="33"/>
      <c r="AE12" s="33"/>
      <c r="AF12" s="33"/>
      <c r="AG12" s="33"/>
      <c r="AH12" s="34"/>
      <c r="AI12" s="37">
        <f t="shared" si="0"/>
        <v>0</v>
      </c>
      <c r="AJ12" s="38">
        <f t="shared" si="1"/>
        <v>0</v>
      </c>
      <c r="AK12" s="39">
        <f t="shared" si="2"/>
        <v>0</v>
      </c>
    </row>
    <row r="13" spans="1:37" ht="24.95" customHeight="1">
      <c r="A13" s="28"/>
      <c r="B13" s="17"/>
      <c r="C13" s="29"/>
      <c r="D13" s="30"/>
      <c r="E13" s="31"/>
      <c r="F13" s="29"/>
      <c r="G13" s="32"/>
      <c r="H13" s="33"/>
      <c r="I13" s="33"/>
      <c r="J13" s="33"/>
      <c r="K13" s="33"/>
      <c r="L13" s="33"/>
      <c r="M13" s="34"/>
      <c r="N13" s="35"/>
      <c r="O13" s="33"/>
      <c r="P13" s="33"/>
      <c r="Q13" s="33"/>
      <c r="R13" s="33"/>
      <c r="S13" s="33"/>
      <c r="T13" s="34"/>
      <c r="U13" s="35"/>
      <c r="V13" s="33"/>
      <c r="W13" s="33"/>
      <c r="X13" s="33"/>
      <c r="Y13" s="33"/>
      <c r="Z13" s="33"/>
      <c r="AA13" s="34"/>
      <c r="AB13" s="35"/>
      <c r="AC13" s="33"/>
      <c r="AD13" s="33"/>
      <c r="AE13" s="33"/>
      <c r="AF13" s="33"/>
      <c r="AG13" s="33"/>
      <c r="AH13" s="34"/>
      <c r="AI13" s="37">
        <f t="shared" si="0"/>
        <v>0</v>
      </c>
      <c r="AJ13" s="38">
        <f t="shared" si="1"/>
        <v>0</v>
      </c>
      <c r="AK13" s="39">
        <f t="shared" si="2"/>
        <v>0</v>
      </c>
    </row>
    <row r="14" spans="1:37" ht="24.95" customHeight="1">
      <c r="A14" s="28"/>
      <c r="B14" s="17"/>
      <c r="C14" s="29"/>
      <c r="D14" s="30"/>
      <c r="E14" s="31"/>
      <c r="F14" s="29"/>
      <c r="G14" s="32"/>
      <c r="H14" s="33"/>
      <c r="I14" s="33"/>
      <c r="J14" s="33"/>
      <c r="K14" s="33"/>
      <c r="L14" s="33"/>
      <c r="M14" s="34"/>
      <c r="N14" s="35"/>
      <c r="O14" s="33"/>
      <c r="P14" s="33"/>
      <c r="Q14" s="33"/>
      <c r="R14" s="33"/>
      <c r="S14" s="33"/>
      <c r="T14" s="34"/>
      <c r="U14" s="35"/>
      <c r="V14" s="33"/>
      <c r="W14" s="33"/>
      <c r="X14" s="33"/>
      <c r="Y14" s="33"/>
      <c r="Z14" s="33"/>
      <c r="AA14" s="34"/>
      <c r="AB14" s="35"/>
      <c r="AC14" s="33"/>
      <c r="AD14" s="33"/>
      <c r="AE14" s="33"/>
      <c r="AF14" s="33"/>
      <c r="AG14" s="33"/>
      <c r="AH14" s="34"/>
      <c r="AI14" s="37">
        <f t="shared" si="0"/>
        <v>0</v>
      </c>
      <c r="AJ14" s="38">
        <f t="shared" si="1"/>
        <v>0</v>
      </c>
      <c r="AK14" s="39">
        <f t="shared" si="2"/>
        <v>0</v>
      </c>
    </row>
    <row r="15" spans="1:37" ht="24.95" customHeight="1">
      <c r="A15" s="28"/>
      <c r="B15" s="17"/>
      <c r="C15" s="29"/>
      <c r="D15" s="30"/>
      <c r="E15" s="31"/>
      <c r="F15" s="29"/>
      <c r="G15" s="32"/>
      <c r="H15" s="33"/>
      <c r="I15" s="33"/>
      <c r="J15" s="33"/>
      <c r="K15" s="33"/>
      <c r="L15" s="33"/>
      <c r="M15" s="34"/>
      <c r="N15" s="35"/>
      <c r="O15" s="33"/>
      <c r="P15" s="33"/>
      <c r="Q15" s="33"/>
      <c r="R15" s="33"/>
      <c r="S15" s="33"/>
      <c r="T15" s="34"/>
      <c r="U15" s="35"/>
      <c r="V15" s="33"/>
      <c r="W15" s="33"/>
      <c r="X15" s="33"/>
      <c r="Y15" s="33"/>
      <c r="Z15" s="33"/>
      <c r="AA15" s="34"/>
      <c r="AB15" s="35"/>
      <c r="AC15" s="33"/>
      <c r="AD15" s="33"/>
      <c r="AE15" s="33"/>
      <c r="AF15" s="33"/>
      <c r="AG15" s="33"/>
      <c r="AH15" s="34"/>
      <c r="AI15" s="37">
        <f t="shared" si="0"/>
        <v>0</v>
      </c>
      <c r="AJ15" s="38">
        <f t="shared" si="1"/>
        <v>0</v>
      </c>
      <c r="AK15" s="39">
        <f t="shared" si="2"/>
        <v>0</v>
      </c>
    </row>
    <row r="16" spans="1:37" ht="24.95" customHeight="1">
      <c r="A16" s="28"/>
      <c r="B16" s="17"/>
      <c r="C16" s="29"/>
      <c r="D16" s="30"/>
      <c r="E16" s="31"/>
      <c r="F16" s="29"/>
      <c r="G16" s="32"/>
      <c r="H16" s="33"/>
      <c r="I16" s="33"/>
      <c r="J16" s="33"/>
      <c r="K16" s="33"/>
      <c r="L16" s="33"/>
      <c r="M16" s="34"/>
      <c r="N16" s="35"/>
      <c r="O16" s="33"/>
      <c r="P16" s="33"/>
      <c r="Q16" s="33"/>
      <c r="R16" s="33"/>
      <c r="S16" s="33"/>
      <c r="T16" s="34"/>
      <c r="U16" s="35"/>
      <c r="V16" s="33"/>
      <c r="W16" s="33"/>
      <c r="X16" s="33"/>
      <c r="Y16" s="33"/>
      <c r="Z16" s="33"/>
      <c r="AA16" s="34"/>
      <c r="AB16" s="35"/>
      <c r="AC16" s="33"/>
      <c r="AD16" s="33"/>
      <c r="AE16" s="33"/>
      <c r="AF16" s="33"/>
      <c r="AG16" s="33"/>
      <c r="AH16" s="34"/>
      <c r="AI16" s="37">
        <f t="shared" si="0"/>
        <v>0</v>
      </c>
      <c r="AJ16" s="38">
        <f t="shared" si="1"/>
        <v>0</v>
      </c>
      <c r="AK16" s="39">
        <f t="shared" si="2"/>
        <v>0</v>
      </c>
    </row>
    <row r="17" spans="1:37" ht="24.95" customHeight="1">
      <c r="A17" s="28"/>
      <c r="B17" s="17"/>
      <c r="C17" s="29"/>
      <c r="D17" s="30"/>
      <c r="E17" s="31"/>
      <c r="F17" s="29"/>
      <c r="G17" s="32"/>
      <c r="H17" s="33"/>
      <c r="I17" s="33"/>
      <c r="J17" s="33"/>
      <c r="K17" s="33"/>
      <c r="L17" s="33"/>
      <c r="M17" s="34"/>
      <c r="N17" s="35"/>
      <c r="O17" s="33"/>
      <c r="P17" s="33"/>
      <c r="Q17" s="33"/>
      <c r="R17" s="33"/>
      <c r="S17" s="33"/>
      <c r="T17" s="34"/>
      <c r="U17" s="35"/>
      <c r="V17" s="33"/>
      <c r="W17" s="33"/>
      <c r="X17" s="33"/>
      <c r="Y17" s="33"/>
      <c r="Z17" s="33"/>
      <c r="AA17" s="34"/>
      <c r="AB17" s="35"/>
      <c r="AC17" s="33"/>
      <c r="AD17" s="33"/>
      <c r="AE17" s="33"/>
      <c r="AF17" s="33"/>
      <c r="AG17" s="33"/>
      <c r="AH17" s="36"/>
      <c r="AI17" s="37">
        <f t="shared" si="0"/>
        <v>0</v>
      </c>
      <c r="AJ17" s="38">
        <f t="shared" si="1"/>
        <v>0</v>
      </c>
      <c r="AK17" s="39">
        <f t="shared" si="2"/>
        <v>0</v>
      </c>
    </row>
    <row r="18" spans="1:37" ht="24.95" customHeight="1">
      <c r="A18" s="28"/>
      <c r="B18" s="17"/>
      <c r="C18" s="29"/>
      <c r="D18" s="30"/>
      <c r="E18" s="31"/>
      <c r="F18" s="29"/>
      <c r="G18" s="32"/>
      <c r="H18" s="33"/>
      <c r="I18" s="33"/>
      <c r="J18" s="33"/>
      <c r="K18" s="33"/>
      <c r="L18" s="33"/>
      <c r="M18" s="34"/>
      <c r="N18" s="35"/>
      <c r="O18" s="33"/>
      <c r="P18" s="33"/>
      <c r="Q18" s="33"/>
      <c r="R18" s="33"/>
      <c r="S18" s="33"/>
      <c r="T18" s="34"/>
      <c r="U18" s="35"/>
      <c r="V18" s="33"/>
      <c r="W18" s="33"/>
      <c r="X18" s="33"/>
      <c r="Y18" s="33"/>
      <c r="Z18" s="33"/>
      <c r="AA18" s="34"/>
      <c r="AB18" s="35"/>
      <c r="AC18" s="33"/>
      <c r="AD18" s="33"/>
      <c r="AE18" s="33"/>
      <c r="AF18" s="33"/>
      <c r="AG18" s="33"/>
      <c r="AH18" s="36"/>
      <c r="AI18" s="37">
        <f t="shared" si="0"/>
        <v>0</v>
      </c>
      <c r="AJ18" s="38">
        <f t="shared" si="1"/>
        <v>0</v>
      </c>
      <c r="AK18" s="39">
        <f t="shared" si="2"/>
        <v>0</v>
      </c>
    </row>
    <row r="19" spans="1:37" ht="24.95" customHeight="1">
      <c r="A19" s="28"/>
      <c r="B19" s="17"/>
      <c r="C19" s="29"/>
      <c r="D19" s="30"/>
      <c r="E19" s="31"/>
      <c r="F19" s="29"/>
      <c r="G19" s="32"/>
      <c r="H19" s="33"/>
      <c r="I19" s="33"/>
      <c r="J19" s="33"/>
      <c r="K19" s="33"/>
      <c r="L19" s="33"/>
      <c r="M19" s="34"/>
      <c r="N19" s="35"/>
      <c r="O19" s="33"/>
      <c r="P19" s="33"/>
      <c r="Q19" s="33"/>
      <c r="R19" s="33"/>
      <c r="S19" s="33"/>
      <c r="T19" s="34"/>
      <c r="U19" s="35"/>
      <c r="V19" s="33"/>
      <c r="W19" s="33"/>
      <c r="X19" s="33"/>
      <c r="Y19" s="33"/>
      <c r="Z19" s="33"/>
      <c r="AA19" s="34"/>
      <c r="AB19" s="35"/>
      <c r="AC19" s="33"/>
      <c r="AD19" s="33"/>
      <c r="AE19" s="33"/>
      <c r="AF19" s="33"/>
      <c r="AG19" s="33"/>
      <c r="AH19" s="34"/>
      <c r="AI19" s="37">
        <f t="shared" si="0"/>
        <v>0</v>
      </c>
      <c r="AJ19" s="38">
        <f t="shared" si="1"/>
        <v>0</v>
      </c>
      <c r="AK19" s="39">
        <f t="shared" si="2"/>
        <v>0</v>
      </c>
    </row>
    <row r="20" spans="1:37" ht="24.95" customHeight="1">
      <c r="A20" s="28"/>
      <c r="B20" s="17"/>
      <c r="C20" s="29"/>
      <c r="D20" s="30"/>
      <c r="E20" s="31"/>
      <c r="F20" s="29"/>
      <c r="G20" s="32"/>
      <c r="H20" s="33"/>
      <c r="I20" s="33"/>
      <c r="J20" s="33"/>
      <c r="K20" s="33"/>
      <c r="L20" s="33"/>
      <c r="M20" s="34"/>
      <c r="N20" s="35"/>
      <c r="O20" s="33"/>
      <c r="P20" s="33"/>
      <c r="Q20" s="33"/>
      <c r="R20" s="33"/>
      <c r="S20" s="33"/>
      <c r="T20" s="34"/>
      <c r="U20" s="35"/>
      <c r="V20" s="33"/>
      <c r="W20" s="33"/>
      <c r="X20" s="33"/>
      <c r="Y20" s="33"/>
      <c r="Z20" s="33"/>
      <c r="AA20" s="34"/>
      <c r="AB20" s="35"/>
      <c r="AC20" s="33"/>
      <c r="AD20" s="33"/>
      <c r="AE20" s="33"/>
      <c r="AF20" s="33"/>
      <c r="AG20" s="33"/>
      <c r="AH20" s="34"/>
      <c r="AI20" s="37">
        <f t="shared" si="0"/>
        <v>0</v>
      </c>
      <c r="AJ20" s="38">
        <f t="shared" si="1"/>
        <v>0</v>
      </c>
      <c r="AK20" s="39">
        <f t="shared" si="2"/>
        <v>0</v>
      </c>
    </row>
    <row r="21" spans="1:37" ht="24.95" customHeight="1">
      <c r="A21" s="28"/>
      <c r="B21" s="17"/>
      <c r="C21" s="29"/>
      <c r="D21" s="30"/>
      <c r="E21" s="31"/>
      <c r="F21" s="29"/>
      <c r="G21" s="32"/>
      <c r="H21" s="33"/>
      <c r="I21" s="33"/>
      <c r="J21" s="33"/>
      <c r="K21" s="33"/>
      <c r="L21" s="33"/>
      <c r="M21" s="34"/>
      <c r="N21" s="35"/>
      <c r="O21" s="33"/>
      <c r="P21" s="33"/>
      <c r="Q21" s="33"/>
      <c r="R21" s="33"/>
      <c r="S21" s="33"/>
      <c r="T21" s="34"/>
      <c r="U21" s="35"/>
      <c r="V21" s="33"/>
      <c r="W21" s="33"/>
      <c r="X21" s="33"/>
      <c r="Y21" s="33"/>
      <c r="Z21" s="33"/>
      <c r="AA21" s="34"/>
      <c r="AB21" s="35"/>
      <c r="AC21" s="33"/>
      <c r="AD21" s="33"/>
      <c r="AE21" s="33"/>
      <c r="AF21" s="33"/>
      <c r="AG21" s="33"/>
      <c r="AH21" s="34"/>
      <c r="AI21" s="37">
        <f t="shared" si="0"/>
        <v>0</v>
      </c>
      <c r="AJ21" s="38">
        <f t="shared" si="1"/>
        <v>0</v>
      </c>
      <c r="AK21" s="39">
        <f t="shared" si="2"/>
        <v>0</v>
      </c>
    </row>
    <row r="22" spans="1:37" ht="24.95" customHeight="1">
      <c r="A22" s="28"/>
      <c r="B22" s="17"/>
      <c r="C22" s="29"/>
      <c r="D22" s="30"/>
      <c r="E22" s="31"/>
      <c r="F22" s="29"/>
      <c r="G22" s="32"/>
      <c r="H22" s="33"/>
      <c r="I22" s="33"/>
      <c r="J22" s="33"/>
      <c r="K22" s="33"/>
      <c r="L22" s="33"/>
      <c r="M22" s="34"/>
      <c r="N22" s="35"/>
      <c r="O22" s="33"/>
      <c r="P22" s="33"/>
      <c r="Q22" s="33"/>
      <c r="R22" s="33"/>
      <c r="S22" s="33"/>
      <c r="T22" s="34"/>
      <c r="U22" s="35"/>
      <c r="V22" s="33"/>
      <c r="W22" s="33"/>
      <c r="X22" s="33"/>
      <c r="Y22" s="33"/>
      <c r="Z22" s="33"/>
      <c r="AA22" s="34"/>
      <c r="AB22" s="35"/>
      <c r="AC22" s="33"/>
      <c r="AD22" s="33"/>
      <c r="AE22" s="33"/>
      <c r="AF22" s="33"/>
      <c r="AG22" s="33"/>
      <c r="AH22" s="34"/>
      <c r="AI22" s="37">
        <f t="shared" si="0"/>
        <v>0</v>
      </c>
      <c r="AJ22" s="38">
        <f t="shared" si="1"/>
        <v>0</v>
      </c>
      <c r="AK22" s="39">
        <f t="shared" si="2"/>
        <v>0</v>
      </c>
    </row>
    <row r="23" spans="1:37" ht="24.95" customHeight="1">
      <c r="A23" s="28"/>
      <c r="B23" s="17"/>
      <c r="C23" s="29"/>
      <c r="D23" s="30"/>
      <c r="E23" s="31"/>
      <c r="F23" s="29"/>
      <c r="G23" s="32"/>
      <c r="H23" s="33"/>
      <c r="I23" s="33"/>
      <c r="J23" s="33"/>
      <c r="K23" s="33"/>
      <c r="L23" s="33"/>
      <c r="M23" s="34"/>
      <c r="N23" s="35"/>
      <c r="O23" s="33"/>
      <c r="P23" s="33"/>
      <c r="Q23" s="33"/>
      <c r="R23" s="33"/>
      <c r="S23" s="33"/>
      <c r="T23" s="34"/>
      <c r="U23" s="35"/>
      <c r="V23" s="33"/>
      <c r="W23" s="33"/>
      <c r="X23" s="33"/>
      <c r="Y23" s="33"/>
      <c r="Z23" s="33"/>
      <c r="AA23" s="34"/>
      <c r="AB23" s="35"/>
      <c r="AC23" s="33"/>
      <c r="AD23" s="33"/>
      <c r="AE23" s="33"/>
      <c r="AF23" s="33"/>
      <c r="AG23" s="33"/>
      <c r="AH23" s="34"/>
      <c r="AI23" s="37">
        <f t="shared" si="0"/>
        <v>0</v>
      </c>
      <c r="AJ23" s="38">
        <f t="shared" si="1"/>
        <v>0</v>
      </c>
      <c r="AK23" s="39">
        <f t="shared" si="2"/>
        <v>0</v>
      </c>
    </row>
    <row r="24" spans="1:37" ht="24.95" customHeight="1">
      <c r="A24" s="28"/>
      <c r="B24" s="17"/>
      <c r="C24" s="29"/>
      <c r="D24" s="30"/>
      <c r="E24" s="31"/>
      <c r="F24" s="29"/>
      <c r="G24" s="32"/>
      <c r="H24" s="33"/>
      <c r="I24" s="33"/>
      <c r="J24" s="33"/>
      <c r="K24" s="33"/>
      <c r="L24" s="33"/>
      <c r="M24" s="34"/>
      <c r="N24" s="35"/>
      <c r="O24" s="33"/>
      <c r="P24" s="33"/>
      <c r="Q24" s="33"/>
      <c r="R24" s="33"/>
      <c r="S24" s="33"/>
      <c r="T24" s="34"/>
      <c r="U24" s="35"/>
      <c r="V24" s="33"/>
      <c r="W24" s="33"/>
      <c r="X24" s="33"/>
      <c r="Y24" s="33"/>
      <c r="Z24" s="33"/>
      <c r="AA24" s="34"/>
      <c r="AB24" s="35"/>
      <c r="AC24" s="33"/>
      <c r="AD24" s="33"/>
      <c r="AE24" s="33"/>
      <c r="AF24" s="33"/>
      <c r="AG24" s="33"/>
      <c r="AH24" s="34"/>
      <c r="AI24" s="37">
        <f t="shared" si="0"/>
        <v>0</v>
      </c>
      <c r="AJ24" s="38">
        <f t="shared" si="1"/>
        <v>0</v>
      </c>
      <c r="AK24" s="39">
        <f t="shared" si="2"/>
        <v>0</v>
      </c>
    </row>
    <row r="25" spans="1:37" ht="24.95" customHeight="1">
      <c r="A25" s="28"/>
      <c r="B25" s="17"/>
      <c r="C25" s="29"/>
      <c r="D25" s="30"/>
      <c r="E25" s="31"/>
      <c r="F25" s="29"/>
      <c r="G25" s="32"/>
      <c r="H25" s="33"/>
      <c r="I25" s="33"/>
      <c r="J25" s="33"/>
      <c r="K25" s="33"/>
      <c r="L25" s="33"/>
      <c r="M25" s="34"/>
      <c r="N25" s="35"/>
      <c r="O25" s="33"/>
      <c r="P25" s="33"/>
      <c r="Q25" s="33"/>
      <c r="R25" s="33"/>
      <c r="S25" s="33"/>
      <c r="T25" s="34"/>
      <c r="U25" s="35"/>
      <c r="V25" s="33"/>
      <c r="W25" s="33"/>
      <c r="X25" s="33"/>
      <c r="Y25" s="33"/>
      <c r="Z25" s="33"/>
      <c r="AA25" s="34"/>
      <c r="AB25" s="35"/>
      <c r="AC25" s="33"/>
      <c r="AD25" s="33"/>
      <c r="AE25" s="33"/>
      <c r="AF25" s="33"/>
      <c r="AG25" s="33"/>
      <c r="AH25" s="34"/>
      <c r="AI25" s="37">
        <f t="shared" si="0"/>
        <v>0</v>
      </c>
      <c r="AJ25" s="38">
        <f t="shared" si="1"/>
        <v>0</v>
      </c>
      <c r="AK25" s="39">
        <f t="shared" si="2"/>
        <v>0</v>
      </c>
    </row>
    <row r="26" spans="1:37" ht="24.95" customHeight="1">
      <c r="A26" s="28"/>
      <c r="B26" s="17"/>
      <c r="C26" s="29"/>
      <c r="D26" s="30"/>
      <c r="E26" s="31"/>
      <c r="F26" s="29"/>
      <c r="G26" s="32"/>
      <c r="H26" s="33"/>
      <c r="I26" s="33"/>
      <c r="J26" s="33"/>
      <c r="K26" s="33"/>
      <c r="L26" s="33"/>
      <c r="M26" s="34"/>
      <c r="N26" s="35"/>
      <c r="O26" s="33"/>
      <c r="P26" s="33"/>
      <c r="Q26" s="33"/>
      <c r="R26" s="33"/>
      <c r="S26" s="33"/>
      <c r="T26" s="34"/>
      <c r="U26" s="35"/>
      <c r="V26" s="33"/>
      <c r="W26" s="33"/>
      <c r="X26" s="33"/>
      <c r="Y26" s="33"/>
      <c r="Z26" s="33"/>
      <c r="AA26" s="34"/>
      <c r="AB26" s="35"/>
      <c r="AC26" s="33"/>
      <c r="AD26" s="33"/>
      <c r="AE26" s="33"/>
      <c r="AF26" s="33"/>
      <c r="AG26" s="33"/>
      <c r="AH26" s="36"/>
      <c r="AI26" s="37">
        <f t="shared" si="0"/>
        <v>0</v>
      </c>
      <c r="AJ26" s="38">
        <f t="shared" si="1"/>
        <v>0</v>
      </c>
      <c r="AK26" s="39">
        <f t="shared" si="2"/>
        <v>0</v>
      </c>
    </row>
    <row r="27" spans="1:37" ht="24.95" customHeight="1">
      <c r="A27" s="28"/>
      <c r="B27" s="17"/>
      <c r="C27" s="29"/>
      <c r="D27" s="30"/>
      <c r="E27" s="31"/>
      <c r="F27" s="29"/>
      <c r="G27" s="32"/>
      <c r="H27" s="33"/>
      <c r="I27" s="33"/>
      <c r="J27" s="33"/>
      <c r="K27" s="33"/>
      <c r="L27" s="33"/>
      <c r="M27" s="34"/>
      <c r="N27" s="35"/>
      <c r="O27" s="33"/>
      <c r="P27" s="33"/>
      <c r="Q27" s="33"/>
      <c r="R27" s="33"/>
      <c r="S27" s="33"/>
      <c r="T27" s="34"/>
      <c r="U27" s="35"/>
      <c r="V27" s="33"/>
      <c r="W27" s="33"/>
      <c r="X27" s="33"/>
      <c r="Y27" s="33"/>
      <c r="Z27" s="33"/>
      <c r="AA27" s="34"/>
      <c r="AB27" s="35"/>
      <c r="AC27" s="33"/>
      <c r="AD27" s="33"/>
      <c r="AE27" s="33"/>
      <c r="AF27" s="33"/>
      <c r="AG27" s="33"/>
      <c r="AH27" s="36"/>
      <c r="AI27" s="37">
        <f t="shared" si="0"/>
        <v>0</v>
      </c>
      <c r="AJ27" s="38">
        <f t="shared" si="1"/>
        <v>0</v>
      </c>
      <c r="AK27" s="39">
        <f t="shared" si="2"/>
        <v>0</v>
      </c>
    </row>
    <row r="28" spans="1:37" ht="24.95" customHeight="1">
      <c r="A28" s="28"/>
      <c r="B28" s="17"/>
      <c r="C28" s="29"/>
      <c r="D28" s="30"/>
      <c r="E28" s="31"/>
      <c r="F28" s="29"/>
      <c r="G28" s="32"/>
      <c r="H28" s="33"/>
      <c r="I28" s="33"/>
      <c r="J28" s="33"/>
      <c r="K28" s="33"/>
      <c r="L28" s="33"/>
      <c r="M28" s="34"/>
      <c r="N28" s="35"/>
      <c r="O28" s="33"/>
      <c r="P28" s="33"/>
      <c r="Q28" s="33"/>
      <c r="R28" s="33"/>
      <c r="S28" s="33"/>
      <c r="T28" s="34"/>
      <c r="U28" s="35"/>
      <c r="V28" s="33"/>
      <c r="W28" s="33"/>
      <c r="X28" s="33"/>
      <c r="Y28" s="33"/>
      <c r="Z28" s="33"/>
      <c r="AA28" s="34"/>
      <c r="AB28" s="35"/>
      <c r="AC28" s="33"/>
      <c r="AD28" s="33"/>
      <c r="AE28" s="33"/>
      <c r="AF28" s="33"/>
      <c r="AG28" s="33"/>
      <c r="AH28" s="36"/>
      <c r="AI28" s="37">
        <f t="shared" si="0"/>
        <v>0</v>
      </c>
      <c r="AJ28" s="38">
        <f t="shared" si="1"/>
        <v>0</v>
      </c>
      <c r="AK28" s="39">
        <f t="shared" si="2"/>
        <v>0</v>
      </c>
    </row>
    <row r="29" spans="1:37" ht="24.95" customHeight="1">
      <c r="A29" s="28"/>
      <c r="B29" s="17"/>
      <c r="C29" s="29"/>
      <c r="D29" s="30"/>
      <c r="E29" s="31"/>
      <c r="F29" s="29"/>
      <c r="G29" s="32"/>
      <c r="H29" s="33"/>
      <c r="I29" s="33"/>
      <c r="J29" s="33"/>
      <c r="K29" s="33"/>
      <c r="L29" s="33"/>
      <c r="M29" s="34"/>
      <c r="N29" s="35"/>
      <c r="O29" s="33"/>
      <c r="P29" s="33"/>
      <c r="Q29" s="33"/>
      <c r="R29" s="33"/>
      <c r="S29" s="33"/>
      <c r="T29" s="34"/>
      <c r="U29" s="35"/>
      <c r="V29" s="33"/>
      <c r="W29" s="33"/>
      <c r="X29" s="33"/>
      <c r="Y29" s="33"/>
      <c r="Z29" s="33"/>
      <c r="AA29" s="34"/>
      <c r="AB29" s="35"/>
      <c r="AC29" s="33"/>
      <c r="AD29" s="33"/>
      <c r="AE29" s="33"/>
      <c r="AF29" s="33"/>
      <c r="AG29" s="33"/>
      <c r="AH29" s="36"/>
      <c r="AI29" s="37">
        <f t="shared" si="0"/>
        <v>0</v>
      </c>
      <c r="AJ29" s="38">
        <f t="shared" si="1"/>
        <v>0</v>
      </c>
      <c r="AK29" s="39">
        <f t="shared" si="2"/>
        <v>0</v>
      </c>
    </row>
    <row r="30" spans="1:37" ht="24.95" customHeight="1">
      <c r="A30" s="28"/>
      <c r="B30" s="17"/>
      <c r="C30" s="29"/>
      <c r="D30" s="30"/>
      <c r="E30" s="31"/>
      <c r="F30" s="29"/>
      <c r="G30" s="32"/>
      <c r="H30" s="33"/>
      <c r="I30" s="33"/>
      <c r="J30" s="33"/>
      <c r="K30" s="33"/>
      <c r="L30" s="33"/>
      <c r="M30" s="34"/>
      <c r="N30" s="35"/>
      <c r="O30" s="33"/>
      <c r="P30" s="33"/>
      <c r="Q30" s="33"/>
      <c r="R30" s="33"/>
      <c r="S30" s="33"/>
      <c r="T30" s="34"/>
      <c r="U30" s="35"/>
      <c r="V30" s="33"/>
      <c r="W30" s="33"/>
      <c r="X30" s="33"/>
      <c r="Y30" s="33"/>
      <c r="Z30" s="33"/>
      <c r="AA30" s="34"/>
      <c r="AB30" s="35"/>
      <c r="AC30" s="33"/>
      <c r="AD30" s="33"/>
      <c r="AE30" s="33"/>
      <c r="AF30" s="33"/>
      <c r="AG30" s="33"/>
      <c r="AH30" s="36"/>
      <c r="AI30" s="37">
        <f t="shared" si="0"/>
        <v>0</v>
      </c>
      <c r="AJ30" s="38">
        <f t="shared" si="1"/>
        <v>0</v>
      </c>
      <c r="AK30" s="39">
        <f t="shared" si="2"/>
        <v>0</v>
      </c>
    </row>
    <row r="31" spans="1:37" ht="24.95" customHeight="1">
      <c r="A31" s="28"/>
      <c r="B31" s="17"/>
      <c r="C31" s="29"/>
      <c r="D31" s="30"/>
      <c r="E31" s="31"/>
      <c r="F31" s="29"/>
      <c r="G31" s="32"/>
      <c r="H31" s="33"/>
      <c r="I31" s="33"/>
      <c r="J31" s="33"/>
      <c r="K31" s="33"/>
      <c r="L31" s="33"/>
      <c r="M31" s="34"/>
      <c r="N31" s="35"/>
      <c r="O31" s="33"/>
      <c r="P31" s="33"/>
      <c r="Q31" s="33"/>
      <c r="R31" s="33"/>
      <c r="S31" s="33"/>
      <c r="T31" s="34"/>
      <c r="U31" s="35"/>
      <c r="V31" s="33"/>
      <c r="W31" s="33"/>
      <c r="X31" s="33"/>
      <c r="Y31" s="33"/>
      <c r="Z31" s="33"/>
      <c r="AA31" s="34"/>
      <c r="AB31" s="35"/>
      <c r="AC31" s="33"/>
      <c r="AD31" s="33"/>
      <c r="AE31" s="33"/>
      <c r="AF31" s="33"/>
      <c r="AG31" s="33"/>
      <c r="AH31" s="36"/>
      <c r="AI31" s="37">
        <f t="shared" si="0"/>
        <v>0</v>
      </c>
      <c r="AJ31" s="38">
        <f t="shared" si="1"/>
        <v>0</v>
      </c>
      <c r="AK31" s="39">
        <f t="shared" si="2"/>
        <v>0</v>
      </c>
    </row>
    <row r="32" spans="1:37" ht="24.95" customHeight="1">
      <c r="A32" s="28"/>
      <c r="B32" s="17"/>
      <c r="C32" s="29"/>
      <c r="D32" s="30"/>
      <c r="E32" s="31"/>
      <c r="F32" s="29"/>
      <c r="G32" s="32"/>
      <c r="H32" s="33"/>
      <c r="I32" s="33"/>
      <c r="J32" s="33"/>
      <c r="K32" s="33"/>
      <c r="L32" s="33"/>
      <c r="M32" s="34"/>
      <c r="N32" s="35"/>
      <c r="O32" s="33"/>
      <c r="P32" s="33"/>
      <c r="Q32" s="33"/>
      <c r="R32" s="33"/>
      <c r="S32" s="33"/>
      <c r="T32" s="34"/>
      <c r="U32" s="35"/>
      <c r="V32" s="33"/>
      <c r="W32" s="33"/>
      <c r="X32" s="33"/>
      <c r="Y32" s="33"/>
      <c r="Z32" s="33"/>
      <c r="AA32" s="34"/>
      <c r="AB32" s="35"/>
      <c r="AC32" s="33"/>
      <c r="AD32" s="33"/>
      <c r="AE32" s="33"/>
      <c r="AF32" s="33"/>
      <c r="AG32" s="33"/>
      <c r="AH32" s="36"/>
      <c r="AI32" s="37">
        <f t="shared" si="0"/>
        <v>0</v>
      </c>
      <c r="AJ32" s="38">
        <f t="shared" si="1"/>
        <v>0</v>
      </c>
      <c r="AK32" s="39">
        <f t="shared" si="2"/>
        <v>0</v>
      </c>
    </row>
    <row r="33" spans="1:37" ht="24.95" customHeight="1">
      <c r="A33" s="28"/>
      <c r="B33" s="17"/>
      <c r="C33" s="29"/>
      <c r="D33" s="30"/>
      <c r="E33" s="31"/>
      <c r="F33" s="29"/>
      <c r="G33" s="32"/>
      <c r="H33" s="33"/>
      <c r="I33" s="33"/>
      <c r="J33" s="33"/>
      <c r="K33" s="33"/>
      <c r="L33" s="33"/>
      <c r="M33" s="34"/>
      <c r="N33" s="35"/>
      <c r="O33" s="33"/>
      <c r="P33" s="33"/>
      <c r="Q33" s="33"/>
      <c r="R33" s="33"/>
      <c r="S33" s="33"/>
      <c r="T33" s="34"/>
      <c r="U33" s="35"/>
      <c r="V33" s="33"/>
      <c r="W33" s="33"/>
      <c r="X33" s="33"/>
      <c r="Y33" s="33"/>
      <c r="Z33" s="33"/>
      <c r="AA33" s="34"/>
      <c r="AB33" s="35"/>
      <c r="AC33" s="33"/>
      <c r="AD33" s="33"/>
      <c r="AE33" s="33"/>
      <c r="AF33" s="33"/>
      <c r="AG33" s="33"/>
      <c r="AH33" s="36"/>
      <c r="AI33" s="37">
        <f t="shared" si="0"/>
        <v>0</v>
      </c>
      <c r="AJ33" s="38">
        <f t="shared" si="1"/>
        <v>0</v>
      </c>
      <c r="AK33" s="39">
        <f t="shared" si="2"/>
        <v>0</v>
      </c>
    </row>
    <row r="34" spans="1:37" ht="24.95" customHeight="1">
      <c r="A34" s="28"/>
      <c r="B34" s="17"/>
      <c r="C34" s="29"/>
      <c r="D34" s="30"/>
      <c r="E34" s="31"/>
      <c r="F34" s="29"/>
      <c r="G34" s="32"/>
      <c r="H34" s="33"/>
      <c r="I34" s="33"/>
      <c r="J34" s="33"/>
      <c r="K34" s="33"/>
      <c r="L34" s="33"/>
      <c r="M34" s="34"/>
      <c r="N34" s="35"/>
      <c r="O34" s="33"/>
      <c r="P34" s="33"/>
      <c r="Q34" s="33"/>
      <c r="R34" s="33"/>
      <c r="S34" s="33"/>
      <c r="T34" s="34"/>
      <c r="U34" s="35"/>
      <c r="V34" s="33"/>
      <c r="W34" s="33"/>
      <c r="X34" s="33"/>
      <c r="Y34" s="33"/>
      <c r="Z34" s="33"/>
      <c r="AA34" s="34"/>
      <c r="AB34" s="35"/>
      <c r="AC34" s="33"/>
      <c r="AD34" s="33"/>
      <c r="AE34" s="33"/>
      <c r="AF34" s="33"/>
      <c r="AG34" s="33"/>
      <c r="AH34" s="36"/>
      <c r="AI34" s="37">
        <f t="shared" si="0"/>
        <v>0</v>
      </c>
      <c r="AJ34" s="38">
        <f t="shared" si="1"/>
        <v>0</v>
      </c>
      <c r="AK34" s="39">
        <f t="shared" si="2"/>
        <v>0</v>
      </c>
    </row>
    <row r="35" spans="1:37" ht="24.95" customHeight="1">
      <c r="A35" s="28"/>
      <c r="B35" s="17"/>
      <c r="C35" s="29"/>
      <c r="D35" s="30"/>
      <c r="E35" s="31"/>
      <c r="F35" s="29"/>
      <c r="G35" s="32"/>
      <c r="H35" s="33"/>
      <c r="I35" s="33"/>
      <c r="J35" s="33"/>
      <c r="K35" s="33"/>
      <c r="L35" s="33"/>
      <c r="M35" s="34"/>
      <c r="N35" s="35"/>
      <c r="O35" s="33"/>
      <c r="P35" s="33"/>
      <c r="Q35" s="33"/>
      <c r="R35" s="33"/>
      <c r="S35" s="33"/>
      <c r="T35" s="34"/>
      <c r="U35" s="35"/>
      <c r="V35" s="33"/>
      <c r="W35" s="33"/>
      <c r="X35" s="33"/>
      <c r="Y35" s="33"/>
      <c r="Z35" s="33"/>
      <c r="AA35" s="34"/>
      <c r="AB35" s="35"/>
      <c r="AC35" s="33"/>
      <c r="AD35" s="33"/>
      <c r="AE35" s="33"/>
      <c r="AF35" s="33"/>
      <c r="AG35" s="33"/>
      <c r="AH35" s="36"/>
      <c r="AI35" s="37">
        <f t="shared" si="0"/>
        <v>0</v>
      </c>
      <c r="AJ35" s="38">
        <f t="shared" si="1"/>
        <v>0</v>
      </c>
      <c r="AK35" s="39">
        <f t="shared" si="2"/>
        <v>0</v>
      </c>
    </row>
    <row r="36" spans="1:37" ht="24.95" customHeight="1" thickBot="1">
      <c r="A36" s="41"/>
      <c r="B36" s="42"/>
      <c r="C36" s="43"/>
      <c r="D36" s="44"/>
      <c r="E36" s="45"/>
      <c r="F36" s="43"/>
      <c r="G36" s="46"/>
      <c r="H36" s="47"/>
      <c r="I36" s="47"/>
      <c r="J36" s="47"/>
      <c r="K36" s="47"/>
      <c r="L36" s="47"/>
      <c r="M36" s="48"/>
      <c r="N36" s="49"/>
      <c r="O36" s="47"/>
      <c r="P36" s="47"/>
      <c r="Q36" s="47"/>
      <c r="R36" s="47"/>
      <c r="S36" s="47"/>
      <c r="T36" s="48"/>
      <c r="U36" s="49"/>
      <c r="V36" s="47"/>
      <c r="W36" s="47"/>
      <c r="X36" s="47"/>
      <c r="Y36" s="47"/>
      <c r="Z36" s="47"/>
      <c r="AA36" s="48"/>
      <c r="AB36" s="49"/>
      <c r="AC36" s="47"/>
      <c r="AD36" s="47"/>
      <c r="AE36" s="47"/>
      <c r="AF36" s="47"/>
      <c r="AG36" s="47"/>
      <c r="AH36" s="50"/>
      <c r="AI36" s="51">
        <f>SUM(G36:AH36)</f>
        <v>0</v>
      </c>
      <c r="AJ36" s="52">
        <f>AI36/4</f>
        <v>0</v>
      </c>
      <c r="AK36" s="53">
        <f t="shared" si="2"/>
        <v>0</v>
      </c>
    </row>
    <row r="37" spans="1:37" ht="24.95" customHeight="1" thickTop="1" thickBot="1">
      <c r="A37" s="488" t="s">
        <v>65</v>
      </c>
      <c r="B37" s="489"/>
      <c r="C37" s="489"/>
      <c r="D37" s="489"/>
      <c r="E37" s="489"/>
      <c r="F37" s="490"/>
      <c r="G37" s="54">
        <f t="shared" ref="G37:AK37" si="3">SUM(G7:G36)</f>
        <v>0</v>
      </c>
      <c r="H37" s="55">
        <f t="shared" si="3"/>
        <v>0</v>
      </c>
      <c r="I37" s="55">
        <f t="shared" si="3"/>
        <v>0</v>
      </c>
      <c r="J37" s="55">
        <f t="shared" si="3"/>
        <v>0</v>
      </c>
      <c r="K37" s="55">
        <f t="shared" si="3"/>
        <v>0</v>
      </c>
      <c r="L37" s="55">
        <f t="shared" si="3"/>
        <v>0</v>
      </c>
      <c r="M37" s="56">
        <f t="shared" si="3"/>
        <v>0</v>
      </c>
      <c r="N37" s="57">
        <f t="shared" si="3"/>
        <v>0</v>
      </c>
      <c r="O37" s="55">
        <f t="shared" si="3"/>
        <v>0</v>
      </c>
      <c r="P37" s="55">
        <f t="shared" si="3"/>
        <v>0</v>
      </c>
      <c r="Q37" s="55">
        <f t="shared" si="3"/>
        <v>0</v>
      </c>
      <c r="R37" s="55">
        <f t="shared" si="3"/>
        <v>0</v>
      </c>
      <c r="S37" s="55">
        <f t="shared" si="3"/>
        <v>0</v>
      </c>
      <c r="T37" s="56">
        <f t="shared" si="3"/>
        <v>0</v>
      </c>
      <c r="U37" s="57">
        <f t="shared" si="3"/>
        <v>0</v>
      </c>
      <c r="V37" s="55">
        <f t="shared" si="3"/>
        <v>0</v>
      </c>
      <c r="W37" s="55">
        <f t="shared" si="3"/>
        <v>0</v>
      </c>
      <c r="X37" s="55">
        <f t="shared" si="3"/>
        <v>0</v>
      </c>
      <c r="Y37" s="55">
        <f t="shared" si="3"/>
        <v>0</v>
      </c>
      <c r="Z37" s="55">
        <f t="shared" si="3"/>
        <v>0</v>
      </c>
      <c r="AA37" s="56">
        <f t="shared" si="3"/>
        <v>0</v>
      </c>
      <c r="AB37" s="57">
        <f t="shared" si="3"/>
        <v>0</v>
      </c>
      <c r="AC37" s="55">
        <f t="shared" si="3"/>
        <v>0</v>
      </c>
      <c r="AD37" s="55">
        <f t="shared" si="3"/>
        <v>0</v>
      </c>
      <c r="AE37" s="55">
        <f t="shared" si="3"/>
        <v>0</v>
      </c>
      <c r="AF37" s="55">
        <f t="shared" si="3"/>
        <v>0</v>
      </c>
      <c r="AG37" s="55">
        <f t="shared" si="3"/>
        <v>0</v>
      </c>
      <c r="AH37" s="58">
        <f t="shared" si="3"/>
        <v>0</v>
      </c>
      <c r="AI37" s="59">
        <f t="shared" si="3"/>
        <v>0</v>
      </c>
      <c r="AJ37" s="60">
        <f t="shared" si="3"/>
        <v>0</v>
      </c>
      <c r="AK37" s="61">
        <f t="shared" si="3"/>
        <v>0</v>
      </c>
    </row>
    <row r="38" spans="1:37" ht="15" customHeight="1">
      <c r="A38" s="62" t="s">
        <v>66</v>
      </c>
    </row>
    <row r="39" spans="1:37" ht="15" customHeight="1">
      <c r="A39" s="62" t="s">
        <v>67</v>
      </c>
    </row>
    <row r="40" spans="1:37" ht="15" customHeight="1">
      <c r="A40" s="62" t="s">
        <v>68</v>
      </c>
    </row>
    <row r="41" spans="1:37" ht="15" customHeight="1">
      <c r="A41" s="62" t="s">
        <v>69</v>
      </c>
    </row>
    <row r="42" spans="1:37" ht="15" customHeight="1">
      <c r="A42" s="62" t="s">
        <v>70</v>
      </c>
    </row>
    <row r="43" spans="1:37" ht="15" customHeight="1">
      <c r="A43" s="62" t="s">
        <v>71</v>
      </c>
    </row>
    <row r="44" spans="1:37" ht="42.75" customHeight="1"/>
    <row r="45" spans="1:37" ht="24.95" customHeight="1">
      <c r="B45" s="63"/>
      <c r="C45" s="388" t="s">
        <v>47</v>
      </c>
      <c r="D45" s="389"/>
      <c r="E45" s="389"/>
      <c r="F45" s="388" t="s">
        <v>72</v>
      </c>
      <c r="G45" s="390"/>
      <c r="H45" s="464" t="s">
        <v>73</v>
      </c>
      <c r="I45" s="494"/>
      <c r="J45" s="464" t="s">
        <v>74</v>
      </c>
      <c r="K45" s="494"/>
    </row>
    <row r="46" spans="1:37" ht="24.95" customHeight="1">
      <c r="B46" s="63"/>
      <c r="C46" s="678" t="s">
        <v>75</v>
      </c>
      <c r="D46" s="679"/>
      <c r="E46" s="679"/>
      <c r="F46" s="680">
        <f>COUNTIF($A$7:$A$36,$C46)</f>
        <v>1</v>
      </c>
      <c r="G46" s="681"/>
      <c r="H46" s="680">
        <f>SUMIF($A$7:$A$36,$C46,$AJ$7:$AJ$36)</f>
        <v>0</v>
      </c>
      <c r="I46" s="681"/>
      <c r="J46" s="682">
        <f>SUMIF($A$7:$A$36,$C46,$AK$7:$AK$36)</f>
        <v>0</v>
      </c>
      <c r="K46" s="683"/>
    </row>
    <row r="47" spans="1:37" ht="24.95" customHeight="1">
      <c r="B47" s="63"/>
      <c r="C47" s="685" t="s">
        <v>76</v>
      </c>
      <c r="D47" s="686"/>
      <c r="E47" s="686"/>
      <c r="F47" s="687">
        <f>COUNTIF($A$7:$A$36,$C47)</f>
        <v>1</v>
      </c>
      <c r="G47" s="688"/>
      <c r="H47" s="687">
        <f>SUMIF($A$7:$A$36,$C47,$AJ$7:$AJ$36)</f>
        <v>0</v>
      </c>
      <c r="I47" s="688"/>
      <c r="J47" s="689">
        <f>SUMIF($A$7:$A$36,$C47,$AK$7:$AK$36)</f>
        <v>0</v>
      </c>
      <c r="K47" s="690"/>
    </row>
    <row r="48" spans="1:37" ht="24.95" customHeight="1">
      <c r="B48" s="63"/>
      <c r="C48" s="685" t="s">
        <v>77</v>
      </c>
      <c r="D48" s="686"/>
      <c r="E48" s="686"/>
      <c r="F48" s="687">
        <f>COUNTIF($A$7:$A$36,$C48)</f>
        <v>1</v>
      </c>
      <c r="G48" s="688"/>
      <c r="H48" s="687">
        <f>SUMIF($A$7:$A$36,$C48,$AJ$7:$AJ$36)</f>
        <v>0</v>
      </c>
      <c r="I48" s="688"/>
      <c r="J48" s="689">
        <f>SUMIF($A$7:$A$36,$C48,$AK$7:$AK$36)</f>
        <v>0</v>
      </c>
      <c r="K48" s="690"/>
    </row>
    <row r="49" spans="2:11" ht="24.95" customHeight="1">
      <c r="B49" s="63"/>
      <c r="C49" s="691" t="s">
        <v>78</v>
      </c>
      <c r="D49" s="692"/>
      <c r="E49" s="692"/>
      <c r="F49" s="693">
        <f>COUNTIF($A$7:$A$36,$C49)</f>
        <v>1</v>
      </c>
      <c r="G49" s="694"/>
      <c r="H49" s="693">
        <f>SUMIF($A$7:$A$36,$C49,$AJ$7:$AJ$36)</f>
        <v>0</v>
      </c>
      <c r="I49" s="694"/>
      <c r="J49" s="695">
        <f>SUMIF($A$7:$A$36,$C49,$AK$7:$AK$36)</f>
        <v>0</v>
      </c>
      <c r="K49" s="696"/>
    </row>
    <row r="50" spans="2:11" ht="24.95" customHeight="1">
      <c r="C50" s="697" t="s">
        <v>47</v>
      </c>
      <c r="D50" s="698"/>
      <c r="E50" s="698"/>
      <c r="F50" s="697" t="s">
        <v>72</v>
      </c>
      <c r="G50" s="699"/>
      <c r="H50" s="700" t="s">
        <v>73</v>
      </c>
      <c r="I50" s="701"/>
      <c r="J50" s="700" t="s">
        <v>180</v>
      </c>
      <c r="K50" s="701"/>
    </row>
    <row r="51" spans="2:11" ht="24.95" customHeight="1">
      <c r="C51" s="355" t="s">
        <v>181</v>
      </c>
      <c r="D51" s="356"/>
      <c r="E51" s="356"/>
      <c r="F51" s="702">
        <f>COUNTIF($A$7:$A$36,$C51)</f>
        <v>0</v>
      </c>
      <c r="G51" s="703"/>
      <c r="H51" s="702">
        <f>SUMIF($A$7:$A$36,$C51,$AJ$7:$AJ$36)</f>
        <v>0</v>
      </c>
      <c r="I51" s="703"/>
      <c r="J51" s="704" t="e">
        <f>SUMIF($A$7:$A$36,$C51,$AK$7:$AK$36)*$AJ$2/$H$53</f>
        <v>#DIV/0!</v>
      </c>
      <c r="K51" s="705"/>
    </row>
    <row r="52" spans="2:11" ht="24.95" customHeight="1">
      <c r="C52" s="355" t="s">
        <v>182</v>
      </c>
      <c r="D52" s="356"/>
      <c r="E52" s="356"/>
      <c r="F52" s="141" t="s">
        <v>183</v>
      </c>
      <c r="G52" s="142"/>
      <c r="H52" s="141" t="s">
        <v>193</v>
      </c>
      <c r="I52" s="142"/>
      <c r="J52" s="4" t="s">
        <v>184</v>
      </c>
    </row>
    <row r="53" spans="2:11" ht="24.95" customHeight="1">
      <c r="C53" s="355" t="s">
        <v>185</v>
      </c>
      <c r="D53" s="356"/>
      <c r="E53" s="356"/>
      <c r="F53" s="356"/>
      <c r="G53" s="357"/>
      <c r="H53" s="143"/>
      <c r="I53" s="144" t="s">
        <v>186</v>
      </c>
      <c r="J53" s="4" t="s">
        <v>187</v>
      </c>
    </row>
  </sheetData>
  <mergeCells count="51">
    <mergeCell ref="C53:G53"/>
    <mergeCell ref="C49:E49"/>
    <mergeCell ref="F49:G49"/>
    <mergeCell ref="H49:I49"/>
    <mergeCell ref="J49:K49"/>
    <mergeCell ref="C50:E50"/>
    <mergeCell ref="F50:G50"/>
    <mergeCell ref="H50:I50"/>
    <mergeCell ref="J50:K50"/>
    <mergeCell ref="C51:E51"/>
    <mergeCell ref="F51:G51"/>
    <mergeCell ref="H51:I51"/>
    <mergeCell ref="J51:K51"/>
    <mergeCell ref="C52:E52"/>
    <mergeCell ref="C47:E47"/>
    <mergeCell ref="F47:G47"/>
    <mergeCell ref="H47:I47"/>
    <mergeCell ref="J47:K47"/>
    <mergeCell ref="C48:E48"/>
    <mergeCell ref="F48:G48"/>
    <mergeCell ref="H48:I48"/>
    <mergeCell ref="J48:K48"/>
    <mergeCell ref="C46:E46"/>
    <mergeCell ref="F46:G46"/>
    <mergeCell ref="H46:I46"/>
    <mergeCell ref="J46:K46"/>
    <mergeCell ref="G3:AH3"/>
    <mergeCell ref="F3:F6"/>
    <mergeCell ref="A37:F37"/>
    <mergeCell ref="C45:E45"/>
    <mergeCell ref="F45:G45"/>
    <mergeCell ref="H45:I45"/>
    <mergeCell ref="J45:K45"/>
    <mergeCell ref="A3:A6"/>
    <mergeCell ref="B3:B6"/>
    <mergeCell ref="C3:C6"/>
    <mergeCell ref="D3:D6"/>
    <mergeCell ref="E3:E6"/>
    <mergeCell ref="AI3:AI6"/>
    <mergeCell ref="AJ3:AJ6"/>
    <mergeCell ref="AK3:AK6"/>
    <mergeCell ref="G4:M4"/>
    <mergeCell ref="N4:T4"/>
    <mergeCell ref="U4:AA4"/>
    <mergeCell ref="AB4:AH4"/>
    <mergeCell ref="AI1:AK1"/>
    <mergeCell ref="A2:B2"/>
    <mergeCell ref="C2:R2"/>
    <mergeCell ref="S2:W2"/>
    <mergeCell ref="X2:AD2"/>
    <mergeCell ref="AE2:AI2"/>
  </mergeCells>
  <phoneticPr fontId="2"/>
  <dataValidations count="1">
    <dataValidation type="list" allowBlank="1" showInputMessage="1" showErrorMessage="1" sqref="X2:AD2" xr:uid="{00000000-0002-0000-0400-000000000000}">
      <formula1>"　,共同生活援助（介護サービス包括型）,外部サービス利用型共同生活援助"</formula1>
    </dataValidation>
  </dataValidations>
  <pageMargins left="0.46" right="0.28000000000000003" top="0.51" bottom="0.3" header="0.32" footer="0.21"/>
  <pageSetup paperSize="9" scale="44"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00000000-0002-0000-0400-000001000000}">
          <x14:formula1>
            <xm:f>'削除厳禁（old）'!$A$3:$A$11</xm:f>
          </x14:formula1>
          <xm:sqref>A7:A36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11"/>
  <sheetViews>
    <sheetView workbookViewId="0">
      <selection activeCell="B9" sqref="B9"/>
    </sheetView>
  </sheetViews>
  <sheetFormatPr defaultRowHeight="13.5"/>
  <sheetData>
    <row r="3" spans="1:1">
      <c r="A3" t="s">
        <v>188</v>
      </c>
    </row>
    <row r="4" spans="1:1">
      <c r="A4" t="s">
        <v>176</v>
      </c>
    </row>
    <row r="5" spans="1:1">
      <c r="A5" t="s">
        <v>177</v>
      </c>
    </row>
    <row r="6" spans="1:1">
      <c r="A6" t="s">
        <v>178</v>
      </c>
    </row>
    <row r="7" spans="1:1">
      <c r="A7" t="s">
        <v>179</v>
      </c>
    </row>
    <row r="8" spans="1:1">
      <c r="A8" t="s">
        <v>189</v>
      </c>
    </row>
    <row r="9" spans="1:1">
      <c r="A9" t="s">
        <v>190</v>
      </c>
    </row>
    <row r="10" spans="1:1">
      <c r="A10" t="s">
        <v>191</v>
      </c>
    </row>
    <row r="11" spans="1:1">
      <c r="A11" t="s">
        <v>192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届出書old</vt:lpstr>
      <vt:lpstr>別紙2-2勤務体制</vt:lpstr>
      <vt:lpstr>例 管理者が他の事業所の管理者を兼務</vt:lpstr>
      <vt:lpstr>例 管理者が事業所内でのみ兼務</vt:lpstr>
      <vt:lpstr>例 管理者が事業所内かつ他事業所の管理者を兼務</vt:lpstr>
      <vt:lpstr>削除厳禁</vt:lpstr>
      <vt:lpstr>別紙１（一覧表）</vt:lpstr>
      <vt:lpstr>旧別紙２－２勤務体制</vt:lpstr>
      <vt:lpstr>削除厳禁（old）</vt:lpstr>
      <vt:lpstr>'旧別紙２－２勤務体制'!Print_Area</vt:lpstr>
      <vt:lpstr>届出書old!Print_Area</vt:lpstr>
      <vt:lpstr>'別紙１（一覧表）'!Print_Area</vt:lpstr>
      <vt:lpstr>'別紙2-2勤務体制'!Print_Area</vt:lpstr>
      <vt:lpstr>'例 管理者が事業所内かつ他事業所の管理者を兼務'!Print_Area</vt:lpstr>
      <vt:lpstr>'例 管理者が事業所内でのみ兼務'!Print_Area</vt:lpstr>
      <vt:lpstr>'例 管理者が他の事業所の管理者を兼務'!Print_Area</vt:lpstr>
      <vt:lpstr>'別紙１（一覧表）'!Print_Titles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高阪　一慧</cp:lastModifiedBy>
  <cp:lastPrinted>2025-03-01T01:56:59Z</cp:lastPrinted>
  <dcterms:created xsi:type="dcterms:W3CDTF">2014-04-08T11:24:20Z</dcterms:created>
  <dcterms:modified xsi:type="dcterms:W3CDTF">2025-03-18T11:34:12Z</dcterms:modified>
</cp:coreProperties>
</file>