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20_EBPM支援係\3-1_SNA\15_年報原稿（三系列統合）\R4\03_HP掲載用データ（Excel）\"/>
    </mc:Choice>
  </mc:AlternateContent>
  <xr:revisionPtr revIDLastSave="0" documentId="14_{C115A149-14DC-455C-A86D-49F749D295C3}" xr6:coauthVersionLast="47" xr6:coauthVersionMax="47" xr10:uidLastSave="{00000000-0000-0000-0000-000000000000}"/>
  <bookViews>
    <workbookView xWindow="2355" yWindow="-16320" windowWidth="29040" windowHeight="15840" xr2:uid="{00000000-000D-0000-FFFF-FFFF00000000}"/>
  </bookViews>
  <sheets>
    <sheet name="構造図" sheetId="3" r:id="rId1"/>
    <sheet name="循環図" sheetId="7" r:id="rId2"/>
  </sheets>
  <definedNames>
    <definedName name="_xlnm.Print_Area" localSheetId="0">構造図!$A$1:$AT$66</definedName>
    <definedName name="_xlnm.Print_Area" localSheetId="1">循環図!$A$1:$CW$71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65" i="7" l="1"/>
  <c r="BV62" i="7"/>
  <c r="BM57" i="7"/>
  <c r="AY49" i="7"/>
  <c r="M55" i="3"/>
  <c r="L36" i="3"/>
  <c r="AA40" i="3"/>
  <c r="AU51" i="7" s="1"/>
  <c r="L42" i="3"/>
  <c r="K25" i="3"/>
  <c r="F25" i="3"/>
  <c r="AA19" i="3"/>
  <c r="AA46" i="3" s="1"/>
  <c r="F19" i="3"/>
  <c r="AA14" i="3"/>
  <c r="AB44" i="3" s="1"/>
  <c r="O32" i="3"/>
  <c r="O44" i="3" s="1"/>
  <c r="Q34" i="3"/>
  <c r="G46" i="3"/>
  <c r="E32" i="3"/>
  <c r="E44" i="3" s="1"/>
  <c r="J30" i="3"/>
  <c r="E38" i="3" s="1"/>
  <c r="G59" i="3"/>
  <c r="AJ36" i="7"/>
  <c r="O50" i="7" s="1"/>
  <c r="BM61" i="7"/>
  <c r="AA38" i="3"/>
  <c r="U64" i="7"/>
  <c r="AA51" i="3"/>
  <c r="BE53" i="7"/>
  <c r="BM65" i="7"/>
  <c r="CE24" i="7" s="1"/>
  <c r="BH11" i="7"/>
  <c r="BH9" i="7"/>
  <c r="T24" i="7"/>
  <c r="Z24" i="7"/>
  <c r="AA13" i="7" s="1"/>
  <c r="AO24" i="7" s="1"/>
  <c r="G27" i="3"/>
  <c r="W53" i="3"/>
  <c r="BX23" i="7" s="1"/>
  <c r="P54" i="3"/>
  <c r="G53" i="3"/>
  <c r="BG23" i="7" s="1"/>
  <c r="F51" i="3"/>
  <c r="BG20" i="7" s="1"/>
  <c r="AU57" i="7"/>
  <c r="F13" i="3"/>
  <c r="L17" i="3" s="1"/>
  <c r="X5" i="3"/>
  <c r="Z20" i="7" s="1"/>
  <c r="O41" i="7" s="1"/>
  <c r="Z7" i="3"/>
  <c r="F7" i="3"/>
  <c r="N11" i="3" s="1"/>
  <c r="N49" i="3" s="1"/>
  <c r="F57" i="3" s="1"/>
  <c r="AU44" i="7"/>
  <c r="AB45" i="7"/>
  <c r="AB51" i="7"/>
  <c r="BX20" i="7"/>
  <c r="AB41" i="7"/>
  <c r="AB55" i="7"/>
  <c r="CQ47" i="7" s="1"/>
  <c r="CF34" i="7" s="1"/>
  <c r="O43" i="7" l="1"/>
  <c r="O54" i="7" s="1"/>
  <c r="BH7" i="7"/>
  <c r="BG17" i="7"/>
  <c r="BJ45" i="7" s="1"/>
  <c r="O47" i="7"/>
  <c r="W52" i="7" s="1"/>
  <c r="CQ45" i="7"/>
  <c r="CQ50" i="7" s="1"/>
  <c r="CJ40" i="7" s="1"/>
  <c r="BX17" i="7"/>
  <c r="J23" i="3"/>
  <c r="BM51" i="7"/>
  <c r="BO31" i="7" l="1"/>
  <c r="CB5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E3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P3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付５　就業地ベース</t>
        </r>
      </text>
    </comment>
    <comment ref="P3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付５　就業地ベース</t>
        </r>
      </text>
    </comment>
    <comment ref="AY4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主系列２</t>
        </r>
      </text>
    </comment>
    <comment ref="BM5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１－３資本勘定</t>
        </r>
      </text>
    </comment>
    <comment ref="BM6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１－３資本勘定</t>
        </r>
      </text>
    </comment>
    <comment ref="BV62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１－３資本勘定</t>
        </r>
      </text>
    </comment>
    <comment ref="U64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１－４域外勘定</t>
        </r>
      </text>
    </comment>
    <comment ref="BM65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１－３資本勘定</t>
        </r>
      </text>
    </comment>
    <comment ref="CE6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１－３資本勘定</t>
        </r>
      </text>
    </comment>
  </commentList>
</comments>
</file>

<file path=xl/sharedStrings.xml><?xml version="1.0" encoding="utf-8"?>
<sst xmlns="http://schemas.openxmlformats.org/spreadsheetml/2006/main" count="124" uniqueCount="110">
  <si>
    <t>県民経済計算の概念と相互関連図</t>
    <rPh sb="0" eb="2">
      <t>ケンミン</t>
    </rPh>
    <rPh sb="2" eb="4">
      <t>ケイザイ</t>
    </rPh>
    <rPh sb="4" eb="6">
      <t>ケイサン</t>
    </rPh>
    <rPh sb="7" eb="9">
      <t>ガイネン</t>
    </rPh>
    <rPh sb="10" eb="12">
      <t>ソウゴ</t>
    </rPh>
    <rPh sb="12" eb="14">
      <t>カンレン</t>
    </rPh>
    <rPh sb="14" eb="15">
      <t>ズ</t>
    </rPh>
    <phoneticPr fontId="6"/>
  </si>
  <si>
    <t>生　　　産</t>
    <rPh sb="0" eb="1">
      <t>ショウ</t>
    </rPh>
    <rPh sb="4" eb="5">
      <t>サン</t>
    </rPh>
    <phoneticPr fontId="6"/>
  </si>
  <si>
    <t>８．県内総生産（付加価値）（③）</t>
    <rPh sb="2" eb="4">
      <t>ケンナイ</t>
    </rPh>
    <rPh sb="4" eb="7">
      <t>ソウセイサン</t>
    </rPh>
    <rPh sb="8" eb="10">
      <t>フカ</t>
    </rPh>
    <rPh sb="10" eb="12">
      <t>カチ</t>
    </rPh>
    <phoneticPr fontId="4"/>
  </si>
  <si>
    <t>中間投入（②）</t>
    <rPh sb="0" eb="2">
      <t>チュウカン</t>
    </rPh>
    <rPh sb="2" eb="4">
      <t>トウニュウ</t>
    </rPh>
    <phoneticPr fontId="4"/>
  </si>
  <si>
    <t>（２）</t>
  </si>
  <si>
    <t>県内総生産（生産側）
　　（市場価格表示）</t>
    <rPh sb="6" eb="9">
      <t>セイサンガワ</t>
    </rPh>
    <phoneticPr fontId="6"/>
  </si>
  <si>
    <t>国民経済計算の
国内総生産（名目）に該当</t>
    <rPh sb="0" eb="2">
      <t>コクミン</t>
    </rPh>
    <rPh sb="2" eb="4">
      <t>ケイザイ</t>
    </rPh>
    <rPh sb="4" eb="6">
      <t>ケイサン</t>
    </rPh>
    <rPh sb="8" eb="10">
      <t>コクナイ</t>
    </rPh>
    <rPh sb="10" eb="13">
      <t>ソウセイサン</t>
    </rPh>
    <rPh sb="14" eb="16">
      <t>メイモク</t>
    </rPh>
    <rPh sb="18" eb="20">
      <t>ガイトウ</t>
    </rPh>
    <phoneticPr fontId="4"/>
  </si>
  <si>
    <t>（３）</t>
  </si>
  <si>
    <t>県内純生産（要素費用表示）（⑦）</t>
    <rPh sb="0" eb="2">
      <t>ケンナイ</t>
    </rPh>
    <rPh sb="2" eb="5">
      <t>ジュンセイサン</t>
    </rPh>
    <rPh sb="6" eb="8">
      <t>ヨウソ</t>
    </rPh>
    <rPh sb="8" eb="10">
      <t>ヒヨウ</t>
    </rPh>
    <rPh sb="10" eb="12">
      <t>ヒョウジ</t>
    </rPh>
    <phoneticPr fontId="4"/>
  </si>
  <si>
    <t>生産・輸入品に課される税（控除）補助金（⑥）</t>
    <rPh sb="0" eb="2">
      <t>セイサン</t>
    </rPh>
    <rPh sb="3" eb="6">
      <t>ユニュウヒン</t>
    </rPh>
    <rPh sb="7" eb="8">
      <t>カ</t>
    </rPh>
    <rPh sb="11" eb="12">
      <t>ゼイ</t>
    </rPh>
    <rPh sb="13" eb="15">
      <t>コウジョ</t>
    </rPh>
    <rPh sb="16" eb="19">
      <t>ホジョキン</t>
    </rPh>
    <phoneticPr fontId="4"/>
  </si>
  <si>
    <t>県民純生産
　　（要素費用表示）</t>
    <rPh sb="1" eb="2">
      <t>ミン</t>
    </rPh>
    <phoneticPr fontId="4"/>
  </si>
  <si>
    <t>営業余剰
・混合所得（⑨）</t>
    <rPh sb="0" eb="2">
      <t>エイギョウ</t>
    </rPh>
    <rPh sb="2" eb="4">
      <t>ヨジョウ</t>
    </rPh>
    <rPh sb="6" eb="8">
      <t>コンゴウ</t>
    </rPh>
    <rPh sb="8" eb="10">
      <t>ショトク</t>
    </rPh>
    <phoneticPr fontId="4"/>
  </si>
  <si>
    <t>概念上一致</t>
    <rPh sb="0" eb="2">
      <t>ガイネン</t>
    </rPh>
    <rPh sb="2" eb="3">
      <t>ジョウ</t>
    </rPh>
    <rPh sb="3" eb="5">
      <t>イッチ</t>
    </rPh>
    <phoneticPr fontId="4"/>
  </si>
  <si>
    <t>分　　　配</t>
    <rPh sb="0" eb="1">
      <t>ブン</t>
    </rPh>
    <rPh sb="4" eb="5">
      <t>クバ</t>
    </rPh>
    <phoneticPr fontId="6"/>
  </si>
  <si>
    <t>（５）</t>
  </si>
  <si>
    <t>１．県民雇用者報酬</t>
    <rPh sb="2" eb="4">
      <t>ケンミン</t>
    </rPh>
    <rPh sb="4" eb="7">
      <t>コヨウシャ</t>
    </rPh>
    <rPh sb="7" eb="9">
      <t>ホウシュウ</t>
    </rPh>
    <phoneticPr fontId="4"/>
  </si>
  <si>
    <t>３．企業所得</t>
    <rPh sb="2" eb="4">
      <t>キギョウ</t>
    </rPh>
    <rPh sb="4" eb="6">
      <t>ショトク</t>
    </rPh>
    <phoneticPr fontId="4"/>
  </si>
  <si>
    <t>国民経済計算の
国民所得に該当</t>
    <rPh sb="0" eb="2">
      <t>コクミン</t>
    </rPh>
    <rPh sb="2" eb="4">
      <t>ケイザイ</t>
    </rPh>
    <rPh sb="4" eb="6">
      <t>ケイサン</t>
    </rPh>
    <rPh sb="8" eb="10">
      <t>コクミン</t>
    </rPh>
    <rPh sb="10" eb="12">
      <t>ショトク</t>
    </rPh>
    <rPh sb="13" eb="15">
      <t>ガイトウ</t>
    </rPh>
    <phoneticPr fontId="4"/>
  </si>
  <si>
    <t>２．財産所得(非企業部門)</t>
    <rPh sb="2" eb="4">
      <t>ザイサン</t>
    </rPh>
    <rPh sb="4" eb="6">
      <t>ショトク</t>
    </rPh>
    <rPh sb="7" eb="8">
      <t>ヒ</t>
    </rPh>
    <rPh sb="8" eb="10">
      <t>キギョウ</t>
    </rPh>
    <rPh sb="10" eb="11">
      <t>ブ</t>
    </rPh>
    <rPh sb="11" eb="12">
      <t>モン</t>
    </rPh>
    <phoneticPr fontId="4"/>
  </si>
  <si>
    <t>（６）</t>
  </si>
  <si>
    <t>４．県民所得（要素費用表示）</t>
    <rPh sb="2" eb="4">
      <t>ケンミン</t>
    </rPh>
    <rPh sb="4" eb="6">
      <t>ショトク</t>
    </rPh>
    <rPh sb="7" eb="9">
      <t>ヨウソ</t>
    </rPh>
    <rPh sb="9" eb="11">
      <t>ヒヨウ</t>
    </rPh>
    <rPh sb="11" eb="13">
      <t>ヒョウジ</t>
    </rPh>
    <phoneticPr fontId="4"/>
  </si>
  <si>
    <t>支　　　出</t>
    <rPh sb="0" eb="1">
      <t>ササ</t>
    </rPh>
    <rPh sb="4" eb="5">
      <t>デ</t>
    </rPh>
    <phoneticPr fontId="6"/>
  </si>
  <si>
    <t>（７）</t>
  </si>
  <si>
    <t>県内総生産（支出側）
　　（市場価格表示）</t>
    <rPh sb="3" eb="5">
      <t>セイサン</t>
    </rPh>
    <rPh sb="8" eb="9">
      <t>ガワ</t>
    </rPh>
    <phoneticPr fontId="6"/>
  </si>
  <si>
    <t>１．民間最終消費支出</t>
    <rPh sb="2" eb="4">
      <t>ミンカン</t>
    </rPh>
    <rPh sb="4" eb="6">
      <t>サイシュウ</t>
    </rPh>
    <rPh sb="6" eb="8">
      <t>ショウヒ</t>
    </rPh>
    <rPh sb="8" eb="10">
      <t>シシュツ</t>
    </rPh>
    <phoneticPr fontId="4"/>
  </si>
  <si>
    <t>在庫品増加</t>
    <rPh sb="0" eb="3">
      <t>ザイコヒン</t>
    </rPh>
    <rPh sb="3" eb="5">
      <t>ゾウカ</t>
    </rPh>
    <phoneticPr fontId="4"/>
  </si>
  <si>
    <t>（８）</t>
  </si>
  <si>
    <t>５．県内総生産（支出側）（市場価格表示）</t>
    <rPh sb="2" eb="4">
      <t>ケンナイ</t>
    </rPh>
    <rPh sb="4" eb="7">
      <t>ソウセイサン</t>
    </rPh>
    <rPh sb="8" eb="10">
      <t>シシュツ</t>
    </rPh>
    <rPh sb="10" eb="11">
      <t>ガワ</t>
    </rPh>
    <rPh sb="13" eb="15">
      <t>シジョウ</t>
    </rPh>
    <rPh sb="15" eb="17">
      <t>カカク</t>
    </rPh>
    <rPh sb="17" eb="19">
      <t>ヒョウジ</t>
    </rPh>
    <phoneticPr fontId="4"/>
  </si>
  <si>
    <t>中間投入</t>
  </si>
  <si>
    <t>中間消費</t>
  </si>
  <si>
    <t>最終消費支出</t>
  </si>
  <si>
    <t>総資本形成</t>
  </si>
  <si>
    <t xml:space="preserve"> 民間最終消費支出</t>
  </si>
  <si>
    <t>　総固定資本形成</t>
  </si>
  <si>
    <t>県民可処分所得</t>
  </si>
  <si>
    <t>付加価値</t>
  </si>
  <si>
    <t>営業余剰・混合所得</t>
  </si>
  <si>
    <t>　産出額</t>
  </si>
  <si>
    <t>－中間投入</t>
  </si>
  <si>
    <t>雇用者報酬</t>
  </si>
  <si>
    <t>固定資本減耗</t>
  </si>
  <si>
    <t>貯蓄</t>
  </si>
  <si>
    <t>統計上の
不突合</t>
    <rPh sb="0" eb="3">
      <t>トウケイジョウ</t>
    </rPh>
    <rPh sb="5" eb="8">
      <t>フトツゴウ</t>
    </rPh>
    <phoneticPr fontId="4"/>
  </si>
  <si>
    <t>うち雇用者</t>
    <rPh sb="2" eb="5">
      <t>コヨウシャ</t>
    </rPh>
    <phoneticPr fontId="4"/>
  </si>
  <si>
    <t>非金融資産の増加</t>
    <rPh sb="0" eb="1">
      <t>ヒ</t>
    </rPh>
    <rPh sb="1" eb="3">
      <t>キンユウ</t>
    </rPh>
    <rPh sb="3" eb="5">
      <t>シサン</t>
    </rPh>
    <rPh sb="6" eb="8">
      <t>ゾウカ</t>
    </rPh>
    <phoneticPr fontId="4"/>
  </si>
  <si>
    <t>－固定資本減耗</t>
    <phoneticPr fontId="4"/>
  </si>
  <si>
    <t>　総資本形成</t>
    <rPh sb="1" eb="4">
      <t>ソウシホン</t>
    </rPh>
    <rPh sb="4" eb="6">
      <t>ケイセイ</t>
    </rPh>
    <phoneticPr fontId="4"/>
  </si>
  <si>
    <t>（⇒付－４）</t>
    <rPh sb="2" eb="3">
      <t>フ</t>
    </rPh>
    <phoneticPr fontId="4"/>
  </si>
  <si>
    <t>雇用者報酬
（県内ベース）（⑧）</t>
    <rPh sb="0" eb="3">
      <t>コヨウシャ</t>
    </rPh>
    <rPh sb="3" eb="5">
      <t>ホウシュウ</t>
    </rPh>
    <rPh sb="7" eb="9">
      <t>ケンナイ</t>
    </rPh>
    <phoneticPr fontId="4"/>
  </si>
  <si>
    <t>総固定資本形成</t>
    <rPh sb="0" eb="1">
      <t>ソウ</t>
    </rPh>
    <rPh sb="1" eb="3">
      <t>コテイ</t>
    </rPh>
    <rPh sb="3" eb="5">
      <t>シホン</t>
    </rPh>
    <rPh sb="5" eb="7">
      <t>ケイセイ</t>
    </rPh>
    <phoneticPr fontId="4"/>
  </si>
  <si>
    <t>注１）四捨五入の関係で内訳の合計が総数と一致しない場合がある。</t>
    <rPh sb="0" eb="1">
      <t>チュウ</t>
    </rPh>
    <rPh sb="3" eb="7">
      <t>シシャゴニュウ</t>
    </rPh>
    <rPh sb="8" eb="10">
      <t>カンケイ</t>
    </rPh>
    <rPh sb="11" eb="13">
      <t>ウチワケ</t>
    </rPh>
    <rPh sb="14" eb="16">
      <t>ゴウケイ</t>
    </rPh>
    <rPh sb="17" eb="19">
      <t>ソウスウ</t>
    </rPh>
    <rPh sb="20" eb="22">
      <t>イッチ</t>
    </rPh>
    <rPh sb="25" eb="27">
      <t>バアイ</t>
    </rPh>
    <phoneticPr fontId="6"/>
  </si>
  <si>
    <t>注２）各表題の下の括弧内は、各項目が次ページ以降の統計表のいずれの表に掲載されているかを表示している。（なお、統計表は百万円単位の表章。）</t>
    <rPh sb="0" eb="1">
      <t>チュウ</t>
    </rPh>
    <rPh sb="55" eb="58">
      <t>トウケイヒョウ</t>
    </rPh>
    <rPh sb="59" eb="61">
      <t>ヒャクマン</t>
    </rPh>
    <rPh sb="61" eb="62">
      <t>エン</t>
    </rPh>
    <rPh sb="62" eb="64">
      <t>タンイ</t>
    </rPh>
    <rPh sb="65" eb="67">
      <t>ヒョウショウ</t>
    </rPh>
    <phoneticPr fontId="4"/>
  </si>
  <si>
    <t>（１）</t>
    <phoneticPr fontId="6"/>
  </si>
  <si>
    <t>産出額
　　（市場価格表示）</t>
    <phoneticPr fontId="4"/>
  </si>
  <si>
    <t>固定資本減耗(④)</t>
    <phoneticPr fontId="4"/>
  </si>
  <si>
    <t>県内純生産
　　（市場価格表示）</t>
    <phoneticPr fontId="4"/>
  </si>
  <si>
    <t>県民所得
　　（要素費用表示）</t>
    <phoneticPr fontId="4"/>
  </si>
  <si>
    <t>固定資本減耗</t>
    <phoneticPr fontId="4"/>
  </si>
  <si>
    <t>（９）</t>
    <phoneticPr fontId="4"/>
  </si>
  <si>
    <t>県民総所得
　　（市場価格表示）</t>
    <phoneticPr fontId="4"/>
  </si>
  <si>
    <t>　付加価値(県内計)
　（＝県内総生産）</t>
    <rPh sb="1" eb="3">
      <t>フカ</t>
    </rPh>
    <rPh sb="3" eb="5">
      <t>カチ</t>
    </rPh>
    <rPh sb="6" eb="8">
      <t>ケンナイ</t>
    </rPh>
    <rPh sb="8" eb="9">
      <t>ケイ</t>
    </rPh>
    <rPh sb="14" eb="16">
      <t>ケンナイ</t>
    </rPh>
    <rPh sb="16" eb="19">
      <t>ソウセイサン</t>
    </rPh>
    <phoneticPr fontId="19"/>
  </si>
  <si>
    <t>(控除)統計上の不突合</t>
    <rPh sb="1" eb="3">
      <t>コウジョ</t>
    </rPh>
    <phoneticPr fontId="19"/>
  </si>
  <si>
    <t>要素費用表示の
　　　県民所得</t>
    <phoneticPr fontId="19"/>
  </si>
  <si>
    <t>　県民総所得</t>
    <phoneticPr fontId="19"/>
  </si>
  <si>
    <t>（注）１．　　は財貨・サービスの処分等を、　　は所得の処分等を示しています。　　２．四捨五入の関係上、内訳項目を合計したものは、総額と一致しません。</t>
    <phoneticPr fontId="19"/>
  </si>
  <si>
    <t xml:space="preserve">
財貨・サービス
の移入
</t>
    <rPh sb="1" eb="3">
      <t>ザイカ</t>
    </rPh>
    <rPh sb="10" eb="12">
      <t>イニュウ</t>
    </rPh>
    <phoneticPr fontId="4"/>
  </si>
  <si>
    <t xml:space="preserve">
財貨・サービス
の移出
</t>
    <rPh sb="1" eb="3">
      <t>ザイカ</t>
    </rPh>
    <rPh sb="10" eb="12">
      <t>イシュツ</t>
    </rPh>
    <phoneticPr fontId="4"/>
  </si>
  <si>
    <t>　財貨・サービスの移入</t>
    <rPh sb="9" eb="11">
      <t>イニュウ</t>
    </rPh>
    <phoneticPr fontId="4"/>
  </si>
  <si>
    <t>－財貨・サービスの移出</t>
    <phoneticPr fontId="4"/>
  </si>
  <si>
    <t>　財貨・サービスの移出入（純）</t>
    <rPh sb="9" eb="11">
      <t>イシュツ</t>
    </rPh>
    <rPh sb="11" eb="12">
      <t>ニュウ</t>
    </rPh>
    <rPh sb="13" eb="14">
      <t>ジュン</t>
    </rPh>
    <phoneticPr fontId="4"/>
  </si>
  <si>
    <t>県民可処分所得
　　（市場価格表示）</t>
    <phoneticPr fontId="4"/>
  </si>
  <si>
    <t>県民総所得
  　（市場価格表示）</t>
    <rPh sb="2" eb="3">
      <t>ソウ</t>
    </rPh>
    <rPh sb="3" eb="5">
      <t>ショトク</t>
    </rPh>
    <rPh sb="10" eb="12">
      <t>シジョウ</t>
    </rPh>
    <rPh sb="12" eb="14">
      <t>カカク</t>
    </rPh>
    <rPh sb="14" eb="16">
      <t>ヒョウジ</t>
    </rPh>
    <phoneticPr fontId="4"/>
  </si>
  <si>
    <t>県内就業者</t>
    <rPh sb="0" eb="2">
      <t>ケンナイ</t>
    </rPh>
    <rPh sb="2" eb="5">
      <t>シュウギョウシャ</t>
    </rPh>
    <phoneticPr fontId="4"/>
  </si>
  <si>
    <t>　在庫変動</t>
    <rPh sb="3" eb="5">
      <t>ヘンドウ</t>
    </rPh>
    <phoneticPr fontId="4"/>
  </si>
  <si>
    <t>正味資産の
変動</t>
    <rPh sb="0" eb="2">
      <t>ショウミ</t>
    </rPh>
    <rPh sb="2" eb="4">
      <t>シサン</t>
    </rPh>
    <rPh sb="6" eb="8">
      <t>ヘンドウ</t>
    </rPh>
    <phoneticPr fontId="19"/>
  </si>
  <si>
    <t>７．経常移転（純）</t>
    <rPh sb="2" eb="4">
      <t>ケイジョウ</t>
    </rPh>
    <rPh sb="4" eb="6">
      <t>イテン</t>
    </rPh>
    <rPh sb="7" eb="8">
      <t>ジュン</t>
    </rPh>
    <phoneticPr fontId="4"/>
  </si>
  <si>
    <t>純貸出(+)
／純借入(-)</t>
    <phoneticPr fontId="4"/>
  </si>
  <si>
    <t>産出額</t>
    <phoneticPr fontId="4"/>
  </si>
  <si>
    <t>人</t>
    <rPh sb="0" eb="1">
      <t>ニン</t>
    </rPh>
    <phoneticPr fontId="4"/>
  </si>
  <si>
    <t>（⇒主系列－１－①、付－４）</t>
    <rPh sb="10" eb="11">
      <t>フ</t>
    </rPh>
    <phoneticPr fontId="4"/>
  </si>
  <si>
    <t>（⇒主系列－２）</t>
    <phoneticPr fontId="4"/>
  </si>
  <si>
    <t>（⇒主系列－２）</t>
    <phoneticPr fontId="4"/>
  </si>
  <si>
    <t>（⇒主系列－３－①）</t>
    <phoneticPr fontId="4"/>
  </si>
  <si>
    <t>（⇒主系列－３－①、付－４）</t>
    <rPh sb="10" eb="11">
      <t>フ</t>
    </rPh>
    <phoneticPr fontId="4"/>
  </si>
  <si>
    <t>（⇒主系列－２、付－４）</t>
    <rPh sb="8" eb="9">
      <t>フ</t>
    </rPh>
    <phoneticPr fontId="4"/>
  </si>
  <si>
    <t>注３）概念上、県内総生産（生産側）と県内総生産（支出側）は一致するが、それぞれ推計方法が異なるため数値に差異が生じる。この差異を統計上の不突合として</t>
    <rPh sb="0" eb="1">
      <t>チュウ</t>
    </rPh>
    <rPh sb="3" eb="5">
      <t>ガイネン</t>
    </rPh>
    <rPh sb="5" eb="6">
      <t>ジョウ</t>
    </rPh>
    <rPh sb="7" eb="9">
      <t>ケンナイ</t>
    </rPh>
    <rPh sb="9" eb="12">
      <t>ソウセイサン</t>
    </rPh>
    <rPh sb="13" eb="16">
      <t>セイサンガワ</t>
    </rPh>
    <rPh sb="18" eb="20">
      <t>ケンナイ</t>
    </rPh>
    <rPh sb="20" eb="23">
      <t>ソウセイサン</t>
    </rPh>
    <rPh sb="24" eb="26">
      <t>シシュツ</t>
    </rPh>
    <rPh sb="26" eb="27">
      <t>ガワ</t>
    </rPh>
    <rPh sb="29" eb="31">
      <t>イッチ</t>
    </rPh>
    <rPh sb="39" eb="41">
      <t>スイケイ</t>
    </rPh>
    <rPh sb="41" eb="43">
      <t>ホウホウ</t>
    </rPh>
    <rPh sb="44" eb="45">
      <t>コト</t>
    </rPh>
    <rPh sb="49" eb="51">
      <t>スウチ</t>
    </rPh>
    <rPh sb="52" eb="54">
      <t>サイ</t>
    </rPh>
    <rPh sb="55" eb="56">
      <t>ショウ</t>
    </rPh>
    <rPh sb="61" eb="63">
      <t>サイ</t>
    </rPh>
    <rPh sb="64" eb="67">
      <t>トウケイジョウ</t>
    </rPh>
    <rPh sb="68" eb="69">
      <t>フ</t>
    </rPh>
    <rPh sb="69" eb="70">
      <t>トツ</t>
    </rPh>
    <rPh sb="70" eb="71">
      <t>ゴウ</t>
    </rPh>
    <phoneticPr fontId="4"/>
  </si>
  <si>
    <t>　　　表示している。なお、分配系列にも一致する概念があるが、統計表に表章していないため記載を省略。</t>
    <rPh sb="13" eb="15">
      <t>ブンパイ</t>
    </rPh>
    <rPh sb="15" eb="17">
      <t>ケイレツ</t>
    </rPh>
    <rPh sb="19" eb="21">
      <t>イッチ</t>
    </rPh>
    <rPh sb="23" eb="25">
      <t>ガイネン</t>
    </rPh>
    <rPh sb="30" eb="33">
      <t>トウケイヒョウ</t>
    </rPh>
    <rPh sb="34" eb="36">
      <t>ヒョウショウ</t>
    </rPh>
    <rPh sb="43" eb="45">
      <t>キサイ</t>
    </rPh>
    <rPh sb="46" eb="48">
      <t>ショウリャク</t>
    </rPh>
    <phoneticPr fontId="4"/>
  </si>
  <si>
    <t>２．地方政府等最終消費支出</t>
    <rPh sb="2" eb="4">
      <t>チホウ</t>
    </rPh>
    <rPh sb="4" eb="6">
      <t>セイフ</t>
    </rPh>
    <rPh sb="6" eb="7">
      <t>トウ</t>
    </rPh>
    <rPh sb="7" eb="9">
      <t>サイシュウ</t>
    </rPh>
    <rPh sb="9" eb="11">
      <t>ショウヒ</t>
    </rPh>
    <rPh sb="11" eb="13">
      <t>シシュツ</t>
    </rPh>
    <phoneticPr fontId="4"/>
  </si>
  <si>
    <t>４．財貨・サービスの移出入（純）・統計上の不突合</t>
    <rPh sb="2" eb="4">
      <t>ザイカ</t>
    </rPh>
    <rPh sb="10" eb="11">
      <t>ウツリ</t>
    </rPh>
    <rPh sb="11" eb="13">
      <t>シュツニュウ</t>
    </rPh>
    <rPh sb="14" eb="15">
      <t>ジュン</t>
    </rPh>
    <rPh sb="17" eb="20">
      <t>トウケイジョウ</t>
    </rPh>
    <rPh sb="21" eb="22">
      <t>フ</t>
    </rPh>
    <rPh sb="22" eb="23">
      <t>トツ</t>
    </rPh>
    <rPh sb="23" eb="24">
      <t>ゴウ</t>
    </rPh>
    <phoneticPr fontId="4"/>
  </si>
  <si>
    <t>５．生産・輸入品に課される税（控除）補助金（地方政府等）</t>
    <rPh sb="2" eb="4">
      <t>セイサン</t>
    </rPh>
    <rPh sb="5" eb="8">
      <t>ユニュウヒン</t>
    </rPh>
    <rPh sb="9" eb="10">
      <t>カ</t>
    </rPh>
    <rPh sb="13" eb="14">
      <t>ゼイ</t>
    </rPh>
    <rPh sb="15" eb="17">
      <t>コウジョ</t>
    </rPh>
    <rPh sb="18" eb="21">
      <t>ホジョキン</t>
    </rPh>
    <rPh sb="22" eb="27">
      <t>チホウセイフトウ</t>
    </rPh>
    <phoneticPr fontId="4"/>
  </si>
  <si>
    <t xml:space="preserve"> また、それぞれの内訳の項目名の前の番号は、各統計表内の項目番号を表す。（生産系列、分配系列の括弧内の①～⑨は、付－４での番号。）</t>
    <rPh sb="9" eb="11">
      <t>ウチワケ</t>
    </rPh>
    <rPh sb="12" eb="14">
      <t>コウモク</t>
    </rPh>
    <rPh sb="14" eb="15">
      <t>メイ</t>
    </rPh>
    <rPh sb="16" eb="17">
      <t>マエ</t>
    </rPh>
    <rPh sb="18" eb="20">
      <t>バンゴウ</t>
    </rPh>
    <rPh sb="22" eb="23">
      <t>カク</t>
    </rPh>
    <rPh sb="23" eb="26">
      <t>トウケイヒョウ</t>
    </rPh>
    <rPh sb="26" eb="27">
      <t>ナイ</t>
    </rPh>
    <rPh sb="28" eb="30">
      <t>コウモク</t>
    </rPh>
    <rPh sb="30" eb="32">
      <t>バンゴウ</t>
    </rPh>
    <rPh sb="33" eb="34">
      <t>アラワ</t>
    </rPh>
    <rPh sb="37" eb="39">
      <t>セイサン</t>
    </rPh>
    <rPh sb="39" eb="41">
      <t>ケイレツ</t>
    </rPh>
    <rPh sb="42" eb="44">
      <t>ブンパイ</t>
    </rPh>
    <rPh sb="44" eb="46">
      <t>ケイレツ</t>
    </rPh>
    <rPh sb="47" eb="50">
      <t>カッコナイ</t>
    </rPh>
    <rPh sb="56" eb="57">
      <t>フ</t>
    </rPh>
    <rPh sb="61" eb="63">
      <t>バンゴウ</t>
    </rPh>
    <phoneticPr fontId="4"/>
  </si>
  <si>
    <t>域外からの所得（純）</t>
    <rPh sb="0" eb="2">
      <t>イキガイ</t>
    </rPh>
    <rPh sb="5" eb="7">
      <t>ショトク</t>
    </rPh>
    <rPh sb="8" eb="9">
      <t>ジュン</t>
    </rPh>
    <phoneticPr fontId="4"/>
  </si>
  <si>
    <t>生産・輸入品に課される税－補助金</t>
    <rPh sb="3" eb="5">
      <t>ユニュウ</t>
    </rPh>
    <phoneticPr fontId="19"/>
  </si>
  <si>
    <t>生産・輸入品に課される税－補助金（地方政府等）</t>
    <rPh sb="17" eb="21">
      <t>チホウセイフ</t>
    </rPh>
    <rPh sb="21" eb="22">
      <t>トウ</t>
    </rPh>
    <phoneticPr fontId="4"/>
  </si>
  <si>
    <t>中間投入</t>
    <rPh sb="0" eb="2">
      <t>チュウカン</t>
    </rPh>
    <rPh sb="2" eb="4">
      <t>トウニュウ</t>
    </rPh>
    <phoneticPr fontId="4"/>
  </si>
  <si>
    <t>付加価値</t>
    <rPh sb="0" eb="2">
      <t>フカ</t>
    </rPh>
    <rPh sb="2" eb="4">
      <t>カチ</t>
    </rPh>
    <phoneticPr fontId="4"/>
  </si>
  <si>
    <t xml:space="preserve"> 家計現実最終消費</t>
    <phoneticPr fontId="4"/>
  </si>
  <si>
    <t xml:space="preserve"> 地方政府等現実最終消費</t>
    <rPh sb="1" eb="3">
      <t>チホウ</t>
    </rPh>
    <rPh sb="5" eb="6">
      <t>トウ</t>
    </rPh>
    <phoneticPr fontId="4"/>
  </si>
  <si>
    <t xml:space="preserve"> 地方政府等最終消費支出</t>
    <rPh sb="1" eb="5">
      <t>チホウセイフ</t>
    </rPh>
    <rPh sb="5" eb="6">
      <t>トウ</t>
    </rPh>
    <phoneticPr fontId="4"/>
  </si>
  <si>
    <t>＋域外からの所得(純)</t>
    <rPh sb="1" eb="2">
      <t>イキ</t>
    </rPh>
    <phoneticPr fontId="19"/>
  </si>
  <si>
    <t>域外からの
経常移転(純)</t>
    <rPh sb="0" eb="1">
      <t>イキ</t>
    </rPh>
    <phoneticPr fontId="19"/>
  </si>
  <si>
    <t>域外からの所得(純)</t>
    <rPh sb="0" eb="1">
      <t>イキ</t>
    </rPh>
    <phoneticPr fontId="4"/>
  </si>
  <si>
    <t>域外からの
資本移転(純)</t>
    <rPh sb="0" eb="1">
      <t>イキ</t>
    </rPh>
    <phoneticPr fontId="19"/>
  </si>
  <si>
    <t>　市場価格表示の県民所得　　　
　（第１次所得バランス）</t>
    <rPh sb="18" eb="19">
      <t>ダイ</t>
    </rPh>
    <rPh sb="20" eb="21">
      <t>ジ</t>
    </rPh>
    <rPh sb="21" eb="23">
      <t>ショトク</t>
    </rPh>
    <phoneticPr fontId="19"/>
  </si>
  <si>
    <t>現実最終消費</t>
    <phoneticPr fontId="4"/>
  </si>
  <si>
    <t>県内純生産（生産者価格表示）（⑤）</t>
    <rPh sb="0" eb="2">
      <t>ケンナイ</t>
    </rPh>
    <rPh sb="2" eb="5">
      <t>ジュンセイサン</t>
    </rPh>
    <rPh sb="6" eb="9">
      <t>セイサンシャ</t>
    </rPh>
    <rPh sb="9" eb="11">
      <t>カカク</t>
    </rPh>
    <rPh sb="11" eb="13">
      <t>ヒョウジ</t>
    </rPh>
    <phoneticPr fontId="4"/>
  </si>
  <si>
    <t>（令和４年度(2022年度)名目値　　単位：億円）</t>
    <rPh sb="1" eb="3">
      <t>レイワ</t>
    </rPh>
    <rPh sb="4" eb="6">
      <t>ネンド</t>
    </rPh>
    <rPh sb="11" eb="13">
      <t>ネンド</t>
    </rPh>
    <rPh sb="14" eb="17">
      <t>メイモクチ</t>
    </rPh>
    <rPh sb="19" eb="21">
      <t>タンイ</t>
    </rPh>
    <rPh sb="22" eb="24">
      <t>オクエン</t>
    </rPh>
    <phoneticPr fontId="4"/>
  </si>
  <si>
    <t>（４）</t>
    <phoneticPr fontId="4"/>
  </si>
  <si>
    <t>令和４年度（2022年度）　滋 賀 県 経 済 の 循 環</t>
    <rPh sb="0" eb="2">
      <t>レイワ</t>
    </rPh>
    <rPh sb="4" eb="5">
      <t>ド</t>
    </rPh>
    <rPh sb="10" eb="12">
      <t>ネンド</t>
    </rPh>
    <rPh sb="14" eb="15">
      <t>シ　</t>
    </rPh>
    <rPh sb="16" eb="17">
      <t>ガ</t>
    </rPh>
    <rPh sb="18" eb="19">
      <t>ケン</t>
    </rPh>
    <rPh sb="20" eb="21">
      <t>ヘ</t>
    </rPh>
    <rPh sb="22" eb="23">
      <t>スミ</t>
    </rPh>
    <phoneticPr fontId="19"/>
  </si>
  <si>
    <t>3．総資本形成
21,869</t>
    <rPh sb="2" eb="5">
      <t>ソウシホン</t>
    </rPh>
    <rPh sb="5" eb="7">
      <t>ケイセイ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</si>
</sst>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25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MS UI Gothic"/>
      <family val="3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 val="doubleAccounting"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name val="ＭＳ Ｐゴシック"/>
      <family val="3"/>
      <charset val="128"/>
    </font>
    <font>
      <sz val="7"/>
      <name val="Terminal"/>
      <family val="3"/>
      <charset val="255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13" fillId="0" borderId="0"/>
    <xf numFmtId="0" fontId="1" fillId="0" borderId="0">
      <alignment vertical="center"/>
    </xf>
  </cellStyleXfs>
  <cellXfs count="344">
    <xf numFmtId="0" fontId="0" fillId="0" borderId="0" xfId="0">
      <alignment vertical="center"/>
    </xf>
    <xf numFmtId="0" fontId="2" fillId="0" borderId="0" xfId="2" applyFont="1"/>
    <xf numFmtId="0" fontId="2" fillId="0" borderId="0" xfId="4" applyFont="1">
      <alignment vertical="center"/>
    </xf>
    <xf numFmtId="49" fontId="7" fillId="0" borderId="0" xfId="2" applyNumberFormat="1" applyFont="1" applyBorder="1"/>
    <xf numFmtId="0" fontId="2" fillId="0" borderId="0" xfId="2" applyFont="1" applyBorder="1"/>
    <xf numFmtId="38" fontId="12" fillId="0" borderId="0" xfId="1" applyFont="1" applyFill="1" applyAlignment="1" applyProtection="1">
      <alignment horizontal="center" vertical="center"/>
      <protection locked="0"/>
    </xf>
    <xf numFmtId="38" fontId="15" fillId="0" borderId="0" xfId="1" applyFont="1" applyFill="1" applyAlignment="1" applyProtection="1">
      <alignment vertical="center"/>
      <protection locked="0"/>
    </xf>
    <xf numFmtId="38" fontId="15" fillId="0" borderId="0" xfId="1" applyFont="1" applyFill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horizontal="right" vertical="center"/>
      <protection locked="0"/>
    </xf>
    <xf numFmtId="38" fontId="15" fillId="0" borderId="0" xfId="1" applyFont="1" applyFill="1" applyBorder="1" applyAlignment="1" applyProtection="1">
      <alignment horizontal="center" vertical="center" textRotation="255"/>
      <protection locked="0"/>
    </xf>
    <xf numFmtId="38" fontId="15" fillId="0" borderId="0" xfId="1" applyFont="1" applyFill="1" applyBorder="1" applyAlignment="1" applyProtection="1">
      <alignment horizontal="center" vertical="center" wrapText="1"/>
      <protection locked="0"/>
    </xf>
    <xf numFmtId="38" fontId="15" fillId="0" borderId="0" xfId="1" applyFont="1" applyFill="1" applyBorder="1" applyAlignment="1" applyProtection="1">
      <alignment horizontal="center" vertical="center"/>
      <protection locked="0"/>
    </xf>
    <xf numFmtId="38" fontId="15" fillId="0" borderId="1" xfId="1" applyFont="1" applyFill="1" applyBorder="1" applyAlignment="1" applyProtection="1">
      <alignment vertical="center"/>
      <protection locked="0"/>
    </xf>
    <xf numFmtId="38" fontId="15" fillId="0" borderId="1" xfId="1" applyFont="1" applyFill="1" applyBorder="1" applyAlignment="1" applyProtection="1">
      <alignment horizontal="center" vertical="center" textRotation="255"/>
      <protection locked="0"/>
    </xf>
    <xf numFmtId="49" fontId="15" fillId="0" borderId="0" xfId="1" applyNumberFormat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horizontal="left" vertical="center"/>
      <protection locked="0"/>
    </xf>
    <xf numFmtId="38" fontId="15" fillId="0" borderId="0" xfId="1" applyFont="1" applyFill="1" applyAlignment="1" applyProtection="1">
      <protection locked="0"/>
    </xf>
    <xf numFmtId="38" fontId="15" fillId="0" borderId="0" xfId="1" applyFont="1" applyFill="1" applyAlignment="1" applyProtection="1">
      <alignment horizontal="right" vertical="top"/>
      <protection locked="0"/>
    </xf>
    <xf numFmtId="38" fontId="15" fillId="0" borderId="0" xfId="1" applyFont="1" applyFill="1" applyBorder="1" applyAlignment="1" applyProtection="1">
      <alignment vertical="center" wrapText="1"/>
      <protection locked="0"/>
    </xf>
    <xf numFmtId="38" fontId="15" fillId="0" borderId="0" xfId="1" applyFont="1" applyFill="1" applyBorder="1" applyAlignment="1" applyProtection="1">
      <alignment vertical="center" textRotation="255"/>
      <protection locked="0"/>
    </xf>
    <xf numFmtId="38" fontId="11" fillId="0" borderId="0" xfId="1" applyFont="1" applyFill="1" applyAlignment="1" applyProtection="1">
      <alignment vertical="center"/>
      <protection locked="0"/>
    </xf>
    <xf numFmtId="38" fontId="2" fillId="0" borderId="0" xfId="1" applyFont="1" applyFill="1" applyAlignment="1">
      <alignment horizontal="center" vertical="top"/>
    </xf>
    <xf numFmtId="0" fontId="2" fillId="0" borderId="0" xfId="2" applyFont="1" applyFill="1"/>
    <xf numFmtId="0" fontId="2" fillId="0" borderId="0" xfId="4" applyFont="1" applyFill="1">
      <alignment vertical="center"/>
    </xf>
    <xf numFmtId="0" fontId="2" fillId="0" borderId="0" xfId="4" applyFont="1" applyFill="1" applyAlignment="1">
      <alignment horizontal="right" vertical="center"/>
    </xf>
    <xf numFmtId="0" fontId="9" fillId="0" borderId="0" xfId="2" applyFont="1" applyFill="1" applyAlignment="1">
      <alignment wrapText="1"/>
    </xf>
    <xf numFmtId="3" fontId="2" fillId="0" borderId="0" xfId="2" applyNumberFormat="1" applyFont="1" applyFill="1" applyAlignment="1">
      <alignment horizontal="right"/>
    </xf>
    <xf numFmtId="0" fontId="2" fillId="0" borderId="2" xfId="4" applyFont="1" applyFill="1" applyBorder="1">
      <alignment vertical="center"/>
    </xf>
    <xf numFmtId="0" fontId="2" fillId="0" borderId="3" xfId="4" applyFont="1" applyFill="1" applyBorder="1">
      <alignment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0" xfId="4" applyFont="1" applyFill="1" applyAlignment="1"/>
    <xf numFmtId="0" fontId="2" fillId="0" borderId="0" xfId="4" applyFont="1" applyFill="1" applyBorder="1" applyAlignment="1">
      <alignment vertical="center" wrapText="1"/>
    </xf>
    <xf numFmtId="0" fontId="2" fillId="0" borderId="7" xfId="4" applyFont="1" applyFill="1" applyBorder="1">
      <alignment vertical="center"/>
    </xf>
    <xf numFmtId="0" fontId="2" fillId="0" borderId="8" xfId="4" applyFont="1" applyFill="1" applyBorder="1">
      <alignment vertical="center"/>
    </xf>
    <xf numFmtId="38" fontId="2" fillId="0" borderId="0" xfId="1" applyFont="1" applyFill="1" applyBorder="1" applyAlignment="1">
      <alignment horizontal="center" vertical="top"/>
    </xf>
    <xf numFmtId="0" fontId="2" fillId="0" borderId="9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6" xfId="4" applyFont="1" applyFill="1" applyBorder="1" applyAlignment="1">
      <alignment vertical="center"/>
    </xf>
    <xf numFmtId="0" fontId="2" fillId="0" borderId="5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6" xfId="4" applyFont="1" applyFill="1" applyBorder="1">
      <alignment vertical="center"/>
    </xf>
    <xf numFmtId="0" fontId="2" fillId="0" borderId="10" xfId="4" applyFont="1" applyFill="1" applyBorder="1">
      <alignment vertical="center"/>
    </xf>
    <xf numFmtId="0" fontId="2" fillId="0" borderId="11" xfId="4" applyFont="1" applyFill="1" applyBorder="1">
      <alignment vertical="center"/>
    </xf>
    <xf numFmtId="0" fontId="2" fillId="0" borderId="9" xfId="2" applyFont="1" applyFill="1" applyBorder="1"/>
    <xf numFmtId="0" fontId="2" fillId="0" borderId="12" xfId="4" applyFont="1" applyFill="1" applyBorder="1" applyAlignment="1"/>
    <xf numFmtId="38" fontId="2" fillId="0" borderId="13" xfId="1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center"/>
    </xf>
    <xf numFmtId="3" fontId="2" fillId="0" borderId="9" xfId="2" applyNumberFormat="1" applyFont="1" applyFill="1" applyBorder="1"/>
    <xf numFmtId="0" fontId="2" fillId="0" borderId="5" xfId="4" applyFont="1" applyFill="1" applyBorder="1">
      <alignment vertical="center"/>
    </xf>
    <xf numFmtId="38" fontId="2" fillId="0" borderId="0" xfId="1" applyFont="1" applyFill="1" applyAlignment="1">
      <alignment vertical="top"/>
    </xf>
    <xf numFmtId="0" fontId="2" fillId="0" borderId="14" xfId="4" applyFont="1" applyFill="1" applyBorder="1">
      <alignment vertical="center"/>
    </xf>
    <xf numFmtId="38" fontId="2" fillId="0" borderId="0" xfId="1" applyFont="1" applyFill="1" applyBorder="1" applyAlignment="1">
      <alignment vertical="top"/>
    </xf>
    <xf numFmtId="0" fontId="9" fillId="0" borderId="9" xfId="2" applyFont="1" applyFill="1" applyBorder="1" applyAlignment="1">
      <alignment wrapText="1"/>
    </xf>
    <xf numFmtId="0" fontId="2" fillId="0" borderId="12" xfId="4" applyFont="1" applyFill="1" applyBorder="1">
      <alignment vertical="center"/>
    </xf>
    <xf numFmtId="0" fontId="2" fillId="0" borderId="15" xfId="4" applyFont="1" applyFill="1" applyBorder="1">
      <alignment vertical="center"/>
    </xf>
    <xf numFmtId="0" fontId="2" fillId="0" borderId="16" xfId="4" applyFont="1" applyFill="1" applyBorder="1">
      <alignment vertical="center"/>
    </xf>
    <xf numFmtId="3" fontId="2" fillId="0" borderId="9" xfId="2" applyNumberFormat="1" applyFont="1" applyFill="1" applyBorder="1" applyAlignment="1">
      <alignment horizontal="right"/>
    </xf>
    <xf numFmtId="0" fontId="2" fillId="0" borderId="13" xfId="4" applyFont="1" applyFill="1" applyBorder="1">
      <alignment vertical="center"/>
    </xf>
    <xf numFmtId="0" fontId="2" fillId="0" borderId="17" xfId="4" applyFont="1" applyFill="1" applyBorder="1">
      <alignment vertical="center"/>
    </xf>
    <xf numFmtId="38" fontId="2" fillId="0" borderId="18" xfId="1" applyFont="1" applyFill="1" applyBorder="1" applyAlignment="1">
      <alignment horizontal="center" vertical="top"/>
    </xf>
    <xf numFmtId="0" fontId="2" fillId="0" borderId="19" xfId="4" applyFont="1" applyFill="1" applyBorder="1">
      <alignment vertical="center"/>
    </xf>
    <xf numFmtId="0" fontId="2" fillId="0" borderId="8" xfId="4" applyFont="1" applyFill="1" applyBorder="1" applyAlignment="1"/>
    <xf numFmtId="0" fontId="2" fillId="0" borderId="4" xfId="4" applyFont="1" applyFill="1" applyBorder="1">
      <alignment vertical="center"/>
    </xf>
    <xf numFmtId="0" fontId="2" fillId="0" borderId="20" xfId="4" applyFont="1" applyFill="1" applyBorder="1">
      <alignment vertical="center"/>
    </xf>
    <xf numFmtId="0" fontId="2" fillId="0" borderId="21" xfId="4" applyFont="1" applyFill="1" applyBorder="1">
      <alignment vertical="center"/>
    </xf>
    <xf numFmtId="38" fontId="15" fillId="0" borderId="22" xfId="1" applyFont="1" applyFill="1" applyBorder="1" applyAlignment="1" applyProtection="1">
      <alignment vertical="center"/>
      <protection locked="0"/>
    </xf>
    <xf numFmtId="176" fontId="15" fillId="0" borderId="1" xfId="1" applyNumberFormat="1" applyFont="1" applyFill="1" applyBorder="1" applyAlignment="1" applyProtection="1">
      <alignment vertical="center" shrinkToFit="1"/>
      <protection locked="0"/>
    </xf>
    <xf numFmtId="176" fontId="15" fillId="0" borderId="23" xfId="1" applyNumberFormat="1" applyFont="1" applyFill="1" applyBorder="1" applyAlignment="1" applyProtection="1">
      <alignment vertical="center" shrinkToFit="1"/>
      <protection locked="0"/>
    </xf>
    <xf numFmtId="38" fontId="15" fillId="0" borderId="24" xfId="1" applyFont="1" applyFill="1" applyBorder="1" applyAlignment="1" applyProtection="1">
      <alignment vertical="center"/>
      <protection locked="0"/>
    </xf>
    <xf numFmtId="38" fontId="15" fillId="0" borderId="25" xfId="1" applyFont="1" applyFill="1" applyBorder="1" applyAlignment="1" applyProtection="1">
      <alignment vertical="center"/>
      <protection locked="0"/>
    </xf>
    <xf numFmtId="38" fontId="15" fillId="0" borderId="23" xfId="1" applyFont="1" applyFill="1" applyBorder="1" applyAlignment="1" applyProtection="1">
      <alignment vertical="center"/>
      <protection locked="0"/>
    </xf>
    <xf numFmtId="38" fontId="15" fillId="0" borderId="26" xfId="1" applyFont="1" applyFill="1" applyBorder="1" applyAlignment="1" applyProtection="1">
      <alignment vertical="center"/>
      <protection locked="0"/>
    </xf>
    <xf numFmtId="38" fontId="15" fillId="0" borderId="27" xfId="1" applyFont="1" applyFill="1" applyBorder="1" applyAlignment="1" applyProtection="1">
      <alignment vertical="center"/>
      <protection locked="0"/>
    </xf>
    <xf numFmtId="38" fontId="15" fillId="0" borderId="22" xfId="1" applyFont="1" applyFill="1" applyBorder="1" applyAlignment="1" applyProtection="1">
      <alignment horizontal="right" vertical="center"/>
      <protection locked="0"/>
    </xf>
    <xf numFmtId="38" fontId="15" fillId="0" borderId="28" xfId="1" applyFont="1" applyFill="1" applyBorder="1" applyAlignment="1" applyProtection="1">
      <alignment horizontal="right" vertical="center"/>
      <protection locked="0"/>
    </xf>
    <xf numFmtId="38" fontId="15" fillId="0" borderId="28" xfId="1" applyFont="1" applyFill="1" applyBorder="1" applyAlignment="1" applyProtection="1">
      <alignment vertical="center"/>
      <protection locked="0"/>
    </xf>
    <xf numFmtId="0" fontId="18" fillId="0" borderId="0" xfId="2" applyFont="1" applyBorder="1" applyAlignment="1"/>
    <xf numFmtId="0" fontId="18" fillId="0" borderId="0" xfId="2" applyFont="1" applyFill="1"/>
    <xf numFmtId="0" fontId="18" fillId="0" borderId="0" xfId="4" applyFont="1" applyFill="1">
      <alignment vertical="center"/>
    </xf>
    <xf numFmtId="0" fontId="18" fillId="0" borderId="0" xfId="2" applyFont="1" applyBorder="1"/>
    <xf numFmtId="0" fontId="2" fillId="0" borderId="0" xfId="4" applyFont="1" applyFill="1" applyBorder="1" applyAlignment="1"/>
    <xf numFmtId="38" fontId="15" fillId="0" borderId="0" xfId="1" quotePrefix="1" applyFont="1" applyFill="1" applyAlignment="1" applyProtection="1">
      <alignment vertical="center"/>
      <protection locked="0"/>
    </xf>
    <xf numFmtId="38" fontId="15" fillId="0" borderId="0" xfId="1" quotePrefix="1" applyFont="1" applyFill="1" applyAlignment="1" applyProtection="1">
      <alignment vertical="center" wrapText="1" shrinkToFit="1"/>
      <protection locked="0"/>
    </xf>
    <xf numFmtId="38" fontId="15" fillId="0" borderId="0" xfId="1" quotePrefix="1" applyFont="1" applyFill="1" applyAlignment="1" applyProtection="1">
      <alignment vertical="center" shrinkToFit="1"/>
      <protection locked="0"/>
    </xf>
    <xf numFmtId="38" fontId="15" fillId="0" borderId="0" xfId="1" quotePrefix="1" applyFont="1" applyFill="1" applyBorder="1" applyAlignment="1" applyProtection="1">
      <alignment vertical="center" wrapText="1"/>
      <protection locked="0"/>
    </xf>
    <xf numFmtId="38" fontId="15" fillId="0" borderId="0" xfId="1" quotePrefix="1" applyFont="1" applyFill="1" applyBorder="1" applyAlignment="1" applyProtection="1">
      <alignment vertical="center"/>
      <protection locked="0"/>
    </xf>
    <xf numFmtId="38" fontId="17" fillId="0" borderId="0" xfId="1" applyFont="1" applyFill="1" applyAlignment="1" applyProtection="1">
      <alignment vertical="top"/>
      <protection locked="0"/>
    </xf>
    <xf numFmtId="0" fontId="13" fillId="0" borderId="0" xfId="3" applyFont="1" applyFill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3" fontId="15" fillId="0" borderId="0" xfId="3" applyNumberFormat="1" applyFont="1" applyFill="1" applyBorder="1" applyAlignment="1">
      <alignment vertical="center"/>
    </xf>
    <xf numFmtId="3" fontId="13" fillId="0" borderId="0" xfId="3" applyNumberFormat="1" applyFont="1" applyFill="1" applyBorder="1" applyAlignment="1">
      <alignment vertical="center"/>
    </xf>
    <xf numFmtId="0" fontId="13" fillId="0" borderId="25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0" fontId="13" fillId="0" borderId="0" xfId="3" applyFont="1" applyFill="1" applyBorder="1" applyAlignment="1"/>
    <xf numFmtId="0" fontId="1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2" fillId="0" borderId="0" xfId="4" applyFont="1" applyFill="1" applyAlignment="1">
      <alignment vertical="center"/>
    </xf>
    <xf numFmtId="49" fontId="7" fillId="0" borderId="0" xfId="2" applyNumberFormat="1" applyFont="1" applyFill="1" applyAlignment="1">
      <alignment horizontal="center" vertical="top"/>
    </xf>
    <xf numFmtId="49" fontId="7" fillId="0" borderId="0" xfId="2" applyNumberFormat="1" applyFont="1" applyFill="1" applyBorder="1" applyAlignment="1">
      <alignment horizontal="center" vertical="top"/>
    </xf>
    <xf numFmtId="49" fontId="18" fillId="0" borderId="0" xfId="2" applyNumberFormat="1" applyFont="1" applyFill="1" applyBorder="1" applyAlignment="1">
      <alignment horizontal="center" vertical="top"/>
    </xf>
    <xf numFmtId="49" fontId="18" fillId="0" borderId="0" xfId="2" applyNumberFormat="1" applyFont="1" applyFill="1" applyBorder="1" applyAlignment="1">
      <alignment horizontal="left" vertical="top"/>
    </xf>
    <xf numFmtId="49" fontId="5" fillId="0" borderId="0" xfId="2" applyNumberFormat="1" applyFont="1" applyFill="1" applyAlignment="1">
      <alignment horizontal="left" vertical="top"/>
    </xf>
    <xf numFmtId="38" fontId="15" fillId="0" borderId="29" xfId="1" applyFont="1" applyFill="1" applyBorder="1" applyAlignment="1" applyProtection="1">
      <alignment vertical="center"/>
      <protection locked="0"/>
    </xf>
    <xf numFmtId="38" fontId="15" fillId="0" borderId="30" xfId="1" applyFont="1" applyFill="1" applyBorder="1" applyAlignment="1" applyProtection="1">
      <alignment vertical="center"/>
      <protection locked="0"/>
    </xf>
    <xf numFmtId="0" fontId="2" fillId="0" borderId="12" xfId="4" applyFont="1" applyFill="1" applyBorder="1" applyAlignment="1">
      <alignment vertical="center"/>
    </xf>
    <xf numFmtId="0" fontId="2" fillId="0" borderId="13" xfId="4" applyFont="1" applyFill="1" applyBorder="1" applyAlignment="1">
      <alignment vertical="center"/>
    </xf>
    <xf numFmtId="0" fontId="2" fillId="0" borderId="31" xfId="4" applyFont="1" applyFill="1" applyBorder="1" applyAlignment="1">
      <alignment vertical="center"/>
    </xf>
    <xf numFmtId="0" fontId="2" fillId="0" borderId="32" xfId="4" applyFont="1" applyFill="1" applyBorder="1" applyAlignment="1">
      <alignment vertical="center"/>
    </xf>
    <xf numFmtId="0" fontId="2" fillId="0" borderId="16" xfId="4" applyFont="1" applyFill="1" applyBorder="1" applyAlignment="1">
      <alignment vertical="center"/>
    </xf>
    <xf numFmtId="0" fontId="2" fillId="0" borderId="19" xfId="4" applyFont="1" applyFill="1" applyBorder="1" applyAlignment="1">
      <alignment vertical="center"/>
    </xf>
    <xf numFmtId="0" fontId="2" fillId="0" borderId="33" xfId="4" applyFont="1" applyFill="1" applyBorder="1" applyAlignment="1">
      <alignment vertical="center"/>
    </xf>
    <xf numFmtId="38" fontId="15" fillId="0" borderId="0" xfId="1" applyFont="1" applyFill="1" applyAlignment="1" applyProtection="1">
      <alignment vertical="center" wrapText="1"/>
      <protection locked="0"/>
    </xf>
    <xf numFmtId="0" fontId="2" fillId="0" borderId="12" xfId="4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0" fontId="2" fillId="0" borderId="16" xfId="4" applyFont="1" applyFill="1" applyBorder="1" applyAlignment="1">
      <alignment horizontal="center"/>
    </xf>
    <xf numFmtId="38" fontId="2" fillId="0" borderId="13" xfId="1" applyFont="1" applyFill="1" applyBorder="1" applyAlignment="1">
      <alignment horizontal="center" vertical="top"/>
    </xf>
    <xf numFmtId="38" fontId="2" fillId="0" borderId="5" xfId="1" applyFont="1" applyFill="1" applyBorder="1" applyAlignment="1">
      <alignment horizontal="center" vertical="top"/>
    </xf>
    <xf numFmtId="38" fontId="2" fillId="0" borderId="19" xfId="1" applyFont="1" applyFill="1" applyBorder="1" applyAlignment="1">
      <alignment horizontal="center" vertical="top"/>
    </xf>
    <xf numFmtId="38" fontId="2" fillId="0" borderId="0" xfId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3" fontId="2" fillId="0" borderId="0" xfId="4" applyNumberFormat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 wrapText="1"/>
    </xf>
    <xf numFmtId="38" fontId="14" fillId="0" borderId="35" xfId="1" applyFont="1" applyFill="1" applyBorder="1" applyAlignment="1">
      <alignment horizontal="center" vertical="center" wrapText="1"/>
    </xf>
    <xf numFmtId="38" fontId="14" fillId="0" borderId="36" xfId="1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left" wrapText="1"/>
    </xf>
    <xf numFmtId="38" fontId="2" fillId="0" borderId="0" xfId="1" applyFont="1" applyFill="1" applyBorder="1" applyAlignment="1">
      <alignment horizontal="center" vertical="top"/>
    </xf>
    <xf numFmtId="0" fontId="8" fillId="2" borderId="0" xfId="2" applyFont="1" applyFill="1" applyBorder="1" applyAlignment="1">
      <alignment horizontal="center" vertical="center" textRotation="255"/>
    </xf>
    <xf numFmtId="0" fontId="2" fillId="0" borderId="12" xfId="4" applyFont="1" applyFill="1" applyBorder="1" applyAlignment="1">
      <alignment horizontal="center" wrapText="1"/>
    </xf>
    <xf numFmtId="0" fontId="2" fillId="0" borderId="8" xfId="4" applyFont="1" applyFill="1" applyBorder="1" applyAlignment="1">
      <alignment horizontal="center" wrapText="1"/>
    </xf>
    <xf numFmtId="0" fontId="2" fillId="0" borderId="16" xfId="4" applyFont="1" applyFill="1" applyBorder="1" applyAlignment="1">
      <alignment horizontal="center" wrapText="1"/>
    </xf>
    <xf numFmtId="38" fontId="2" fillId="0" borderId="10" xfId="1" applyFont="1" applyFill="1" applyBorder="1" applyAlignment="1">
      <alignment horizontal="center"/>
    </xf>
    <xf numFmtId="38" fontId="2" fillId="0" borderId="8" xfId="1" applyFont="1" applyFill="1" applyBorder="1" applyAlignment="1">
      <alignment horizontal="center"/>
    </xf>
    <xf numFmtId="38" fontId="2" fillId="0" borderId="15" xfId="1" applyFont="1" applyFill="1" applyBorder="1" applyAlignment="1">
      <alignment horizontal="center"/>
    </xf>
    <xf numFmtId="38" fontId="2" fillId="0" borderId="0" xfId="1" applyFont="1" applyFill="1" applyAlignment="1">
      <alignment horizontal="center" vertical="top"/>
    </xf>
    <xf numFmtId="38" fontId="20" fillId="0" borderId="5" xfId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horizontal="center" vertical="top"/>
    </xf>
    <xf numFmtId="0" fontId="1" fillId="2" borderId="0" xfId="4" applyFont="1" applyFill="1" applyAlignment="1">
      <alignment vertical="center"/>
    </xf>
    <xf numFmtId="0" fontId="2" fillId="0" borderId="10" xfId="4" applyFont="1" applyFill="1" applyBorder="1" applyAlignment="1">
      <alignment horizontal="center"/>
    </xf>
    <xf numFmtId="0" fontId="2" fillId="0" borderId="15" xfId="4" applyFont="1" applyFill="1" applyBorder="1" applyAlignment="1">
      <alignment horizontal="center"/>
    </xf>
    <xf numFmtId="38" fontId="2" fillId="0" borderId="37" xfId="1" applyFont="1" applyFill="1" applyBorder="1" applyAlignment="1">
      <alignment horizontal="center" wrapText="1"/>
    </xf>
    <xf numFmtId="38" fontId="2" fillId="0" borderId="38" xfId="1" applyFont="1" applyFill="1" applyBorder="1" applyAlignment="1">
      <alignment horizontal="center" wrapText="1"/>
    </xf>
    <xf numFmtId="38" fontId="2" fillId="0" borderId="39" xfId="1" applyFont="1" applyFill="1" applyBorder="1" applyAlignment="1">
      <alignment horizontal="center" wrapText="1"/>
    </xf>
    <xf numFmtId="0" fontId="1" fillId="0" borderId="0" xfId="4" applyFont="1" applyFill="1" applyAlignment="1">
      <alignment vertical="center"/>
    </xf>
    <xf numFmtId="0" fontId="2" fillId="0" borderId="0" xfId="4" applyFont="1" applyFill="1" applyAlignment="1">
      <alignment horizontal="center"/>
    </xf>
    <xf numFmtId="0" fontId="20" fillId="0" borderId="5" xfId="4" applyFont="1" applyFill="1" applyBorder="1" applyAlignment="1">
      <alignment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20" fillId="0" borderId="0" xfId="4" applyFont="1" applyFill="1" applyBorder="1" applyAlignment="1">
      <alignment vertical="center"/>
    </xf>
    <xf numFmtId="0" fontId="1" fillId="0" borderId="5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19" xfId="4" applyFont="1" applyFill="1" applyBorder="1" applyAlignment="1">
      <alignment horizontal="center" vertical="center"/>
    </xf>
    <xf numFmtId="0" fontId="2" fillId="0" borderId="40" xfId="4" applyFont="1" applyFill="1" applyBorder="1" applyAlignment="1">
      <alignment horizontal="center" vertical="center" wrapText="1"/>
    </xf>
    <xf numFmtId="0" fontId="1" fillId="0" borderId="41" xfId="0" applyFont="1" applyFill="1" applyBorder="1">
      <alignment vertical="center"/>
    </xf>
    <xf numFmtId="0" fontId="1" fillId="0" borderId="42" xfId="0" applyFont="1" applyFill="1" applyBorder="1">
      <alignment vertical="center"/>
    </xf>
    <xf numFmtId="0" fontId="10" fillId="0" borderId="0" xfId="4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9" xfId="0" applyFont="1" applyFill="1" applyBorder="1">
      <alignment vertical="center"/>
    </xf>
    <xf numFmtId="0" fontId="2" fillId="0" borderId="41" xfId="4" applyFont="1" applyFill="1" applyBorder="1" applyAlignment="1">
      <alignment horizontal="center" vertical="center" wrapText="1"/>
    </xf>
    <xf numFmtId="0" fontId="2" fillId="0" borderId="42" xfId="4" applyFont="1" applyFill="1" applyBorder="1" applyAlignment="1">
      <alignment horizontal="center" vertical="center" wrapText="1"/>
    </xf>
    <xf numFmtId="38" fontId="15" fillId="0" borderId="27" xfId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horizontal="center" vertical="center"/>
      <protection locked="0"/>
    </xf>
    <xf numFmtId="38" fontId="15" fillId="0" borderId="24" xfId="1" applyFont="1" applyFill="1" applyBorder="1" applyAlignment="1" applyProtection="1">
      <alignment horizontal="center" vertical="center"/>
      <protection locked="0"/>
    </xf>
    <xf numFmtId="38" fontId="15" fillId="0" borderId="25" xfId="1" applyFont="1" applyFill="1" applyBorder="1" applyAlignment="1" applyProtection="1">
      <alignment horizontal="center" vertical="center"/>
      <protection locked="0"/>
    </xf>
    <xf numFmtId="38" fontId="15" fillId="0" borderId="1" xfId="1" applyFont="1" applyFill="1" applyBorder="1" applyAlignment="1" applyProtection="1">
      <alignment horizontal="center" vertical="center"/>
      <protection locked="0"/>
    </xf>
    <xf numFmtId="38" fontId="15" fillId="0" borderId="23" xfId="1" applyFont="1" applyFill="1" applyBorder="1" applyAlignment="1" applyProtection="1">
      <alignment horizontal="center" vertical="center"/>
      <protection locked="0"/>
    </xf>
    <xf numFmtId="38" fontId="13" fillId="3" borderId="43" xfId="1" applyFont="1" applyFill="1" applyBorder="1" applyAlignment="1" applyProtection="1">
      <alignment horizontal="center" vertical="center"/>
      <protection locked="0"/>
    </xf>
    <xf numFmtId="38" fontId="13" fillId="3" borderId="0" xfId="1" applyFont="1" applyFill="1" applyBorder="1" applyAlignment="1" applyProtection="1">
      <alignment horizontal="center" vertical="center"/>
      <protection locked="0"/>
    </xf>
    <xf numFmtId="38" fontId="13" fillId="3" borderId="44" xfId="1" applyFont="1" applyFill="1" applyBorder="1" applyAlignment="1" applyProtection="1">
      <alignment horizontal="center" vertical="center"/>
      <protection locked="0"/>
    </xf>
    <xf numFmtId="38" fontId="13" fillId="3" borderId="30" xfId="1" applyFont="1" applyFill="1" applyBorder="1" applyAlignment="1" applyProtection="1">
      <alignment horizontal="center" vertical="center"/>
      <protection locked="0"/>
    </xf>
    <xf numFmtId="38" fontId="13" fillId="0" borderId="45" xfId="1" applyFont="1" applyFill="1" applyBorder="1" applyAlignment="1" applyProtection="1">
      <alignment horizontal="center" vertical="center"/>
      <protection locked="0"/>
    </xf>
    <xf numFmtId="38" fontId="13" fillId="0" borderId="0" xfId="1" applyFont="1" applyFill="1" applyBorder="1" applyAlignment="1" applyProtection="1">
      <alignment horizontal="center" vertical="center"/>
      <protection locked="0"/>
    </xf>
    <xf numFmtId="38" fontId="13" fillId="0" borderId="30" xfId="1" applyFont="1" applyFill="1" applyBorder="1" applyAlignment="1" applyProtection="1">
      <alignment horizontal="center" vertical="center"/>
      <protection locked="0"/>
    </xf>
    <xf numFmtId="38" fontId="13" fillId="0" borderId="46" xfId="1" applyFont="1" applyFill="1" applyBorder="1" applyAlignment="1" applyProtection="1">
      <alignment horizontal="center" vertical="center"/>
      <protection locked="0"/>
    </xf>
    <xf numFmtId="38" fontId="13" fillId="0" borderId="29" xfId="1" applyFont="1" applyFill="1" applyBorder="1" applyAlignment="1" applyProtection="1">
      <alignment horizontal="center" vertical="center"/>
      <protection locked="0"/>
    </xf>
    <xf numFmtId="38" fontId="13" fillId="0" borderId="47" xfId="1" applyFont="1" applyFill="1" applyBorder="1" applyAlignment="1" applyProtection="1">
      <alignment horizontal="center" vertical="center"/>
      <protection locked="0"/>
    </xf>
    <xf numFmtId="38" fontId="15" fillId="0" borderId="0" xfId="1" quotePrefix="1" applyFont="1" applyFill="1" applyAlignment="1" applyProtection="1">
      <alignment vertical="center"/>
      <protection locked="0"/>
    </xf>
    <xf numFmtId="38" fontId="15" fillId="0" borderId="0" xfId="1" applyFont="1" applyFill="1" applyAlignment="1" applyProtection="1">
      <alignment horizontal="right" vertical="center"/>
      <protection locked="0"/>
    </xf>
    <xf numFmtId="38" fontId="15" fillId="0" borderId="26" xfId="1" applyFont="1" applyFill="1" applyBorder="1" applyAlignment="1" applyProtection="1">
      <alignment horizontal="center" vertical="center"/>
      <protection locked="0"/>
    </xf>
    <xf numFmtId="38" fontId="15" fillId="0" borderId="22" xfId="1" applyFont="1" applyFill="1" applyBorder="1" applyAlignment="1" applyProtection="1">
      <alignment horizontal="center" vertical="center"/>
      <protection locked="0"/>
    </xf>
    <xf numFmtId="38" fontId="15" fillId="0" borderId="28" xfId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38" fontId="15" fillId="0" borderId="24" xfId="1" applyFont="1" applyFill="1" applyBorder="1" applyAlignment="1" applyProtection="1">
      <alignment vertical="center"/>
      <protection locked="0"/>
    </xf>
    <xf numFmtId="38" fontId="15" fillId="0" borderId="25" xfId="1" applyFont="1" applyFill="1" applyBorder="1" applyAlignment="1" applyProtection="1">
      <alignment vertical="center"/>
      <protection locked="0"/>
    </xf>
    <xf numFmtId="38" fontId="15" fillId="0" borderId="1" xfId="1" applyFont="1" applyFill="1" applyBorder="1" applyAlignment="1" applyProtection="1">
      <alignment vertical="center"/>
      <protection locked="0"/>
    </xf>
    <xf numFmtId="38" fontId="15" fillId="0" borderId="23" xfId="1" applyFont="1" applyFill="1" applyBorder="1" applyAlignment="1" applyProtection="1">
      <alignment vertical="center"/>
      <protection locked="0"/>
    </xf>
    <xf numFmtId="38" fontId="15" fillId="0" borderId="48" xfId="1" applyFont="1" applyFill="1" applyBorder="1" applyAlignment="1" applyProtection="1">
      <alignment horizontal="center" vertical="center"/>
      <protection locked="0"/>
    </xf>
    <xf numFmtId="38" fontId="15" fillId="0" borderId="49" xfId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Alignment="1" applyProtection="1">
      <alignment vertical="center"/>
      <protection locked="0"/>
    </xf>
    <xf numFmtId="49" fontId="15" fillId="0" borderId="0" xfId="1" applyNumberFormat="1" applyFont="1" applyFill="1" applyAlignment="1" applyProtection="1">
      <alignment vertical="center"/>
      <protection locked="0"/>
    </xf>
    <xf numFmtId="38" fontId="15" fillId="0" borderId="26" xfId="1" applyFont="1" applyFill="1" applyBorder="1" applyAlignment="1" applyProtection="1">
      <alignment horizontal="center" vertical="center" wrapText="1"/>
      <protection locked="0"/>
    </xf>
    <xf numFmtId="38" fontId="15" fillId="0" borderId="22" xfId="1" applyFont="1" applyFill="1" applyBorder="1" applyAlignment="1" applyProtection="1">
      <alignment horizontal="center" vertical="center" wrapText="1"/>
      <protection locked="0"/>
    </xf>
    <xf numFmtId="38" fontId="15" fillId="0" borderId="28" xfId="1" applyFont="1" applyFill="1" applyBorder="1" applyAlignment="1" applyProtection="1">
      <alignment horizontal="center" vertical="center" wrapText="1"/>
      <protection locked="0"/>
    </xf>
    <xf numFmtId="38" fontId="15" fillId="0" borderId="27" xfId="1" applyFont="1" applyFill="1" applyBorder="1" applyAlignment="1" applyProtection="1">
      <alignment horizontal="center" vertical="center" wrapText="1"/>
      <protection locked="0"/>
    </xf>
    <xf numFmtId="38" fontId="15" fillId="0" borderId="0" xfId="1" applyFont="1" applyFill="1" applyBorder="1" applyAlignment="1" applyProtection="1">
      <alignment horizontal="center" vertical="center" wrapText="1"/>
      <protection locked="0"/>
    </xf>
    <xf numFmtId="38" fontId="15" fillId="0" borderId="24" xfId="1" applyFont="1" applyFill="1" applyBorder="1" applyAlignment="1" applyProtection="1">
      <alignment horizontal="center" vertical="center" wrapText="1"/>
      <protection locked="0"/>
    </xf>
    <xf numFmtId="38" fontId="17" fillId="0" borderId="27" xfId="1" applyFont="1" applyFill="1" applyBorder="1" applyAlignment="1" applyProtection="1">
      <alignment horizontal="center" vertical="top" wrapText="1"/>
      <protection locked="0"/>
    </xf>
    <xf numFmtId="38" fontId="17" fillId="0" borderId="0" xfId="1" applyFont="1" applyFill="1" applyBorder="1" applyAlignment="1" applyProtection="1">
      <alignment horizontal="center" vertical="top" wrapText="1"/>
      <protection locked="0"/>
    </xf>
    <xf numFmtId="38" fontId="17" fillId="0" borderId="24" xfId="1" applyFont="1" applyFill="1" applyBorder="1" applyAlignment="1" applyProtection="1">
      <alignment horizontal="center" vertical="top" wrapText="1"/>
      <protection locked="0"/>
    </xf>
    <xf numFmtId="176" fontId="17" fillId="0" borderId="25" xfId="1" applyNumberFormat="1" applyFont="1" applyFill="1" applyBorder="1" applyAlignment="1" applyProtection="1">
      <alignment horizontal="center" vertical="center"/>
      <protection locked="0"/>
    </xf>
    <xf numFmtId="176" fontId="17" fillId="0" borderId="1" xfId="3" applyNumberFormat="1" applyFont="1" applyFill="1" applyBorder="1" applyAlignment="1">
      <alignment horizontal="center" vertical="center"/>
    </xf>
    <xf numFmtId="176" fontId="17" fillId="0" borderId="23" xfId="3" applyNumberFormat="1" applyFont="1" applyFill="1" applyBorder="1" applyAlignment="1">
      <alignment horizontal="center" vertical="center"/>
    </xf>
    <xf numFmtId="38" fontId="15" fillId="0" borderId="26" xfId="1" applyFont="1" applyFill="1" applyBorder="1" applyAlignment="1" applyProtection="1">
      <alignment horizontal="center" vertical="center" textRotation="255" wrapText="1"/>
      <protection locked="0"/>
    </xf>
    <xf numFmtId="0" fontId="13" fillId="0" borderId="22" xfId="3" applyFont="1" applyFill="1" applyBorder="1" applyAlignment="1">
      <alignment horizontal="center" vertical="center" textRotation="255" wrapText="1"/>
    </xf>
    <xf numFmtId="0" fontId="13" fillId="0" borderId="28" xfId="3" applyFont="1" applyFill="1" applyBorder="1" applyAlignment="1">
      <alignment horizontal="center" vertical="center" textRotation="255" wrapText="1"/>
    </xf>
    <xf numFmtId="0" fontId="13" fillId="0" borderId="27" xfId="3" applyFont="1" applyFill="1" applyBorder="1" applyAlignment="1">
      <alignment horizontal="center" vertical="center" textRotation="255" wrapText="1"/>
    </xf>
    <xf numFmtId="0" fontId="13" fillId="0" borderId="0" xfId="3" applyFont="1" applyFill="1" applyAlignment="1">
      <alignment horizontal="center" vertical="center" textRotation="255" wrapText="1"/>
    </xf>
    <xf numFmtId="0" fontId="13" fillId="0" borderId="24" xfId="3" applyFont="1" applyFill="1" applyBorder="1" applyAlignment="1">
      <alignment horizontal="center" vertical="center" textRotation="255" wrapText="1"/>
    </xf>
    <xf numFmtId="177" fontId="15" fillId="0" borderId="22" xfId="1" applyNumberFormat="1" applyFont="1" applyFill="1" applyBorder="1" applyAlignment="1" applyProtection="1">
      <alignment vertical="center"/>
      <protection locked="0"/>
    </xf>
    <xf numFmtId="177" fontId="15" fillId="0" borderId="0" xfId="1" applyNumberFormat="1" applyFont="1" applyFill="1" applyBorder="1" applyAlignment="1" applyProtection="1">
      <alignment vertical="center"/>
      <protection locked="0"/>
    </xf>
    <xf numFmtId="38" fontId="17" fillId="0" borderId="25" xfId="1" applyFont="1" applyFill="1" applyBorder="1" applyAlignment="1" applyProtection="1">
      <alignment horizontal="center" vertical="center"/>
      <protection locked="0"/>
    </xf>
    <xf numFmtId="0" fontId="17" fillId="0" borderId="1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38" fontId="17" fillId="0" borderId="1" xfId="1" applyFont="1" applyFill="1" applyBorder="1" applyAlignment="1" applyProtection="1">
      <alignment horizontal="center" vertical="center"/>
      <protection locked="0"/>
    </xf>
    <xf numFmtId="38" fontId="17" fillId="0" borderId="23" xfId="1" applyFont="1" applyFill="1" applyBorder="1" applyAlignment="1" applyProtection="1">
      <alignment horizontal="center" vertical="center"/>
      <protection locked="0"/>
    </xf>
    <xf numFmtId="0" fontId="13" fillId="0" borderId="25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0" fontId="13" fillId="0" borderId="23" xfId="3" applyFont="1" applyFill="1" applyBorder="1" applyAlignment="1">
      <alignment vertical="center"/>
    </xf>
    <xf numFmtId="38" fontId="23" fillId="0" borderId="26" xfId="1" applyFont="1" applyFill="1" applyBorder="1" applyAlignment="1" applyProtection="1">
      <alignment horizontal="center" vertical="center" wrapText="1"/>
      <protection locked="0"/>
    </xf>
    <xf numFmtId="38" fontId="23" fillId="0" borderId="22" xfId="1" applyFont="1" applyFill="1" applyBorder="1" applyAlignment="1" applyProtection="1">
      <alignment horizontal="center" vertical="center" wrapText="1"/>
      <protection locked="0"/>
    </xf>
    <xf numFmtId="38" fontId="23" fillId="0" borderId="28" xfId="1" applyFont="1" applyFill="1" applyBorder="1" applyAlignment="1" applyProtection="1">
      <alignment horizontal="center" vertical="center" wrapText="1"/>
      <protection locked="0"/>
    </xf>
    <xf numFmtId="38" fontId="23" fillId="0" borderId="27" xfId="1" applyFont="1" applyFill="1" applyBorder="1" applyAlignment="1" applyProtection="1">
      <alignment horizontal="center" vertical="center" wrapText="1"/>
      <protection locked="0"/>
    </xf>
    <xf numFmtId="38" fontId="23" fillId="0" borderId="0" xfId="1" applyFont="1" applyFill="1" applyBorder="1" applyAlignment="1" applyProtection="1">
      <alignment horizontal="center" vertical="center" wrapText="1"/>
      <protection locked="0"/>
    </xf>
    <xf numFmtId="38" fontId="23" fillId="0" borderId="24" xfId="1" applyFont="1" applyFill="1" applyBorder="1" applyAlignment="1" applyProtection="1">
      <alignment horizontal="center" vertical="center" wrapText="1"/>
      <protection locked="0"/>
    </xf>
    <xf numFmtId="0" fontId="13" fillId="0" borderId="0" xfId="3" applyFont="1" applyFill="1" applyBorder="1" applyAlignment="1"/>
    <xf numFmtId="0" fontId="13" fillId="0" borderId="24" xfId="3" applyFont="1" applyFill="1" applyBorder="1" applyAlignment="1"/>
    <xf numFmtId="0" fontId="13" fillId="0" borderId="27" xfId="3" applyFont="1" applyFill="1" applyBorder="1" applyAlignment="1"/>
    <xf numFmtId="0" fontId="13" fillId="0" borderId="25" xfId="3" applyFont="1" applyFill="1" applyBorder="1" applyAlignment="1"/>
    <xf numFmtId="0" fontId="13" fillId="0" borderId="1" xfId="3" applyFont="1" applyFill="1" applyBorder="1" applyAlignment="1"/>
    <xf numFmtId="0" fontId="13" fillId="0" borderId="23" xfId="3" applyFont="1" applyFill="1" applyBorder="1" applyAlignment="1"/>
    <xf numFmtId="38" fontId="24" fillId="0" borderId="27" xfId="1" applyFont="1" applyFill="1" applyBorder="1" applyAlignment="1" applyProtection="1">
      <alignment vertical="center"/>
      <protection locked="0"/>
    </xf>
    <xf numFmtId="38" fontId="24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horizontal="right" vertical="center"/>
      <protection locked="0"/>
    </xf>
    <xf numFmtId="38" fontId="15" fillId="0" borderId="24" xfId="1" applyFont="1" applyFill="1" applyBorder="1" applyAlignment="1" applyProtection="1">
      <alignment horizontal="right" vertical="center"/>
      <protection locked="0"/>
    </xf>
    <xf numFmtId="38" fontId="15" fillId="0" borderId="27" xfId="1" applyFont="1" applyFill="1" applyBorder="1" applyAlignment="1" applyProtection="1">
      <alignment vertical="center"/>
      <protection locked="0"/>
    </xf>
    <xf numFmtId="38" fontId="13" fillId="0" borderId="26" xfId="1" applyFont="1" applyFill="1" applyBorder="1" applyAlignment="1" applyProtection="1">
      <alignment vertical="center" textRotation="255" wrapText="1"/>
      <protection locked="0"/>
    </xf>
    <xf numFmtId="38" fontId="13" fillId="0" borderId="22" xfId="1" applyFont="1" applyFill="1" applyBorder="1" applyAlignment="1" applyProtection="1">
      <alignment vertical="center" textRotation="255" wrapText="1"/>
      <protection locked="0"/>
    </xf>
    <xf numFmtId="38" fontId="13" fillId="0" borderId="28" xfId="1" applyFont="1" applyFill="1" applyBorder="1" applyAlignment="1" applyProtection="1">
      <alignment vertical="center" textRotation="255" wrapText="1"/>
      <protection locked="0"/>
    </xf>
    <xf numFmtId="38" fontId="13" fillId="0" borderId="27" xfId="1" applyFont="1" applyFill="1" applyBorder="1" applyAlignment="1" applyProtection="1">
      <alignment vertical="center" textRotation="255" wrapText="1"/>
      <protection locked="0"/>
    </xf>
    <xf numFmtId="38" fontId="13" fillId="0" borderId="0" xfId="1" applyFont="1" applyFill="1" applyBorder="1" applyAlignment="1" applyProtection="1">
      <alignment vertical="center" textRotation="255" wrapText="1"/>
      <protection locked="0"/>
    </xf>
    <xf numFmtId="38" fontId="13" fillId="0" borderId="24" xfId="1" applyFont="1" applyFill="1" applyBorder="1" applyAlignment="1" applyProtection="1">
      <alignment vertical="center" textRotation="255" wrapText="1"/>
      <protection locked="0"/>
    </xf>
    <xf numFmtId="0" fontId="13" fillId="0" borderId="26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38" fontId="15" fillId="0" borderId="50" xfId="1" applyFont="1" applyFill="1" applyBorder="1" applyAlignment="1" applyProtection="1">
      <alignment horizontal="center" vertical="center"/>
      <protection locked="0"/>
    </xf>
    <xf numFmtId="177" fontId="15" fillId="0" borderId="27" xfId="1" applyNumberFormat="1" applyFont="1" applyFill="1" applyBorder="1" applyAlignment="1" applyProtection="1">
      <alignment horizontal="center" vertical="center"/>
      <protection locked="0"/>
    </xf>
    <xf numFmtId="177" fontId="15" fillId="0" borderId="0" xfId="1" applyNumberFormat="1" applyFont="1" applyFill="1" applyBorder="1" applyAlignment="1" applyProtection="1">
      <alignment horizontal="center" vertical="center"/>
      <protection locked="0"/>
    </xf>
    <xf numFmtId="177" fontId="15" fillId="0" borderId="24" xfId="1" applyNumberFormat="1" applyFont="1" applyFill="1" applyBorder="1" applyAlignment="1" applyProtection="1">
      <alignment horizontal="center" vertical="center"/>
      <protection locked="0"/>
    </xf>
    <xf numFmtId="177" fontId="15" fillId="0" borderId="25" xfId="1" applyNumberFormat="1" applyFont="1" applyFill="1" applyBorder="1" applyAlignment="1" applyProtection="1">
      <alignment horizontal="center" vertical="center"/>
      <protection locked="0"/>
    </xf>
    <xf numFmtId="177" fontId="15" fillId="0" borderId="1" xfId="1" applyNumberFormat="1" applyFont="1" applyFill="1" applyBorder="1" applyAlignment="1" applyProtection="1">
      <alignment horizontal="center" vertical="center"/>
      <protection locked="0"/>
    </xf>
    <xf numFmtId="177" fontId="15" fillId="0" borderId="23" xfId="1" applyNumberFormat="1" applyFont="1" applyFill="1" applyBorder="1" applyAlignment="1" applyProtection="1">
      <alignment horizontal="center" vertical="center"/>
      <protection locked="0"/>
    </xf>
    <xf numFmtId="38" fontId="13" fillId="0" borderId="26" xfId="1" applyFont="1" applyFill="1" applyBorder="1" applyAlignment="1" applyProtection="1">
      <alignment horizontal="center" vertical="top" textRotation="255" wrapText="1"/>
      <protection locked="0"/>
    </xf>
    <xf numFmtId="38" fontId="13" fillId="0" borderId="22" xfId="1" applyFont="1" applyFill="1" applyBorder="1" applyAlignment="1" applyProtection="1">
      <alignment horizontal="center" vertical="top" textRotation="255" wrapText="1"/>
      <protection locked="0"/>
    </xf>
    <xf numFmtId="38" fontId="13" fillId="0" borderId="28" xfId="1" applyFont="1" applyFill="1" applyBorder="1" applyAlignment="1" applyProtection="1">
      <alignment horizontal="center" vertical="top" textRotation="255" wrapText="1"/>
      <protection locked="0"/>
    </xf>
    <xf numFmtId="38" fontId="13" fillId="0" borderId="27" xfId="1" applyFont="1" applyFill="1" applyBorder="1" applyAlignment="1" applyProtection="1">
      <alignment horizontal="center" vertical="top" textRotation="255" wrapText="1"/>
      <protection locked="0"/>
    </xf>
    <xf numFmtId="38" fontId="13" fillId="0" borderId="0" xfId="1" applyFont="1" applyFill="1" applyBorder="1" applyAlignment="1" applyProtection="1">
      <alignment horizontal="center" vertical="top" textRotation="255" wrapText="1"/>
      <protection locked="0"/>
    </xf>
    <xf numFmtId="38" fontId="13" fillId="0" borderId="24" xfId="1" applyFont="1" applyFill="1" applyBorder="1" applyAlignment="1" applyProtection="1">
      <alignment horizontal="center" vertical="top" textRotation="255" wrapText="1"/>
      <protection locked="0"/>
    </xf>
    <xf numFmtId="38" fontId="15" fillId="0" borderId="26" xfId="1" applyFont="1" applyFill="1" applyBorder="1" applyAlignment="1" applyProtection="1">
      <alignment horizontal="center" vertical="center" textRotation="255"/>
      <protection locked="0"/>
    </xf>
    <xf numFmtId="38" fontId="15" fillId="0" borderId="22" xfId="1" applyFont="1" applyFill="1" applyBorder="1" applyAlignment="1" applyProtection="1">
      <alignment horizontal="center" vertical="center" textRotation="255"/>
      <protection locked="0"/>
    </xf>
    <xf numFmtId="38" fontId="15" fillId="0" borderId="28" xfId="1" applyFont="1" applyFill="1" applyBorder="1" applyAlignment="1" applyProtection="1">
      <alignment horizontal="center" vertical="center" textRotation="255"/>
      <protection locked="0"/>
    </xf>
    <xf numFmtId="38" fontId="15" fillId="0" borderId="27" xfId="1" applyFont="1" applyFill="1" applyBorder="1" applyAlignment="1" applyProtection="1">
      <alignment horizontal="center" vertical="center" textRotation="255"/>
      <protection locked="0"/>
    </xf>
    <xf numFmtId="38" fontId="15" fillId="0" borderId="0" xfId="1" applyFont="1" applyFill="1" applyBorder="1" applyAlignment="1" applyProtection="1">
      <alignment horizontal="center" vertical="center" textRotation="255"/>
      <protection locked="0"/>
    </xf>
    <xf numFmtId="38" fontId="15" fillId="0" borderId="24" xfId="1" applyFont="1" applyFill="1" applyBorder="1" applyAlignment="1" applyProtection="1">
      <alignment horizontal="center" vertical="center" textRotation="255"/>
      <protection locked="0"/>
    </xf>
    <xf numFmtId="0" fontId="13" fillId="0" borderId="25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38" fontId="15" fillId="0" borderId="0" xfId="1" applyFont="1" applyFill="1" applyAlignment="1" applyProtection="1">
      <alignment horizontal="center" vertical="center"/>
      <protection locked="0"/>
    </xf>
    <xf numFmtId="0" fontId="13" fillId="0" borderId="0" xfId="3" applyFont="1" applyFill="1" applyAlignment="1">
      <alignment vertical="center"/>
    </xf>
    <xf numFmtId="0" fontId="13" fillId="0" borderId="24" xfId="3" applyFont="1" applyFill="1" applyBorder="1" applyAlignment="1">
      <alignment vertical="center"/>
    </xf>
    <xf numFmtId="38" fontId="15" fillId="0" borderId="26" xfId="1" applyFont="1" applyFill="1" applyBorder="1" applyAlignment="1" applyProtection="1">
      <alignment vertical="center"/>
      <protection locked="0"/>
    </xf>
    <xf numFmtId="38" fontId="15" fillId="0" borderId="22" xfId="1" applyFont="1" applyFill="1" applyBorder="1" applyAlignment="1" applyProtection="1">
      <alignment vertical="center"/>
      <protection locked="0"/>
    </xf>
    <xf numFmtId="38" fontId="15" fillId="0" borderId="1" xfId="1" applyFont="1" applyFill="1" applyBorder="1" applyAlignment="1" applyProtection="1">
      <alignment horizontal="right" vertical="center"/>
      <protection locked="0"/>
    </xf>
    <xf numFmtId="38" fontId="15" fillId="0" borderId="23" xfId="1" applyFont="1" applyFill="1" applyBorder="1" applyAlignment="1" applyProtection="1">
      <alignment horizontal="right" vertical="center"/>
      <protection locked="0"/>
    </xf>
    <xf numFmtId="38" fontId="15" fillId="0" borderId="22" xfId="1" applyFont="1" applyFill="1" applyBorder="1" applyAlignment="1" applyProtection="1">
      <alignment horizontal="right" vertical="center"/>
      <protection locked="0"/>
    </xf>
    <xf numFmtId="38" fontId="15" fillId="0" borderId="28" xfId="1" applyFont="1" applyFill="1" applyBorder="1" applyAlignment="1" applyProtection="1">
      <alignment horizontal="right" vertical="center"/>
      <protection locked="0"/>
    </xf>
    <xf numFmtId="38" fontId="13" fillId="0" borderId="0" xfId="1" applyFont="1" applyFill="1" applyBorder="1" applyAlignment="1" applyProtection="1">
      <alignment vertical="center"/>
      <protection locked="0"/>
    </xf>
    <xf numFmtId="38" fontId="15" fillId="0" borderId="0" xfId="1" quotePrefix="1" applyFont="1" applyFill="1" applyBorder="1" applyAlignment="1" applyProtection="1">
      <alignment horizontal="left" vertical="center"/>
      <protection locked="0"/>
    </xf>
    <xf numFmtId="38" fontId="15" fillId="0" borderId="0" xfId="1" applyFont="1" applyFill="1" applyBorder="1" applyAlignment="1" applyProtection="1">
      <alignment horizontal="left" vertical="center"/>
      <protection locked="0"/>
    </xf>
    <xf numFmtId="38" fontId="15" fillId="0" borderId="1" xfId="1" applyFont="1" applyFill="1" applyBorder="1" applyAlignment="1" applyProtection="1">
      <alignment horizontal="left" vertical="center"/>
      <protection locked="0"/>
    </xf>
    <xf numFmtId="0" fontId="13" fillId="0" borderId="0" xfId="3" applyFont="1" applyFill="1" applyBorder="1" applyAlignment="1">
      <alignment vertical="center"/>
    </xf>
    <xf numFmtId="0" fontId="13" fillId="0" borderId="27" xfId="3" applyFont="1" applyFill="1" applyBorder="1" applyAlignment="1">
      <alignment vertical="center"/>
    </xf>
    <xf numFmtId="38" fontId="13" fillId="0" borderId="26" xfId="1" applyFont="1" applyFill="1" applyBorder="1" applyAlignment="1" applyProtection="1">
      <alignment horizontal="center" vertical="center" wrapText="1"/>
      <protection locked="0"/>
    </xf>
    <xf numFmtId="38" fontId="15" fillId="0" borderId="25" xfId="1" applyFont="1" applyFill="1" applyBorder="1" applyAlignment="1" applyProtection="1">
      <alignment horizontal="center" vertical="center" wrapText="1"/>
      <protection locked="0"/>
    </xf>
    <xf numFmtId="38" fontId="15" fillId="0" borderId="1" xfId="1" applyFont="1" applyFill="1" applyBorder="1" applyAlignment="1" applyProtection="1">
      <alignment horizontal="center" vertical="center" wrapText="1"/>
      <protection locked="0"/>
    </xf>
    <xf numFmtId="38" fontId="15" fillId="0" borderId="23" xfId="1" applyFont="1" applyFill="1" applyBorder="1" applyAlignment="1" applyProtection="1">
      <alignment horizontal="center" vertical="center" wrapText="1"/>
      <protection locked="0"/>
    </xf>
    <xf numFmtId="38" fontId="13" fillId="3" borderId="51" xfId="1" applyFont="1" applyFill="1" applyBorder="1" applyAlignment="1" applyProtection="1">
      <alignment horizontal="center" vertical="center"/>
      <protection locked="0"/>
    </xf>
    <xf numFmtId="38" fontId="13" fillId="3" borderId="45" xfId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Alignment="1" applyProtection="1">
      <alignment vertical="center" wrapText="1"/>
      <protection locked="0"/>
    </xf>
    <xf numFmtId="38" fontId="17" fillId="0" borderId="0" xfId="1" applyFont="1" applyFill="1" applyBorder="1" applyAlignment="1" applyProtection="1">
      <alignment horizontal="center" vertical="top" textRotation="255"/>
      <protection locked="0"/>
    </xf>
    <xf numFmtId="38" fontId="17" fillId="0" borderId="24" xfId="1" applyFont="1" applyFill="1" applyBorder="1" applyAlignment="1" applyProtection="1">
      <alignment horizontal="center" vertical="top" textRotation="255"/>
      <protection locked="0"/>
    </xf>
    <xf numFmtId="38" fontId="15" fillId="0" borderId="0" xfId="1" applyFont="1" applyFill="1" applyAlignment="1" applyProtection="1">
      <alignment horizontal="left" vertical="center"/>
      <protection locked="0"/>
    </xf>
    <xf numFmtId="38" fontId="13" fillId="0" borderId="27" xfId="1" applyFont="1" applyFill="1" applyBorder="1" applyAlignment="1" applyProtection="1">
      <alignment vertical="center"/>
      <protection locked="0"/>
    </xf>
    <xf numFmtId="177" fontId="15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15" fillId="0" borderId="24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52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54" xfId="3" applyFont="1" applyFill="1" applyBorder="1" applyAlignment="1">
      <alignment horizontal="center" vertical="center" wrapText="1"/>
    </xf>
    <xf numFmtId="38" fontId="13" fillId="0" borderId="55" xfId="1" applyFont="1" applyFill="1" applyBorder="1" applyAlignment="1" applyProtection="1">
      <alignment horizontal="center" vertical="center" wrapText="1"/>
      <protection locked="0"/>
    </xf>
    <xf numFmtId="38" fontId="13" fillId="0" borderId="53" xfId="1" applyFont="1" applyFill="1" applyBorder="1" applyAlignment="1" applyProtection="1">
      <alignment horizontal="center" vertical="center" wrapText="1"/>
      <protection locked="0"/>
    </xf>
    <xf numFmtId="38" fontId="13" fillId="0" borderId="56" xfId="1" applyFont="1" applyFill="1" applyBorder="1" applyAlignment="1" applyProtection="1">
      <alignment horizontal="center" vertical="center" wrapText="1"/>
      <protection locked="0"/>
    </xf>
    <xf numFmtId="38" fontId="13" fillId="0" borderId="3" xfId="1" applyFont="1" applyFill="1" applyBorder="1" applyAlignment="1" applyProtection="1">
      <alignment horizontal="center" vertical="center"/>
      <protection locked="0"/>
    </xf>
    <xf numFmtId="38" fontId="13" fillId="0" borderId="24" xfId="1" applyFont="1" applyFill="1" applyBorder="1" applyAlignment="1" applyProtection="1">
      <alignment horizontal="center" vertical="center"/>
      <protection locked="0"/>
    </xf>
    <xf numFmtId="38" fontId="13" fillId="0" borderId="57" xfId="1" applyFont="1" applyFill="1" applyBorder="1" applyAlignment="1" applyProtection="1">
      <alignment horizontal="center" vertical="center"/>
      <protection locked="0"/>
    </xf>
    <xf numFmtId="38" fontId="13" fillId="0" borderId="1" xfId="1" applyFont="1" applyFill="1" applyBorder="1" applyAlignment="1" applyProtection="1">
      <alignment horizontal="center" vertical="center"/>
      <protection locked="0"/>
    </xf>
    <xf numFmtId="38" fontId="13" fillId="0" borderId="23" xfId="1" applyFont="1" applyFill="1" applyBorder="1" applyAlignment="1" applyProtection="1">
      <alignment horizontal="center" vertical="center"/>
      <protection locked="0"/>
    </xf>
    <xf numFmtId="3" fontId="13" fillId="0" borderId="27" xfId="3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0" fontId="13" fillId="0" borderId="58" xfId="3" applyFont="1" applyFill="1" applyBorder="1" applyAlignment="1">
      <alignment horizontal="center" vertical="center" wrapText="1"/>
    </xf>
    <xf numFmtId="38" fontId="11" fillId="0" borderId="0" xfId="1" applyFont="1" applyFill="1" applyAlignment="1" applyProtection="1">
      <alignment horizontal="center" vertical="center"/>
      <protection locked="0"/>
    </xf>
    <xf numFmtId="0" fontId="16" fillId="0" borderId="26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7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6" fillId="0" borderId="24" xfId="3" applyFont="1" applyFill="1" applyBorder="1" applyAlignment="1">
      <alignment horizontal="center" vertical="center" wrapText="1"/>
    </xf>
    <xf numFmtId="176" fontId="16" fillId="0" borderId="25" xfId="3" applyNumberFormat="1" applyFont="1" applyFill="1" applyBorder="1" applyAlignment="1">
      <alignment horizontal="center" vertical="center"/>
    </xf>
    <xf numFmtId="176" fontId="16" fillId="0" borderId="1" xfId="3" applyNumberFormat="1" applyFont="1" applyFill="1" applyBorder="1" applyAlignment="1">
      <alignment horizontal="center" vertical="center"/>
    </xf>
    <xf numFmtId="176" fontId="16" fillId="0" borderId="23" xfId="3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概念図" xfId="2" xr:uid="{00000000-0005-0000-0000-000002000000}"/>
    <cellStyle name="標準_循環・構造図" xfId="3" xr:uid="{00000000-0005-0000-0000-000003000000}"/>
    <cellStyle name="標準_相互関連図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129540</xdr:colOff>
      <xdr:row>17</xdr:row>
      <xdr:rowOff>167640</xdr:rowOff>
    </xdr:from>
    <xdr:to>
      <xdr:col>25</xdr:col>
      <xdr:colOff>121920</xdr:colOff>
      <xdr:row>17</xdr:row>
      <xdr:rowOff>304800</xdr:rowOff>
    </xdr:to>
    <xdr:sp macro="" textlink="">
      <xdr:nvSpPr>
        <xdr:cNvPr id="44325" name="Freeform 1">
          <a:extLst>
            <a:ext uri="{FF2B5EF4-FFF2-40B4-BE49-F238E27FC236}">
              <a16:creationId xmlns:a16="http://schemas.microsoft.com/office/drawing/2014/main" id="{1B581A3B-F98B-48BB-A387-82C989967386}"/>
            </a:ext>
          </a:extLst>
        </xdr:cNvPr>
        <xdr:cNvSpPr>
          <a:spLocks/>
        </xdr:cNvSpPr>
      </xdr:nvSpPr>
      <xdr:spPr bwMode="auto">
        <a:xfrm flipV="1">
          <a:off x="5273040" y="3939540"/>
          <a:ext cx="967740" cy="137160"/>
        </a:xfrm>
        <a:custGeom>
          <a:avLst/>
          <a:gdLst>
            <a:gd name="T0" fmla="*/ 0 w 121"/>
            <a:gd name="T1" fmla="*/ 0 h 1"/>
            <a:gd name="T2" fmla="*/ 2147483646 w 121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21" h="1">
              <a:moveTo>
                <a:pt x="0" y="0"/>
              </a:moveTo>
              <a:lnTo>
                <a:pt x="121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24</xdr:row>
      <xdr:rowOff>220980</xdr:rowOff>
    </xdr:from>
    <xdr:to>
      <xdr:col>5</xdr:col>
      <xdr:colOff>144780</xdr:colOff>
      <xdr:row>25</xdr:row>
      <xdr:rowOff>144780</xdr:rowOff>
    </xdr:to>
    <xdr:sp macro="" textlink="">
      <xdr:nvSpPr>
        <xdr:cNvPr id="44326" name="Freeform 2">
          <a:extLst>
            <a:ext uri="{FF2B5EF4-FFF2-40B4-BE49-F238E27FC236}">
              <a16:creationId xmlns:a16="http://schemas.microsoft.com/office/drawing/2014/main" id="{4CD1896B-6F86-46E0-9998-C43E15B90931}"/>
            </a:ext>
          </a:extLst>
        </xdr:cNvPr>
        <xdr:cNvSpPr>
          <a:spLocks/>
        </xdr:cNvSpPr>
      </xdr:nvSpPr>
      <xdr:spPr bwMode="auto">
        <a:xfrm>
          <a:off x="2339340" y="5829300"/>
          <a:ext cx="266700" cy="304800"/>
        </a:xfrm>
        <a:custGeom>
          <a:avLst/>
          <a:gdLst>
            <a:gd name="T0" fmla="*/ 0 w 32"/>
            <a:gd name="T1" fmla="*/ 0 h 36"/>
            <a:gd name="T2" fmla="*/ 0 w 32"/>
            <a:gd name="T3" fmla="*/ 2147483646 h 36"/>
            <a:gd name="T4" fmla="*/ 2147483646 w 32"/>
            <a:gd name="T5" fmla="*/ 2147483646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2" h="36">
              <a:moveTo>
                <a:pt x="0" y="0"/>
              </a:moveTo>
              <a:lnTo>
                <a:pt x="0" y="36"/>
              </a:lnTo>
              <a:lnTo>
                <a:pt x="32" y="3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91440</xdr:colOff>
      <xdr:row>56</xdr:row>
      <xdr:rowOff>213360</xdr:rowOff>
    </xdr:from>
    <xdr:to>
      <xdr:col>6</xdr:col>
      <xdr:colOff>0</xdr:colOff>
      <xdr:row>58</xdr:row>
      <xdr:rowOff>0</xdr:rowOff>
    </xdr:to>
    <xdr:sp macro="" textlink="">
      <xdr:nvSpPr>
        <xdr:cNvPr id="44327" name="Freeform 4">
          <a:extLst>
            <a:ext uri="{FF2B5EF4-FFF2-40B4-BE49-F238E27FC236}">
              <a16:creationId xmlns:a16="http://schemas.microsoft.com/office/drawing/2014/main" id="{66E2C73B-33CB-4A19-B40D-CBFC31C7D24F}"/>
            </a:ext>
          </a:extLst>
        </xdr:cNvPr>
        <xdr:cNvSpPr>
          <a:spLocks/>
        </xdr:cNvSpPr>
      </xdr:nvSpPr>
      <xdr:spPr bwMode="auto">
        <a:xfrm>
          <a:off x="2354580" y="14165580"/>
          <a:ext cx="304800" cy="350520"/>
        </a:xfrm>
        <a:custGeom>
          <a:avLst/>
          <a:gdLst>
            <a:gd name="T0" fmla="*/ 0 w 29"/>
            <a:gd name="T1" fmla="*/ 0 h 38"/>
            <a:gd name="T2" fmla="*/ 0 w 29"/>
            <a:gd name="T3" fmla="*/ 2147483646 h 38"/>
            <a:gd name="T4" fmla="*/ 2147483646 w 29"/>
            <a:gd name="T5" fmla="*/ 2147483646 h 3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38">
              <a:moveTo>
                <a:pt x="0" y="0"/>
              </a:moveTo>
              <a:lnTo>
                <a:pt x="0" y="38"/>
              </a:lnTo>
              <a:lnTo>
                <a:pt x="29" y="38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91440</xdr:colOff>
      <xdr:row>49</xdr:row>
      <xdr:rowOff>236220</xdr:rowOff>
    </xdr:from>
    <xdr:to>
      <xdr:col>25</xdr:col>
      <xdr:colOff>144780</xdr:colOff>
      <xdr:row>49</xdr:row>
      <xdr:rowOff>236220</xdr:rowOff>
    </xdr:to>
    <xdr:sp macro="" textlink="">
      <xdr:nvSpPr>
        <xdr:cNvPr id="44328" name="Line 5">
          <a:extLst>
            <a:ext uri="{FF2B5EF4-FFF2-40B4-BE49-F238E27FC236}">
              <a16:creationId xmlns:a16="http://schemas.microsoft.com/office/drawing/2014/main" id="{58E7FCD2-A8FF-43D7-96B2-55583B32DC09}"/>
            </a:ext>
          </a:extLst>
        </xdr:cNvPr>
        <xdr:cNvSpPr>
          <a:spLocks noChangeShapeType="1"/>
        </xdr:cNvSpPr>
      </xdr:nvSpPr>
      <xdr:spPr bwMode="auto">
        <a:xfrm>
          <a:off x="5882640" y="12352020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60960</xdr:colOff>
      <xdr:row>37</xdr:row>
      <xdr:rowOff>160020</xdr:rowOff>
    </xdr:from>
    <xdr:to>
      <xdr:col>25</xdr:col>
      <xdr:colOff>30480</xdr:colOff>
      <xdr:row>38</xdr:row>
      <xdr:rowOff>144780</xdr:rowOff>
    </xdr:to>
    <xdr:sp macro="" textlink="">
      <xdr:nvSpPr>
        <xdr:cNvPr id="44329" name="Freeform 6">
          <a:extLst>
            <a:ext uri="{FF2B5EF4-FFF2-40B4-BE49-F238E27FC236}">
              <a16:creationId xmlns:a16="http://schemas.microsoft.com/office/drawing/2014/main" id="{EB783A38-4805-401F-A3FB-8A13476CE27F}"/>
            </a:ext>
          </a:extLst>
        </xdr:cNvPr>
        <xdr:cNvSpPr>
          <a:spLocks/>
        </xdr:cNvSpPr>
      </xdr:nvSpPr>
      <xdr:spPr bwMode="auto">
        <a:xfrm>
          <a:off x="5204460" y="9220200"/>
          <a:ext cx="944880" cy="312420"/>
        </a:xfrm>
        <a:custGeom>
          <a:avLst/>
          <a:gdLst>
            <a:gd name="T0" fmla="*/ 0 w 120"/>
            <a:gd name="T1" fmla="*/ 0 h 39"/>
            <a:gd name="T2" fmla="*/ 0 w 120"/>
            <a:gd name="T3" fmla="*/ 2147483646 h 39"/>
            <a:gd name="T4" fmla="*/ 2147483646 w 120"/>
            <a:gd name="T5" fmla="*/ 2147483646 h 3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0" h="39">
              <a:moveTo>
                <a:pt x="0" y="0"/>
              </a:moveTo>
              <a:lnTo>
                <a:pt x="0" y="39"/>
              </a:lnTo>
              <a:lnTo>
                <a:pt x="120" y="39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137160</xdr:colOff>
      <xdr:row>22</xdr:row>
      <xdr:rowOff>76200</xdr:rowOff>
    </xdr:from>
    <xdr:to>
      <xdr:col>18</xdr:col>
      <xdr:colOff>121920</xdr:colOff>
      <xdr:row>22</xdr:row>
      <xdr:rowOff>76200</xdr:rowOff>
    </xdr:to>
    <xdr:sp macro="" textlink="">
      <xdr:nvSpPr>
        <xdr:cNvPr id="44330" name="Line 7">
          <a:extLst>
            <a:ext uri="{FF2B5EF4-FFF2-40B4-BE49-F238E27FC236}">
              <a16:creationId xmlns:a16="http://schemas.microsoft.com/office/drawing/2014/main" id="{84369C25-A78D-44C6-8892-4597C412494D}"/>
            </a:ext>
          </a:extLst>
        </xdr:cNvPr>
        <xdr:cNvSpPr>
          <a:spLocks noChangeShapeType="1"/>
        </xdr:cNvSpPr>
      </xdr:nvSpPr>
      <xdr:spPr bwMode="auto">
        <a:xfrm flipV="1">
          <a:off x="3985260" y="5097780"/>
          <a:ext cx="1135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1333500</xdr:colOff>
      <xdr:row>22</xdr:row>
      <xdr:rowOff>68580</xdr:rowOff>
    </xdr:from>
    <xdr:to>
      <xdr:col>8</xdr:col>
      <xdr:colOff>152400</xdr:colOff>
      <xdr:row>22</xdr:row>
      <xdr:rowOff>68580</xdr:rowOff>
    </xdr:to>
    <xdr:sp macro="" textlink="">
      <xdr:nvSpPr>
        <xdr:cNvPr id="44331" name="Line 8">
          <a:extLst>
            <a:ext uri="{FF2B5EF4-FFF2-40B4-BE49-F238E27FC236}">
              <a16:creationId xmlns:a16="http://schemas.microsoft.com/office/drawing/2014/main" id="{35E983DC-9C80-4615-A676-2AB8934E11D5}"/>
            </a:ext>
          </a:extLst>
        </xdr:cNvPr>
        <xdr:cNvSpPr>
          <a:spLocks noChangeShapeType="1"/>
        </xdr:cNvSpPr>
      </xdr:nvSpPr>
      <xdr:spPr bwMode="auto">
        <a:xfrm flipH="1">
          <a:off x="2019300" y="5090160"/>
          <a:ext cx="11887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137160</xdr:colOff>
      <xdr:row>29</xdr:row>
      <xdr:rowOff>60960</xdr:rowOff>
    </xdr:from>
    <xdr:to>
      <xdr:col>18</xdr:col>
      <xdr:colOff>121920</xdr:colOff>
      <xdr:row>29</xdr:row>
      <xdr:rowOff>60960</xdr:rowOff>
    </xdr:to>
    <xdr:sp macro="" textlink="">
      <xdr:nvSpPr>
        <xdr:cNvPr id="44332" name="Line 9">
          <a:extLst>
            <a:ext uri="{FF2B5EF4-FFF2-40B4-BE49-F238E27FC236}">
              <a16:creationId xmlns:a16="http://schemas.microsoft.com/office/drawing/2014/main" id="{255E5FE7-84E3-4AB1-9EE3-053D26431309}"/>
            </a:ext>
          </a:extLst>
        </xdr:cNvPr>
        <xdr:cNvSpPr>
          <a:spLocks noChangeShapeType="1"/>
        </xdr:cNvSpPr>
      </xdr:nvSpPr>
      <xdr:spPr bwMode="auto">
        <a:xfrm flipV="1">
          <a:off x="3985260" y="7063740"/>
          <a:ext cx="1135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68580</xdr:rowOff>
    </xdr:from>
    <xdr:to>
      <xdr:col>8</xdr:col>
      <xdr:colOff>152400</xdr:colOff>
      <xdr:row>29</xdr:row>
      <xdr:rowOff>68580</xdr:rowOff>
    </xdr:to>
    <xdr:sp macro="" textlink="">
      <xdr:nvSpPr>
        <xdr:cNvPr id="44333" name="Line 10">
          <a:extLst>
            <a:ext uri="{FF2B5EF4-FFF2-40B4-BE49-F238E27FC236}">
              <a16:creationId xmlns:a16="http://schemas.microsoft.com/office/drawing/2014/main" id="{A1F50FBB-3B70-481C-8010-8320DBC547C7}"/>
            </a:ext>
          </a:extLst>
        </xdr:cNvPr>
        <xdr:cNvSpPr>
          <a:spLocks noChangeShapeType="1"/>
        </xdr:cNvSpPr>
      </xdr:nvSpPr>
      <xdr:spPr bwMode="auto">
        <a:xfrm flipH="1">
          <a:off x="2263140" y="7071360"/>
          <a:ext cx="944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121920</xdr:colOff>
      <xdr:row>35</xdr:row>
      <xdr:rowOff>68580</xdr:rowOff>
    </xdr:from>
    <xdr:to>
      <xdr:col>22</xdr:col>
      <xdr:colOff>22860</xdr:colOff>
      <xdr:row>35</xdr:row>
      <xdr:rowOff>68580</xdr:rowOff>
    </xdr:to>
    <xdr:sp macro="" textlink="">
      <xdr:nvSpPr>
        <xdr:cNvPr id="44334" name="Line 11">
          <a:extLst>
            <a:ext uri="{FF2B5EF4-FFF2-40B4-BE49-F238E27FC236}">
              <a16:creationId xmlns:a16="http://schemas.microsoft.com/office/drawing/2014/main" id="{CC98C524-371F-45AE-B648-9B9E7D8898B7}"/>
            </a:ext>
          </a:extLst>
        </xdr:cNvPr>
        <xdr:cNvSpPr>
          <a:spLocks noChangeShapeType="1"/>
        </xdr:cNvSpPr>
      </xdr:nvSpPr>
      <xdr:spPr bwMode="auto">
        <a:xfrm flipV="1">
          <a:off x="4305300" y="8534400"/>
          <a:ext cx="1371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35</xdr:row>
      <xdr:rowOff>60960</xdr:rowOff>
    </xdr:from>
    <xdr:to>
      <xdr:col>11</xdr:col>
      <xdr:colOff>15240</xdr:colOff>
      <xdr:row>35</xdr:row>
      <xdr:rowOff>60960</xdr:rowOff>
    </xdr:to>
    <xdr:sp macro="" textlink="">
      <xdr:nvSpPr>
        <xdr:cNvPr id="44335" name="Line 12">
          <a:extLst>
            <a:ext uri="{FF2B5EF4-FFF2-40B4-BE49-F238E27FC236}">
              <a16:creationId xmlns:a16="http://schemas.microsoft.com/office/drawing/2014/main" id="{6F493A57-174B-4644-9DF6-1C859D6AC011}"/>
            </a:ext>
          </a:extLst>
        </xdr:cNvPr>
        <xdr:cNvSpPr>
          <a:spLocks noChangeShapeType="1"/>
        </xdr:cNvSpPr>
      </xdr:nvSpPr>
      <xdr:spPr bwMode="auto">
        <a:xfrm flipH="1">
          <a:off x="2270760" y="8526780"/>
          <a:ext cx="1394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228600</xdr:colOff>
      <xdr:row>48</xdr:row>
      <xdr:rowOff>60960</xdr:rowOff>
    </xdr:from>
    <xdr:to>
      <xdr:col>24</xdr:col>
      <xdr:colOff>152400</xdr:colOff>
      <xdr:row>48</xdr:row>
      <xdr:rowOff>60960</xdr:rowOff>
    </xdr:to>
    <xdr:sp macro="" textlink="">
      <xdr:nvSpPr>
        <xdr:cNvPr id="44336" name="Line 13">
          <a:extLst>
            <a:ext uri="{FF2B5EF4-FFF2-40B4-BE49-F238E27FC236}">
              <a16:creationId xmlns:a16="http://schemas.microsoft.com/office/drawing/2014/main" id="{07F6F518-8E9D-4971-92F4-26D6ED5E19E2}"/>
            </a:ext>
          </a:extLst>
        </xdr:cNvPr>
        <xdr:cNvSpPr>
          <a:spLocks noChangeShapeType="1"/>
        </xdr:cNvSpPr>
      </xdr:nvSpPr>
      <xdr:spPr bwMode="auto">
        <a:xfrm>
          <a:off x="4747260" y="11971020"/>
          <a:ext cx="1325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48</xdr:row>
      <xdr:rowOff>60960</xdr:rowOff>
    </xdr:from>
    <xdr:to>
      <xdr:col>13</xdr:col>
      <xdr:colOff>15240</xdr:colOff>
      <xdr:row>48</xdr:row>
      <xdr:rowOff>60960</xdr:rowOff>
    </xdr:to>
    <xdr:sp macro="" textlink="">
      <xdr:nvSpPr>
        <xdr:cNvPr id="44337" name="Line 14">
          <a:extLst>
            <a:ext uri="{FF2B5EF4-FFF2-40B4-BE49-F238E27FC236}">
              <a16:creationId xmlns:a16="http://schemas.microsoft.com/office/drawing/2014/main" id="{B54CD1EB-EB64-49D0-902E-8F435E051C85}"/>
            </a:ext>
          </a:extLst>
        </xdr:cNvPr>
        <xdr:cNvSpPr>
          <a:spLocks noChangeShapeType="1"/>
        </xdr:cNvSpPr>
      </xdr:nvSpPr>
      <xdr:spPr bwMode="auto">
        <a:xfrm flipH="1">
          <a:off x="2461260" y="11971020"/>
          <a:ext cx="1539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</xdr:colOff>
      <xdr:row>54</xdr:row>
      <xdr:rowOff>60960</xdr:rowOff>
    </xdr:from>
    <xdr:to>
      <xdr:col>24</xdr:col>
      <xdr:colOff>152400</xdr:colOff>
      <xdr:row>54</xdr:row>
      <xdr:rowOff>60960</xdr:rowOff>
    </xdr:to>
    <xdr:sp macro="" textlink="">
      <xdr:nvSpPr>
        <xdr:cNvPr id="44338" name="Line 15">
          <a:extLst>
            <a:ext uri="{FF2B5EF4-FFF2-40B4-BE49-F238E27FC236}">
              <a16:creationId xmlns:a16="http://schemas.microsoft.com/office/drawing/2014/main" id="{2D780F4C-8925-4F10-B381-14515E1C7D14}"/>
            </a:ext>
          </a:extLst>
        </xdr:cNvPr>
        <xdr:cNvSpPr>
          <a:spLocks noChangeShapeType="1"/>
        </xdr:cNvSpPr>
      </xdr:nvSpPr>
      <xdr:spPr bwMode="auto">
        <a:xfrm>
          <a:off x="4488180" y="13426440"/>
          <a:ext cx="1584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54</xdr:row>
      <xdr:rowOff>68580</xdr:rowOff>
    </xdr:from>
    <xdr:to>
      <xdr:col>12</xdr:col>
      <xdr:colOff>0</xdr:colOff>
      <xdr:row>54</xdr:row>
      <xdr:rowOff>68580</xdr:rowOff>
    </xdr:to>
    <xdr:sp macro="" textlink="">
      <xdr:nvSpPr>
        <xdr:cNvPr id="44339" name="Line 16">
          <a:extLst>
            <a:ext uri="{FF2B5EF4-FFF2-40B4-BE49-F238E27FC236}">
              <a16:creationId xmlns:a16="http://schemas.microsoft.com/office/drawing/2014/main" id="{E8EB176F-0DD8-459B-A2E6-3FCBE4A94783}"/>
            </a:ext>
          </a:extLst>
        </xdr:cNvPr>
        <xdr:cNvSpPr>
          <a:spLocks noChangeShapeType="1"/>
        </xdr:cNvSpPr>
      </xdr:nvSpPr>
      <xdr:spPr bwMode="auto">
        <a:xfrm flipH="1">
          <a:off x="2263140" y="13434060"/>
          <a:ext cx="1584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152400</xdr:colOff>
      <xdr:row>4</xdr:row>
      <xdr:rowOff>60960</xdr:rowOff>
    </xdr:from>
    <xdr:to>
      <xdr:col>44</xdr:col>
      <xdr:colOff>121920</xdr:colOff>
      <xdr:row>4</xdr:row>
      <xdr:rowOff>60960</xdr:rowOff>
    </xdr:to>
    <xdr:sp macro="" textlink="">
      <xdr:nvSpPr>
        <xdr:cNvPr id="44340" name="Line 17">
          <a:extLst>
            <a:ext uri="{FF2B5EF4-FFF2-40B4-BE49-F238E27FC236}">
              <a16:creationId xmlns:a16="http://schemas.microsoft.com/office/drawing/2014/main" id="{B272E3C4-A30A-4CBC-91CE-7AA743650C00}"/>
            </a:ext>
          </a:extLst>
        </xdr:cNvPr>
        <xdr:cNvSpPr>
          <a:spLocks noChangeShapeType="1"/>
        </xdr:cNvSpPr>
      </xdr:nvSpPr>
      <xdr:spPr bwMode="auto">
        <a:xfrm>
          <a:off x="6469380" y="762000"/>
          <a:ext cx="35585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60960</xdr:rowOff>
    </xdr:from>
    <xdr:to>
      <xdr:col>22</xdr:col>
      <xdr:colOff>144780</xdr:colOff>
      <xdr:row>4</xdr:row>
      <xdr:rowOff>68580</xdr:rowOff>
    </xdr:to>
    <xdr:sp macro="" textlink="">
      <xdr:nvSpPr>
        <xdr:cNvPr id="44341" name="Freeform 18">
          <a:extLst>
            <a:ext uri="{FF2B5EF4-FFF2-40B4-BE49-F238E27FC236}">
              <a16:creationId xmlns:a16="http://schemas.microsoft.com/office/drawing/2014/main" id="{1408DE17-24EA-47C6-99F6-1E14C71B914D}"/>
            </a:ext>
          </a:extLst>
        </xdr:cNvPr>
        <xdr:cNvSpPr>
          <a:spLocks/>
        </xdr:cNvSpPr>
      </xdr:nvSpPr>
      <xdr:spPr bwMode="auto">
        <a:xfrm>
          <a:off x="2461260" y="762000"/>
          <a:ext cx="3329940" cy="7620"/>
        </a:xfrm>
        <a:custGeom>
          <a:avLst/>
          <a:gdLst>
            <a:gd name="T0" fmla="*/ 2147483646 w 361"/>
            <a:gd name="T1" fmla="*/ 0 h 1"/>
            <a:gd name="T2" fmla="*/ 0 w 361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61" h="1">
              <a:moveTo>
                <a:pt x="361" y="0"/>
              </a:move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50</xdr:row>
      <xdr:rowOff>175260</xdr:rowOff>
    </xdr:from>
    <xdr:to>
      <xdr:col>21</xdr:col>
      <xdr:colOff>152400</xdr:colOff>
      <xdr:row>51</xdr:row>
      <xdr:rowOff>144780</xdr:rowOff>
    </xdr:to>
    <xdr:sp macro="" textlink="">
      <xdr:nvSpPr>
        <xdr:cNvPr id="44342" name="Freeform 20">
          <a:extLst>
            <a:ext uri="{FF2B5EF4-FFF2-40B4-BE49-F238E27FC236}">
              <a16:creationId xmlns:a16="http://schemas.microsoft.com/office/drawing/2014/main" id="{174BCF3B-8C6A-417A-AD39-1624E7FB4528}"/>
            </a:ext>
          </a:extLst>
        </xdr:cNvPr>
        <xdr:cNvSpPr>
          <a:spLocks/>
        </xdr:cNvSpPr>
      </xdr:nvSpPr>
      <xdr:spPr bwMode="auto">
        <a:xfrm>
          <a:off x="5394960" y="12672060"/>
          <a:ext cx="213360" cy="297180"/>
        </a:xfrm>
        <a:custGeom>
          <a:avLst/>
          <a:gdLst>
            <a:gd name="T0" fmla="*/ 0 w 29"/>
            <a:gd name="T1" fmla="*/ 0 h 43"/>
            <a:gd name="T2" fmla="*/ 0 w 29"/>
            <a:gd name="T3" fmla="*/ 2147483646 h 43"/>
            <a:gd name="T4" fmla="*/ 2147483646 w 29"/>
            <a:gd name="T5" fmla="*/ 2147483646 h 4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9" h="43">
              <a:moveTo>
                <a:pt x="0" y="0"/>
              </a:moveTo>
              <a:lnTo>
                <a:pt x="0" y="43"/>
              </a:lnTo>
              <a:lnTo>
                <a:pt x="29" y="4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198120</xdr:colOff>
      <xdr:row>10</xdr:row>
      <xdr:rowOff>76200</xdr:rowOff>
    </xdr:from>
    <xdr:to>
      <xdr:col>25</xdr:col>
      <xdr:colOff>7620</xdr:colOff>
      <xdr:row>10</xdr:row>
      <xdr:rowOff>76200</xdr:rowOff>
    </xdr:to>
    <xdr:sp macro="" textlink="">
      <xdr:nvSpPr>
        <xdr:cNvPr id="44343" name="Line 21">
          <a:extLst>
            <a:ext uri="{FF2B5EF4-FFF2-40B4-BE49-F238E27FC236}">
              <a16:creationId xmlns:a16="http://schemas.microsoft.com/office/drawing/2014/main" id="{A90C6145-60B7-450E-BBB5-5DFC731AFE23}"/>
            </a:ext>
          </a:extLst>
        </xdr:cNvPr>
        <xdr:cNvSpPr>
          <a:spLocks noChangeShapeType="1"/>
        </xdr:cNvSpPr>
      </xdr:nvSpPr>
      <xdr:spPr bwMode="auto">
        <a:xfrm>
          <a:off x="4716780" y="2209800"/>
          <a:ext cx="1409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68580</xdr:rowOff>
    </xdr:from>
    <xdr:to>
      <xdr:col>13</xdr:col>
      <xdr:colOff>53340</xdr:colOff>
      <xdr:row>10</xdr:row>
      <xdr:rowOff>68580</xdr:rowOff>
    </xdr:to>
    <xdr:sp macro="" textlink="">
      <xdr:nvSpPr>
        <xdr:cNvPr id="44344" name="Line 22">
          <a:extLst>
            <a:ext uri="{FF2B5EF4-FFF2-40B4-BE49-F238E27FC236}">
              <a16:creationId xmlns:a16="http://schemas.microsoft.com/office/drawing/2014/main" id="{EC2F476E-F5BA-4193-958B-97FC6393C325}"/>
            </a:ext>
          </a:extLst>
        </xdr:cNvPr>
        <xdr:cNvSpPr>
          <a:spLocks noChangeShapeType="1"/>
        </xdr:cNvSpPr>
      </xdr:nvSpPr>
      <xdr:spPr bwMode="auto">
        <a:xfrm flipH="1">
          <a:off x="2461260" y="2202180"/>
          <a:ext cx="1577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121920</xdr:colOff>
      <xdr:row>16</xdr:row>
      <xdr:rowOff>68580</xdr:rowOff>
    </xdr:from>
    <xdr:to>
      <xdr:col>21</xdr:col>
      <xdr:colOff>0</xdr:colOff>
      <xdr:row>16</xdr:row>
      <xdr:rowOff>68580</xdr:rowOff>
    </xdr:to>
    <xdr:sp macro="" textlink="">
      <xdr:nvSpPr>
        <xdr:cNvPr id="44345" name="Line 23">
          <a:extLst>
            <a:ext uri="{FF2B5EF4-FFF2-40B4-BE49-F238E27FC236}">
              <a16:creationId xmlns:a16="http://schemas.microsoft.com/office/drawing/2014/main" id="{48E559FE-876C-4F64-AEF0-B51197C8798E}"/>
            </a:ext>
          </a:extLst>
        </xdr:cNvPr>
        <xdr:cNvSpPr>
          <a:spLocks noChangeShapeType="1"/>
        </xdr:cNvSpPr>
      </xdr:nvSpPr>
      <xdr:spPr bwMode="auto">
        <a:xfrm>
          <a:off x="4305300" y="3634740"/>
          <a:ext cx="1150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76200</xdr:rowOff>
    </xdr:from>
    <xdr:to>
      <xdr:col>11</xdr:col>
      <xdr:colOff>38100</xdr:colOff>
      <xdr:row>16</xdr:row>
      <xdr:rowOff>83820</xdr:rowOff>
    </xdr:to>
    <xdr:sp macro="" textlink="">
      <xdr:nvSpPr>
        <xdr:cNvPr id="44346" name="Freeform 24">
          <a:extLst>
            <a:ext uri="{FF2B5EF4-FFF2-40B4-BE49-F238E27FC236}">
              <a16:creationId xmlns:a16="http://schemas.microsoft.com/office/drawing/2014/main" id="{95E1BE93-315A-4C7B-B516-B3DA3ECFF4FA}"/>
            </a:ext>
          </a:extLst>
        </xdr:cNvPr>
        <xdr:cNvSpPr>
          <a:spLocks/>
        </xdr:cNvSpPr>
      </xdr:nvSpPr>
      <xdr:spPr bwMode="auto">
        <a:xfrm>
          <a:off x="2461260" y="3642360"/>
          <a:ext cx="1226820" cy="7620"/>
        </a:xfrm>
        <a:custGeom>
          <a:avLst/>
          <a:gdLst>
            <a:gd name="T0" fmla="*/ 2147483646 w 125"/>
            <a:gd name="T1" fmla="*/ 0 h 1"/>
            <a:gd name="T2" fmla="*/ 0 w 125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25" h="1">
              <a:moveTo>
                <a:pt x="125" y="0"/>
              </a:move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106680</xdr:colOff>
      <xdr:row>11</xdr:row>
      <xdr:rowOff>167640</xdr:rowOff>
    </xdr:from>
    <xdr:to>
      <xdr:col>34</xdr:col>
      <xdr:colOff>91440</xdr:colOff>
      <xdr:row>11</xdr:row>
      <xdr:rowOff>182880</xdr:rowOff>
    </xdr:to>
    <xdr:sp macro="" textlink="">
      <xdr:nvSpPr>
        <xdr:cNvPr id="44347" name="Line 26">
          <a:extLst>
            <a:ext uri="{FF2B5EF4-FFF2-40B4-BE49-F238E27FC236}">
              <a16:creationId xmlns:a16="http://schemas.microsoft.com/office/drawing/2014/main" id="{6A89C4CF-5F6B-44AB-9527-5DFE17814205}"/>
            </a:ext>
          </a:extLst>
        </xdr:cNvPr>
        <xdr:cNvSpPr>
          <a:spLocks noChangeShapeType="1"/>
        </xdr:cNvSpPr>
      </xdr:nvSpPr>
      <xdr:spPr bwMode="auto">
        <a:xfrm flipV="1">
          <a:off x="6225540" y="2506980"/>
          <a:ext cx="1607820" cy="1524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68580</xdr:colOff>
      <xdr:row>11</xdr:row>
      <xdr:rowOff>190500</xdr:rowOff>
    </xdr:from>
    <xdr:to>
      <xdr:col>45</xdr:col>
      <xdr:colOff>15240</xdr:colOff>
      <xdr:row>26</xdr:row>
      <xdr:rowOff>106680</xdr:rowOff>
    </xdr:to>
    <xdr:sp macro="" textlink="">
      <xdr:nvSpPr>
        <xdr:cNvPr id="44348" name="Freeform 28">
          <a:extLst>
            <a:ext uri="{FF2B5EF4-FFF2-40B4-BE49-F238E27FC236}">
              <a16:creationId xmlns:a16="http://schemas.microsoft.com/office/drawing/2014/main" id="{2D121A36-765A-4832-A49B-2137F5ADD560}"/>
            </a:ext>
          </a:extLst>
        </xdr:cNvPr>
        <xdr:cNvSpPr>
          <a:spLocks/>
        </xdr:cNvSpPr>
      </xdr:nvSpPr>
      <xdr:spPr bwMode="auto">
        <a:xfrm>
          <a:off x="9814560" y="2529840"/>
          <a:ext cx="251460" cy="3802380"/>
        </a:xfrm>
        <a:custGeom>
          <a:avLst/>
          <a:gdLst>
            <a:gd name="T0" fmla="*/ 2147483646 w 40"/>
            <a:gd name="T1" fmla="*/ 2147483646 h 393"/>
            <a:gd name="T2" fmla="*/ 2147483646 w 40"/>
            <a:gd name="T3" fmla="*/ 0 h 393"/>
            <a:gd name="T4" fmla="*/ 0 w 40"/>
            <a:gd name="T5" fmla="*/ 0 h 39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0" h="393">
              <a:moveTo>
                <a:pt x="40" y="393"/>
              </a:moveTo>
              <a:lnTo>
                <a:pt x="40" y="0"/>
              </a:lnTo>
              <a:lnTo>
                <a:pt x="0" y="0"/>
              </a:lnTo>
            </a:path>
          </a:pathLst>
        </a:custGeom>
        <a:noFill/>
        <a:ln w="28575" cap="rnd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83820</xdr:colOff>
      <xdr:row>28</xdr:row>
      <xdr:rowOff>30480</xdr:rowOff>
    </xdr:from>
    <xdr:to>
      <xdr:col>45</xdr:col>
      <xdr:colOff>7620</xdr:colOff>
      <xdr:row>50</xdr:row>
      <xdr:rowOff>0</xdr:rowOff>
    </xdr:to>
    <xdr:sp macro="" textlink="">
      <xdr:nvSpPr>
        <xdr:cNvPr id="44349" name="Freeform 29">
          <a:extLst>
            <a:ext uri="{FF2B5EF4-FFF2-40B4-BE49-F238E27FC236}">
              <a16:creationId xmlns:a16="http://schemas.microsoft.com/office/drawing/2014/main" id="{2B6F8299-78ED-46C1-AF17-45CC830DB8A3}"/>
            </a:ext>
          </a:extLst>
        </xdr:cNvPr>
        <xdr:cNvSpPr>
          <a:spLocks/>
        </xdr:cNvSpPr>
      </xdr:nvSpPr>
      <xdr:spPr bwMode="auto">
        <a:xfrm>
          <a:off x="9829800" y="6880860"/>
          <a:ext cx="228600" cy="5615940"/>
        </a:xfrm>
        <a:custGeom>
          <a:avLst/>
          <a:gdLst>
            <a:gd name="T0" fmla="*/ 2147483646 w 39"/>
            <a:gd name="T1" fmla="*/ 0 h 446"/>
            <a:gd name="T2" fmla="*/ 2147483646 w 39"/>
            <a:gd name="T3" fmla="*/ 2147483646 h 446"/>
            <a:gd name="T4" fmla="*/ 0 w 39"/>
            <a:gd name="T5" fmla="*/ 2147483646 h 4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46">
              <a:moveTo>
                <a:pt x="39" y="0"/>
              </a:moveTo>
              <a:lnTo>
                <a:pt x="37" y="446"/>
              </a:lnTo>
              <a:lnTo>
                <a:pt x="0" y="446"/>
              </a:lnTo>
            </a:path>
          </a:pathLst>
        </a:custGeom>
        <a:noFill/>
        <a:ln w="31750" cap="rnd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68580</xdr:colOff>
      <xdr:row>36</xdr:row>
      <xdr:rowOff>266700</xdr:rowOff>
    </xdr:from>
    <xdr:to>
      <xdr:col>25</xdr:col>
      <xdr:colOff>106680</xdr:colOff>
      <xdr:row>36</xdr:row>
      <xdr:rowOff>266700</xdr:rowOff>
    </xdr:to>
    <xdr:sp macro="" textlink="">
      <xdr:nvSpPr>
        <xdr:cNvPr id="44350" name="Line 30">
          <a:extLst>
            <a:ext uri="{FF2B5EF4-FFF2-40B4-BE49-F238E27FC236}">
              <a16:creationId xmlns:a16="http://schemas.microsoft.com/office/drawing/2014/main" id="{5AD67D69-7738-4E94-BB21-FCB09C812599}"/>
            </a:ext>
          </a:extLst>
        </xdr:cNvPr>
        <xdr:cNvSpPr>
          <a:spLocks noChangeShapeType="1"/>
        </xdr:cNvSpPr>
      </xdr:nvSpPr>
      <xdr:spPr bwMode="auto">
        <a:xfrm>
          <a:off x="5524500" y="8945880"/>
          <a:ext cx="701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91440</xdr:colOff>
      <xdr:row>31</xdr:row>
      <xdr:rowOff>129540</xdr:rowOff>
    </xdr:from>
    <xdr:to>
      <xdr:col>16</xdr:col>
      <xdr:colOff>0</xdr:colOff>
      <xdr:row>32</xdr:row>
      <xdr:rowOff>190500</xdr:rowOff>
    </xdr:to>
    <xdr:sp macro="" textlink="">
      <xdr:nvSpPr>
        <xdr:cNvPr id="44351" name="Freeform 31">
          <a:extLst>
            <a:ext uri="{FF2B5EF4-FFF2-40B4-BE49-F238E27FC236}">
              <a16:creationId xmlns:a16="http://schemas.microsoft.com/office/drawing/2014/main" id="{F16314AB-DAFF-4848-BF21-A5E614BEC406}"/>
            </a:ext>
          </a:extLst>
        </xdr:cNvPr>
        <xdr:cNvSpPr>
          <a:spLocks/>
        </xdr:cNvSpPr>
      </xdr:nvSpPr>
      <xdr:spPr bwMode="auto">
        <a:xfrm>
          <a:off x="4076700" y="7726680"/>
          <a:ext cx="441960" cy="388620"/>
        </a:xfrm>
        <a:custGeom>
          <a:avLst/>
          <a:gdLst>
            <a:gd name="T0" fmla="*/ 0 w 41"/>
            <a:gd name="T1" fmla="*/ 0 h 37"/>
            <a:gd name="T2" fmla="*/ 0 w 41"/>
            <a:gd name="T3" fmla="*/ 2147483646 h 37"/>
            <a:gd name="T4" fmla="*/ 2147483646 w 41"/>
            <a:gd name="T5" fmla="*/ 2147483646 h 3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1" h="37">
              <a:moveTo>
                <a:pt x="0" y="0"/>
              </a:moveTo>
              <a:lnTo>
                <a:pt x="0" y="37"/>
              </a:lnTo>
              <a:lnTo>
                <a:pt x="41" y="37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41</xdr:row>
      <xdr:rowOff>60960</xdr:rowOff>
    </xdr:from>
    <xdr:to>
      <xdr:col>11</xdr:col>
      <xdr:colOff>15240</xdr:colOff>
      <xdr:row>41</xdr:row>
      <xdr:rowOff>60960</xdr:rowOff>
    </xdr:to>
    <xdr:sp macro="" textlink="">
      <xdr:nvSpPr>
        <xdr:cNvPr id="44352" name="Line 34">
          <a:extLst>
            <a:ext uri="{FF2B5EF4-FFF2-40B4-BE49-F238E27FC236}">
              <a16:creationId xmlns:a16="http://schemas.microsoft.com/office/drawing/2014/main" id="{62EE2720-38D1-47C7-AF3D-E548BFD20699}"/>
            </a:ext>
          </a:extLst>
        </xdr:cNvPr>
        <xdr:cNvSpPr>
          <a:spLocks noChangeShapeType="1"/>
        </xdr:cNvSpPr>
      </xdr:nvSpPr>
      <xdr:spPr bwMode="auto">
        <a:xfrm flipH="1">
          <a:off x="2270760" y="9989820"/>
          <a:ext cx="1394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43</xdr:row>
      <xdr:rowOff>160020</xdr:rowOff>
    </xdr:from>
    <xdr:to>
      <xdr:col>13</xdr:col>
      <xdr:colOff>76200</xdr:colOff>
      <xdr:row>45</xdr:row>
      <xdr:rowOff>30480</xdr:rowOff>
    </xdr:to>
    <xdr:sp macro="" textlink="">
      <xdr:nvSpPr>
        <xdr:cNvPr id="44353" name="Freeform 39">
          <a:extLst>
            <a:ext uri="{FF2B5EF4-FFF2-40B4-BE49-F238E27FC236}">
              <a16:creationId xmlns:a16="http://schemas.microsoft.com/office/drawing/2014/main" id="{A3950B79-6BA0-47F3-AD31-439476DA7D30}"/>
            </a:ext>
          </a:extLst>
        </xdr:cNvPr>
        <xdr:cNvSpPr>
          <a:spLocks/>
        </xdr:cNvSpPr>
      </xdr:nvSpPr>
      <xdr:spPr bwMode="auto">
        <a:xfrm>
          <a:off x="3886200" y="10675620"/>
          <a:ext cx="175260" cy="487680"/>
        </a:xfrm>
        <a:custGeom>
          <a:avLst/>
          <a:gdLst>
            <a:gd name="T0" fmla="*/ 2147483646 w 28"/>
            <a:gd name="T1" fmla="*/ 0 h 37"/>
            <a:gd name="T2" fmla="*/ 2147483646 w 28"/>
            <a:gd name="T3" fmla="*/ 2147483646 h 37"/>
            <a:gd name="T4" fmla="*/ 0 w 28"/>
            <a:gd name="T5" fmla="*/ 2147483646 h 37"/>
            <a:gd name="T6" fmla="*/ 2147483646 w 28"/>
            <a:gd name="T7" fmla="*/ 2147483646 h 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8" h="37">
              <a:moveTo>
                <a:pt x="28" y="0"/>
              </a:moveTo>
              <a:lnTo>
                <a:pt x="28" y="37"/>
              </a:lnTo>
              <a:lnTo>
                <a:pt x="0" y="37"/>
              </a:lnTo>
              <a:lnTo>
                <a:pt x="1" y="37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91440</xdr:colOff>
      <xdr:row>43</xdr:row>
      <xdr:rowOff>152400</xdr:rowOff>
    </xdr:from>
    <xdr:to>
      <xdr:col>25</xdr:col>
      <xdr:colOff>121920</xdr:colOff>
      <xdr:row>44</xdr:row>
      <xdr:rowOff>121920</xdr:rowOff>
    </xdr:to>
    <xdr:sp macro="" textlink="">
      <xdr:nvSpPr>
        <xdr:cNvPr id="44354" name="Freeform 41">
          <a:extLst>
            <a:ext uri="{FF2B5EF4-FFF2-40B4-BE49-F238E27FC236}">
              <a16:creationId xmlns:a16="http://schemas.microsoft.com/office/drawing/2014/main" id="{52D3EAB0-A9C3-4828-A49C-73AE8B605BAF}"/>
            </a:ext>
          </a:extLst>
        </xdr:cNvPr>
        <xdr:cNvSpPr>
          <a:spLocks/>
        </xdr:cNvSpPr>
      </xdr:nvSpPr>
      <xdr:spPr bwMode="auto">
        <a:xfrm>
          <a:off x="5234940" y="10668000"/>
          <a:ext cx="1005840" cy="350520"/>
        </a:xfrm>
        <a:custGeom>
          <a:avLst/>
          <a:gdLst>
            <a:gd name="T0" fmla="*/ 0 w 120"/>
            <a:gd name="T1" fmla="*/ 0 h 39"/>
            <a:gd name="T2" fmla="*/ 0 w 120"/>
            <a:gd name="T3" fmla="*/ 2147483646 h 39"/>
            <a:gd name="T4" fmla="*/ 2147483646 w 120"/>
            <a:gd name="T5" fmla="*/ 2147483646 h 3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0" h="39">
              <a:moveTo>
                <a:pt x="0" y="0"/>
              </a:moveTo>
              <a:lnTo>
                <a:pt x="0" y="39"/>
              </a:lnTo>
              <a:lnTo>
                <a:pt x="120" y="39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114300</xdr:colOff>
      <xdr:row>41</xdr:row>
      <xdr:rowOff>68580</xdr:rowOff>
    </xdr:from>
    <xdr:to>
      <xdr:col>24</xdr:col>
      <xdr:colOff>152400</xdr:colOff>
      <xdr:row>41</xdr:row>
      <xdr:rowOff>68580</xdr:rowOff>
    </xdr:to>
    <xdr:sp macro="" textlink="">
      <xdr:nvSpPr>
        <xdr:cNvPr id="44355" name="Line 43">
          <a:extLst>
            <a:ext uri="{FF2B5EF4-FFF2-40B4-BE49-F238E27FC236}">
              <a16:creationId xmlns:a16="http://schemas.microsoft.com/office/drawing/2014/main" id="{C11CEF6F-9227-4269-8667-DB0A709CF32A}"/>
            </a:ext>
          </a:extLst>
        </xdr:cNvPr>
        <xdr:cNvSpPr>
          <a:spLocks noChangeShapeType="1"/>
        </xdr:cNvSpPr>
      </xdr:nvSpPr>
      <xdr:spPr bwMode="auto">
        <a:xfrm flipV="1">
          <a:off x="4495800" y="9997440"/>
          <a:ext cx="1577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106680</xdr:colOff>
      <xdr:row>30</xdr:row>
      <xdr:rowOff>137160</xdr:rowOff>
    </xdr:from>
    <xdr:to>
      <xdr:col>34</xdr:col>
      <xdr:colOff>68580</xdr:colOff>
      <xdr:row>30</xdr:row>
      <xdr:rowOff>144780</xdr:rowOff>
    </xdr:to>
    <xdr:sp macro="" textlink="">
      <xdr:nvSpPr>
        <xdr:cNvPr id="44356" name="Line 45">
          <a:extLst>
            <a:ext uri="{FF2B5EF4-FFF2-40B4-BE49-F238E27FC236}">
              <a16:creationId xmlns:a16="http://schemas.microsoft.com/office/drawing/2014/main" id="{172EB038-2B54-473F-83FE-617F156ADFF5}"/>
            </a:ext>
          </a:extLst>
        </xdr:cNvPr>
        <xdr:cNvSpPr>
          <a:spLocks noChangeShapeType="1"/>
        </xdr:cNvSpPr>
      </xdr:nvSpPr>
      <xdr:spPr bwMode="auto">
        <a:xfrm flipV="1">
          <a:off x="6225540" y="7353300"/>
          <a:ext cx="1584960" cy="762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30480</xdr:colOff>
      <xdr:row>43</xdr:row>
      <xdr:rowOff>0</xdr:rowOff>
    </xdr:from>
    <xdr:to>
      <xdr:col>26</xdr:col>
      <xdr:colOff>144780</xdr:colOff>
      <xdr:row>43</xdr:row>
      <xdr:rowOff>0</xdr:rowOff>
    </xdr:to>
    <xdr:sp macro="" textlink="">
      <xdr:nvSpPr>
        <xdr:cNvPr id="44357" name="Line 48">
          <a:extLst>
            <a:ext uri="{FF2B5EF4-FFF2-40B4-BE49-F238E27FC236}">
              <a16:creationId xmlns:a16="http://schemas.microsoft.com/office/drawing/2014/main" id="{71DE47ED-5DEF-4EE6-BFE1-DDDD21A35036}"/>
            </a:ext>
          </a:extLst>
        </xdr:cNvPr>
        <xdr:cNvSpPr>
          <a:spLocks noChangeShapeType="1"/>
        </xdr:cNvSpPr>
      </xdr:nvSpPr>
      <xdr:spPr bwMode="auto">
        <a:xfrm>
          <a:off x="5821680" y="10515600"/>
          <a:ext cx="640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15240</xdr:colOff>
      <xdr:row>12</xdr:row>
      <xdr:rowOff>7620</xdr:rowOff>
    </xdr:from>
    <xdr:to>
      <xdr:col>29</xdr:col>
      <xdr:colOff>7620</xdr:colOff>
      <xdr:row>12</xdr:row>
      <xdr:rowOff>114300</xdr:rowOff>
    </xdr:to>
    <xdr:sp macro="" textlink="">
      <xdr:nvSpPr>
        <xdr:cNvPr id="44358" name="Freeform 49">
          <a:extLst>
            <a:ext uri="{FF2B5EF4-FFF2-40B4-BE49-F238E27FC236}">
              <a16:creationId xmlns:a16="http://schemas.microsoft.com/office/drawing/2014/main" id="{274F9BE3-E984-48E0-8691-8B04FE1C032A}"/>
            </a:ext>
          </a:extLst>
        </xdr:cNvPr>
        <xdr:cNvSpPr>
          <a:spLocks/>
        </xdr:cNvSpPr>
      </xdr:nvSpPr>
      <xdr:spPr bwMode="auto">
        <a:xfrm rot="16200000" flipH="1">
          <a:off x="6290310" y="2244090"/>
          <a:ext cx="106680" cy="1074420"/>
        </a:xfrm>
        <a:custGeom>
          <a:avLst/>
          <a:gdLst>
            <a:gd name="T0" fmla="*/ 0 w 32"/>
            <a:gd name="T1" fmla="*/ 0 h 36"/>
            <a:gd name="T2" fmla="*/ 0 w 32"/>
            <a:gd name="T3" fmla="*/ 2147483646 h 36"/>
            <a:gd name="T4" fmla="*/ 2147483646 w 32"/>
            <a:gd name="T5" fmla="*/ 2147483646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2" h="36">
              <a:moveTo>
                <a:pt x="0" y="0"/>
              </a:moveTo>
              <a:lnTo>
                <a:pt x="0" y="36"/>
              </a:lnTo>
              <a:lnTo>
                <a:pt x="32" y="3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106680</xdr:colOff>
      <xdr:row>50</xdr:row>
      <xdr:rowOff>175260</xdr:rowOff>
    </xdr:from>
    <xdr:to>
      <xdr:col>17</xdr:col>
      <xdr:colOff>106680</xdr:colOff>
      <xdr:row>51</xdr:row>
      <xdr:rowOff>182880</xdr:rowOff>
    </xdr:to>
    <xdr:sp macro="" textlink="">
      <xdr:nvSpPr>
        <xdr:cNvPr id="44359" name="Line 5">
          <a:extLst>
            <a:ext uri="{FF2B5EF4-FFF2-40B4-BE49-F238E27FC236}">
              <a16:creationId xmlns:a16="http://schemas.microsoft.com/office/drawing/2014/main" id="{76418B4D-395C-4BDD-8CBD-DB9F2C9CFF7C}"/>
            </a:ext>
          </a:extLst>
        </xdr:cNvPr>
        <xdr:cNvSpPr>
          <a:spLocks noChangeShapeType="1"/>
        </xdr:cNvSpPr>
      </xdr:nvSpPr>
      <xdr:spPr bwMode="auto">
        <a:xfrm flipH="1">
          <a:off x="4907280" y="12672060"/>
          <a:ext cx="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15240</xdr:colOff>
      <xdr:row>50</xdr:row>
      <xdr:rowOff>83820</xdr:rowOff>
    </xdr:from>
    <xdr:to>
      <xdr:col>14</xdr:col>
      <xdr:colOff>15240</xdr:colOff>
      <xdr:row>51</xdr:row>
      <xdr:rowOff>91440</xdr:rowOff>
    </xdr:to>
    <xdr:sp macro="" textlink="">
      <xdr:nvSpPr>
        <xdr:cNvPr id="44360" name="Line 5">
          <a:extLst>
            <a:ext uri="{FF2B5EF4-FFF2-40B4-BE49-F238E27FC236}">
              <a16:creationId xmlns:a16="http://schemas.microsoft.com/office/drawing/2014/main" id="{7F6C2E36-7808-4393-ABC3-64C6E38759B5}"/>
            </a:ext>
          </a:extLst>
        </xdr:cNvPr>
        <xdr:cNvSpPr>
          <a:spLocks noChangeShapeType="1"/>
        </xdr:cNvSpPr>
      </xdr:nvSpPr>
      <xdr:spPr bwMode="auto">
        <a:xfrm flipH="1">
          <a:off x="4198620" y="12580620"/>
          <a:ext cx="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133985</xdr:rowOff>
    </xdr:from>
    <xdr:to>
      <xdr:col>4</xdr:col>
      <xdr:colOff>5990</xdr:colOff>
      <xdr:row>12</xdr:row>
      <xdr:rowOff>116142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9379B1-7172-4073-A350-D66BD7E67405}"/>
            </a:ext>
          </a:extLst>
        </xdr:cNvPr>
        <xdr:cNvSpPr/>
      </xdr:nvSpPr>
      <xdr:spPr>
        <a:xfrm>
          <a:off x="676275" y="2235200"/>
          <a:ext cx="1478279" cy="582300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1905</xdr:colOff>
      <xdr:row>29</xdr:row>
      <xdr:rowOff>122555</xdr:rowOff>
    </xdr:from>
    <xdr:to>
      <xdr:col>4</xdr:col>
      <xdr:colOff>116</xdr:colOff>
      <xdr:row>31</xdr:row>
      <xdr:rowOff>110669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524F80B4-C4B6-4977-BA04-19EA6BD0DD43}"/>
            </a:ext>
          </a:extLst>
        </xdr:cNvPr>
        <xdr:cNvSpPr/>
      </xdr:nvSpPr>
      <xdr:spPr>
        <a:xfrm>
          <a:off x="674370" y="7113905"/>
          <a:ext cx="1491614" cy="568965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1905</xdr:colOff>
      <xdr:row>48</xdr:row>
      <xdr:rowOff>164465</xdr:rowOff>
    </xdr:from>
    <xdr:to>
      <xdr:col>4</xdr:col>
      <xdr:colOff>116</xdr:colOff>
      <xdr:row>50</xdr:row>
      <xdr:rowOff>142880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86316444-11F9-4C3D-88B5-E4E8F2B8E853}"/>
            </a:ext>
          </a:extLst>
        </xdr:cNvPr>
        <xdr:cNvSpPr/>
      </xdr:nvSpPr>
      <xdr:spPr>
        <a:xfrm>
          <a:off x="674370" y="12047855"/>
          <a:ext cx="1491614" cy="572775"/>
        </a:xfrm>
        <a:prstGeom prst="rect">
          <a:avLst/>
        </a:prstGeom>
        <a:noFill/>
        <a:ln w="508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38</xdr:row>
      <xdr:rowOff>7620</xdr:rowOff>
    </xdr:from>
    <xdr:to>
      <xdr:col>20</xdr:col>
      <xdr:colOff>0</xdr:colOff>
      <xdr:row>56</xdr:row>
      <xdr:rowOff>0</xdr:rowOff>
    </xdr:to>
    <xdr:sp macro="" textlink="">
      <xdr:nvSpPr>
        <xdr:cNvPr id="45446" name="Rectangle 1">
          <a:extLst>
            <a:ext uri="{FF2B5EF4-FFF2-40B4-BE49-F238E27FC236}">
              <a16:creationId xmlns:a16="http://schemas.microsoft.com/office/drawing/2014/main" id="{07EF9A98-0418-44FC-BA11-9970694AC0FC}"/>
            </a:ext>
          </a:extLst>
        </xdr:cNvPr>
        <xdr:cNvSpPr>
          <a:spLocks noChangeArrowheads="1"/>
        </xdr:cNvSpPr>
      </xdr:nvSpPr>
      <xdr:spPr bwMode="auto">
        <a:xfrm>
          <a:off x="899160" y="4389120"/>
          <a:ext cx="2407920" cy="20955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47</xdr:col>
      <xdr:colOff>30480</xdr:colOff>
      <xdr:row>5</xdr:row>
      <xdr:rowOff>7620</xdr:rowOff>
    </xdr:from>
    <xdr:to>
      <xdr:col>64</xdr:col>
      <xdr:colOff>91440</xdr:colOff>
      <xdr:row>12</xdr:row>
      <xdr:rowOff>68580</xdr:rowOff>
    </xdr:to>
    <xdr:sp macro="" textlink="">
      <xdr:nvSpPr>
        <xdr:cNvPr id="45447" name="Rectangle 2">
          <a:extLst>
            <a:ext uri="{FF2B5EF4-FFF2-40B4-BE49-F238E27FC236}">
              <a16:creationId xmlns:a16="http://schemas.microsoft.com/office/drawing/2014/main" id="{4AD60FEE-06DF-46FA-847B-876455665EBD}"/>
            </a:ext>
          </a:extLst>
        </xdr:cNvPr>
        <xdr:cNvSpPr>
          <a:spLocks noChangeArrowheads="1"/>
        </xdr:cNvSpPr>
      </xdr:nvSpPr>
      <xdr:spPr bwMode="auto">
        <a:xfrm>
          <a:off x="6865620" y="579120"/>
          <a:ext cx="2385060" cy="86106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</xdr:col>
      <xdr:colOff>7620</xdr:colOff>
      <xdr:row>17</xdr:row>
      <xdr:rowOff>7620</xdr:rowOff>
    </xdr:from>
    <xdr:to>
      <xdr:col>31</xdr:col>
      <xdr:colOff>99060</xdr:colOff>
      <xdr:row>26</xdr:row>
      <xdr:rowOff>68580</xdr:rowOff>
    </xdr:to>
    <xdr:sp macro="" textlink="">
      <xdr:nvSpPr>
        <xdr:cNvPr id="45448" name="Rectangle 3">
          <a:extLst>
            <a:ext uri="{FF2B5EF4-FFF2-40B4-BE49-F238E27FC236}">
              <a16:creationId xmlns:a16="http://schemas.microsoft.com/office/drawing/2014/main" id="{5EE4A3D3-2564-4315-9A27-EBA071B210ED}"/>
            </a:ext>
          </a:extLst>
        </xdr:cNvPr>
        <xdr:cNvSpPr>
          <a:spLocks noChangeArrowheads="1"/>
        </xdr:cNvSpPr>
      </xdr:nvSpPr>
      <xdr:spPr bwMode="auto">
        <a:xfrm>
          <a:off x="1805940" y="1950720"/>
          <a:ext cx="3055620" cy="112776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38</xdr:col>
      <xdr:colOff>99060</xdr:colOff>
      <xdr:row>13</xdr:row>
      <xdr:rowOff>38100</xdr:rowOff>
    </xdr:from>
    <xdr:to>
      <xdr:col>89</xdr:col>
      <xdr:colOff>0</xdr:colOff>
      <xdr:row>26</xdr:row>
      <xdr:rowOff>76200</xdr:rowOff>
    </xdr:to>
    <xdr:sp macro="" textlink="">
      <xdr:nvSpPr>
        <xdr:cNvPr id="45449" name="Rectangle 4">
          <a:extLst>
            <a:ext uri="{FF2B5EF4-FFF2-40B4-BE49-F238E27FC236}">
              <a16:creationId xmlns:a16="http://schemas.microsoft.com/office/drawing/2014/main" id="{979A84C2-3E92-4939-8AA6-1AC82482A719}"/>
            </a:ext>
          </a:extLst>
        </xdr:cNvPr>
        <xdr:cNvSpPr>
          <a:spLocks noChangeArrowheads="1"/>
        </xdr:cNvSpPr>
      </xdr:nvSpPr>
      <xdr:spPr bwMode="auto">
        <a:xfrm>
          <a:off x="5768340" y="1524000"/>
          <a:ext cx="6629400" cy="15621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33</xdr:col>
      <xdr:colOff>7620</xdr:colOff>
      <xdr:row>10</xdr:row>
      <xdr:rowOff>7620</xdr:rowOff>
    </xdr:from>
    <xdr:to>
      <xdr:col>42</xdr:col>
      <xdr:colOff>99060</xdr:colOff>
      <xdr:row>10</xdr:row>
      <xdr:rowOff>7620</xdr:rowOff>
    </xdr:to>
    <xdr:sp macro="" textlink="">
      <xdr:nvSpPr>
        <xdr:cNvPr id="45450" name="Line 5">
          <a:extLst>
            <a:ext uri="{FF2B5EF4-FFF2-40B4-BE49-F238E27FC236}">
              <a16:creationId xmlns:a16="http://schemas.microsoft.com/office/drawing/2014/main" id="{012703AD-A91B-4A35-A8C8-9F60C761D47E}"/>
            </a:ext>
          </a:extLst>
        </xdr:cNvPr>
        <xdr:cNvSpPr>
          <a:spLocks noChangeShapeType="1"/>
        </xdr:cNvSpPr>
      </xdr:nvSpPr>
      <xdr:spPr bwMode="auto">
        <a:xfrm flipH="1">
          <a:off x="5029200" y="1150620"/>
          <a:ext cx="125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99060</xdr:colOff>
      <xdr:row>10</xdr:row>
      <xdr:rowOff>7620</xdr:rowOff>
    </xdr:from>
    <xdr:to>
      <xdr:col>43</xdr:col>
      <xdr:colOff>0</xdr:colOff>
      <xdr:row>15</xdr:row>
      <xdr:rowOff>0</xdr:rowOff>
    </xdr:to>
    <xdr:sp macro="" textlink="">
      <xdr:nvSpPr>
        <xdr:cNvPr id="45451" name="Line 6">
          <a:extLst>
            <a:ext uri="{FF2B5EF4-FFF2-40B4-BE49-F238E27FC236}">
              <a16:creationId xmlns:a16="http://schemas.microsoft.com/office/drawing/2014/main" id="{1CE88D1C-F1DF-4014-AC22-C4C89FE3B175}"/>
            </a:ext>
          </a:extLst>
        </xdr:cNvPr>
        <xdr:cNvSpPr>
          <a:spLocks noChangeShapeType="1"/>
        </xdr:cNvSpPr>
      </xdr:nvSpPr>
      <xdr:spPr bwMode="auto">
        <a:xfrm>
          <a:off x="6286500" y="1150620"/>
          <a:ext cx="304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76200</xdr:colOff>
      <xdr:row>12</xdr:row>
      <xdr:rowOff>7620</xdr:rowOff>
    </xdr:from>
    <xdr:to>
      <xdr:col>40</xdr:col>
      <xdr:colOff>76200</xdr:colOff>
      <xdr:row>14</xdr:row>
      <xdr:rowOff>83820</xdr:rowOff>
    </xdr:to>
    <xdr:sp macro="" textlink="">
      <xdr:nvSpPr>
        <xdr:cNvPr id="45452" name="Line 7">
          <a:extLst>
            <a:ext uri="{FF2B5EF4-FFF2-40B4-BE49-F238E27FC236}">
              <a16:creationId xmlns:a16="http://schemas.microsoft.com/office/drawing/2014/main" id="{68048271-3781-4DEA-BBEA-A379FF66A450}"/>
            </a:ext>
          </a:extLst>
        </xdr:cNvPr>
        <xdr:cNvSpPr>
          <a:spLocks noChangeShapeType="1"/>
        </xdr:cNvSpPr>
      </xdr:nvSpPr>
      <xdr:spPr bwMode="auto">
        <a:xfrm flipH="1">
          <a:off x="6004560" y="1379220"/>
          <a:ext cx="0" cy="3048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12</xdr:row>
      <xdr:rowOff>7620</xdr:rowOff>
    </xdr:from>
    <xdr:to>
      <xdr:col>40</xdr:col>
      <xdr:colOff>76200</xdr:colOff>
      <xdr:row>12</xdr:row>
      <xdr:rowOff>7620</xdr:rowOff>
    </xdr:to>
    <xdr:sp macro="" textlink="">
      <xdr:nvSpPr>
        <xdr:cNvPr id="45453" name="Line 8">
          <a:extLst>
            <a:ext uri="{FF2B5EF4-FFF2-40B4-BE49-F238E27FC236}">
              <a16:creationId xmlns:a16="http://schemas.microsoft.com/office/drawing/2014/main" id="{CCA45A41-083E-412E-B96A-88188EF44366}"/>
            </a:ext>
          </a:extLst>
        </xdr:cNvPr>
        <xdr:cNvSpPr>
          <a:spLocks noChangeShapeType="1"/>
        </xdr:cNvSpPr>
      </xdr:nvSpPr>
      <xdr:spPr bwMode="auto">
        <a:xfrm flipH="1">
          <a:off x="5021580" y="1379220"/>
          <a:ext cx="98298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18</xdr:row>
      <xdr:rowOff>83820</xdr:rowOff>
    </xdr:to>
    <xdr:sp macro="" textlink="">
      <xdr:nvSpPr>
        <xdr:cNvPr id="45454" name="Line 9">
          <a:extLst>
            <a:ext uri="{FF2B5EF4-FFF2-40B4-BE49-F238E27FC236}">
              <a16:creationId xmlns:a16="http://schemas.microsoft.com/office/drawing/2014/main" id="{B630AA62-C49A-4FE3-A80F-0E4FF3C71F48}"/>
            </a:ext>
          </a:extLst>
        </xdr:cNvPr>
        <xdr:cNvSpPr>
          <a:spLocks noChangeShapeType="1"/>
        </xdr:cNvSpPr>
      </xdr:nvSpPr>
      <xdr:spPr bwMode="auto">
        <a:xfrm>
          <a:off x="4632960" y="1600200"/>
          <a:ext cx="0" cy="5410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91440</xdr:colOff>
      <xdr:row>14</xdr:row>
      <xdr:rowOff>7620</xdr:rowOff>
    </xdr:from>
    <xdr:to>
      <xdr:col>28</xdr:col>
      <xdr:colOff>91440</xdr:colOff>
      <xdr:row>19</xdr:row>
      <xdr:rowOff>0</xdr:rowOff>
    </xdr:to>
    <xdr:sp macro="" textlink="">
      <xdr:nvSpPr>
        <xdr:cNvPr id="45455" name="Line 10">
          <a:extLst>
            <a:ext uri="{FF2B5EF4-FFF2-40B4-BE49-F238E27FC236}">
              <a16:creationId xmlns:a16="http://schemas.microsoft.com/office/drawing/2014/main" id="{D90F6EF5-1FB0-4B72-9D59-E87CFD31249A}"/>
            </a:ext>
          </a:extLst>
        </xdr:cNvPr>
        <xdr:cNvSpPr>
          <a:spLocks noChangeShapeType="1"/>
        </xdr:cNvSpPr>
      </xdr:nvSpPr>
      <xdr:spPr bwMode="auto">
        <a:xfrm flipV="1">
          <a:off x="4465320" y="1607820"/>
          <a:ext cx="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88582</xdr:colOff>
      <xdr:row>16</xdr:row>
      <xdr:rowOff>1587</xdr:rowOff>
    </xdr:from>
    <xdr:to>
      <xdr:col>27</xdr:col>
      <xdr:colOff>776</xdr:colOff>
      <xdr:row>18</xdr:row>
      <xdr:rowOff>1587</xdr:rowOff>
    </xdr:to>
    <xdr:sp macro="" textlink="">
      <xdr:nvSpPr>
        <xdr:cNvPr id="12" name="テキスト 6">
          <a:extLst>
            <a:ext uri="{FF2B5EF4-FFF2-40B4-BE49-F238E27FC236}">
              <a16:creationId xmlns:a16="http://schemas.microsoft.com/office/drawing/2014/main" id="{67E8A70D-7E7D-4D2D-BDF6-4AE5E0AAF00C}"/>
            </a:ext>
          </a:extLst>
        </xdr:cNvPr>
        <xdr:cNvSpPr txBox="1">
          <a:spLocks noChangeArrowheads="1"/>
        </xdr:cNvSpPr>
      </xdr:nvSpPr>
      <xdr:spPr bwMode="auto">
        <a:xfrm>
          <a:off x="1651000" y="1785937"/>
          <a:ext cx="1785937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財貨・サービスの供給　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13335</xdr:colOff>
      <xdr:row>18</xdr:row>
      <xdr:rowOff>10795</xdr:rowOff>
    </xdr:from>
    <xdr:to>
      <xdr:col>4</xdr:col>
      <xdr:colOff>4021</xdr:colOff>
      <xdr:row>26</xdr:row>
      <xdr:rowOff>49</xdr:rowOff>
    </xdr:to>
    <xdr:sp macro="" textlink="">
      <xdr:nvSpPr>
        <xdr:cNvPr id="13" name="テキスト 1">
          <a:extLst>
            <a:ext uri="{FF2B5EF4-FFF2-40B4-BE49-F238E27FC236}">
              <a16:creationId xmlns:a16="http://schemas.microsoft.com/office/drawing/2014/main" id="{89CB1F4B-77F5-4DE0-9410-28F3B6C207D7}"/>
            </a:ext>
          </a:extLst>
        </xdr:cNvPr>
        <xdr:cNvSpPr txBox="1">
          <a:spLocks noChangeArrowheads="1"/>
        </xdr:cNvSpPr>
      </xdr:nvSpPr>
      <xdr:spPr bwMode="auto">
        <a:xfrm>
          <a:off x="257175" y="2066925"/>
          <a:ext cx="238125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域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外</a:t>
          </a:r>
        </a:p>
      </xdr:txBody>
    </xdr:sp>
    <xdr:clientData/>
  </xdr:twoCellAnchor>
  <xdr:twoCellAnchor>
    <xdr:from>
      <xdr:col>4</xdr:col>
      <xdr:colOff>30480</xdr:colOff>
      <xdr:row>20</xdr:row>
      <xdr:rowOff>45720</xdr:rowOff>
    </xdr:from>
    <xdr:to>
      <xdr:col>8</xdr:col>
      <xdr:colOff>68580</xdr:colOff>
      <xdr:row>20</xdr:row>
      <xdr:rowOff>45720</xdr:rowOff>
    </xdr:to>
    <xdr:sp macro="" textlink="">
      <xdr:nvSpPr>
        <xdr:cNvPr id="45458" name="Line 13">
          <a:extLst>
            <a:ext uri="{FF2B5EF4-FFF2-40B4-BE49-F238E27FC236}">
              <a16:creationId xmlns:a16="http://schemas.microsoft.com/office/drawing/2014/main" id="{6BA8AF1F-1696-47A6-8B42-0D0209A86DF5}"/>
            </a:ext>
          </a:extLst>
        </xdr:cNvPr>
        <xdr:cNvSpPr>
          <a:spLocks noChangeShapeType="1"/>
        </xdr:cNvSpPr>
      </xdr:nvSpPr>
      <xdr:spPr bwMode="auto">
        <a:xfrm>
          <a:off x="1181100" y="2331720"/>
          <a:ext cx="55626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45720</xdr:rowOff>
    </xdr:from>
    <xdr:to>
      <xdr:col>8</xdr:col>
      <xdr:colOff>91440</xdr:colOff>
      <xdr:row>23</xdr:row>
      <xdr:rowOff>45720</xdr:rowOff>
    </xdr:to>
    <xdr:sp macro="" textlink="">
      <xdr:nvSpPr>
        <xdr:cNvPr id="45459" name="Line 14">
          <a:extLst>
            <a:ext uri="{FF2B5EF4-FFF2-40B4-BE49-F238E27FC236}">
              <a16:creationId xmlns:a16="http://schemas.microsoft.com/office/drawing/2014/main" id="{6E00CCE2-CE74-4589-B176-4BB286A7213B}"/>
            </a:ext>
          </a:extLst>
        </xdr:cNvPr>
        <xdr:cNvSpPr>
          <a:spLocks noChangeShapeType="1"/>
        </xdr:cNvSpPr>
      </xdr:nvSpPr>
      <xdr:spPr bwMode="auto">
        <a:xfrm flipH="1">
          <a:off x="1150620" y="271272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29051</xdr:colOff>
      <xdr:row>4</xdr:row>
      <xdr:rowOff>9048</xdr:rowOff>
    </xdr:from>
    <xdr:to>
      <xdr:col>62</xdr:col>
      <xdr:colOff>99520</xdr:colOff>
      <xdr:row>5</xdr:row>
      <xdr:rowOff>91635</xdr:rowOff>
    </xdr:to>
    <xdr:sp macro="" textlink="">
      <xdr:nvSpPr>
        <xdr:cNvPr id="16" name="テキスト 140">
          <a:extLst>
            <a:ext uri="{FF2B5EF4-FFF2-40B4-BE49-F238E27FC236}">
              <a16:creationId xmlns:a16="http://schemas.microsoft.com/office/drawing/2014/main" id="{6AAE4165-FDB0-4C7A-85F7-2683409F339E}"/>
            </a:ext>
          </a:extLst>
        </xdr:cNvPr>
        <xdr:cNvSpPr txBox="1">
          <a:spLocks noChangeArrowheads="1"/>
        </xdr:cNvSpPr>
      </xdr:nvSpPr>
      <xdr:spPr bwMode="auto">
        <a:xfrm>
          <a:off x="7127081" y="462438"/>
          <a:ext cx="1872597" cy="2081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現実最終消費</a:t>
          </a:r>
        </a:p>
      </xdr:txBody>
    </xdr:sp>
    <xdr:clientData/>
  </xdr:twoCellAnchor>
  <xdr:twoCellAnchor>
    <xdr:from>
      <xdr:col>65</xdr:col>
      <xdr:colOff>27129</xdr:colOff>
      <xdr:row>12</xdr:row>
      <xdr:rowOff>60491</xdr:rowOff>
    </xdr:from>
    <xdr:to>
      <xdr:col>78</xdr:col>
      <xdr:colOff>1609</xdr:colOff>
      <xdr:row>14</xdr:row>
      <xdr:rowOff>28363</xdr:rowOff>
    </xdr:to>
    <xdr:sp macro="" textlink="">
      <xdr:nvSpPr>
        <xdr:cNvPr id="17" name="テキスト 20">
          <a:extLst>
            <a:ext uri="{FF2B5EF4-FFF2-40B4-BE49-F238E27FC236}">
              <a16:creationId xmlns:a16="http://schemas.microsoft.com/office/drawing/2014/main" id="{457D6A22-36E6-42FB-B99E-BA6CE6D44F03}"/>
            </a:ext>
          </a:extLst>
        </xdr:cNvPr>
        <xdr:cNvSpPr txBox="1">
          <a:spLocks noChangeArrowheads="1"/>
        </xdr:cNvSpPr>
      </xdr:nvSpPr>
      <xdr:spPr bwMode="auto">
        <a:xfrm>
          <a:off x="8293347" y="1480351"/>
          <a:ext cx="1631174" cy="1732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財貨・サービスの需要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15240</xdr:colOff>
      <xdr:row>19</xdr:row>
      <xdr:rowOff>30480</xdr:rowOff>
    </xdr:from>
    <xdr:to>
      <xdr:col>38</xdr:col>
      <xdr:colOff>76200</xdr:colOff>
      <xdr:row>19</xdr:row>
      <xdr:rowOff>30480</xdr:rowOff>
    </xdr:to>
    <xdr:sp macro="" textlink="">
      <xdr:nvSpPr>
        <xdr:cNvPr id="45462" name="Line 17">
          <a:extLst>
            <a:ext uri="{FF2B5EF4-FFF2-40B4-BE49-F238E27FC236}">
              <a16:creationId xmlns:a16="http://schemas.microsoft.com/office/drawing/2014/main" id="{1E5F067B-3D7D-4CB7-B158-91E0582B1090}"/>
            </a:ext>
          </a:extLst>
        </xdr:cNvPr>
        <xdr:cNvSpPr>
          <a:spLocks noChangeShapeType="1"/>
        </xdr:cNvSpPr>
      </xdr:nvSpPr>
      <xdr:spPr bwMode="auto">
        <a:xfrm>
          <a:off x="4907280" y="2202180"/>
          <a:ext cx="8382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7620</xdr:colOff>
      <xdr:row>24</xdr:row>
      <xdr:rowOff>30480</xdr:rowOff>
    </xdr:from>
    <xdr:to>
      <xdr:col>38</xdr:col>
      <xdr:colOff>91440</xdr:colOff>
      <xdr:row>24</xdr:row>
      <xdr:rowOff>30480</xdr:rowOff>
    </xdr:to>
    <xdr:sp macro="" textlink="">
      <xdr:nvSpPr>
        <xdr:cNvPr id="45463" name="Line 18">
          <a:extLst>
            <a:ext uri="{FF2B5EF4-FFF2-40B4-BE49-F238E27FC236}">
              <a16:creationId xmlns:a16="http://schemas.microsoft.com/office/drawing/2014/main" id="{1FC660D0-40D9-4257-B37A-AB80B2C29890}"/>
            </a:ext>
          </a:extLst>
        </xdr:cNvPr>
        <xdr:cNvSpPr>
          <a:spLocks noChangeShapeType="1"/>
        </xdr:cNvSpPr>
      </xdr:nvSpPr>
      <xdr:spPr bwMode="auto">
        <a:xfrm flipH="1">
          <a:off x="4899660" y="2811780"/>
          <a:ext cx="861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7620</xdr:colOff>
      <xdr:row>25</xdr:row>
      <xdr:rowOff>0</xdr:rowOff>
    </xdr:from>
    <xdr:to>
      <xdr:col>63</xdr:col>
      <xdr:colOff>7620</xdr:colOff>
      <xdr:row>29</xdr:row>
      <xdr:rowOff>0</xdr:rowOff>
    </xdr:to>
    <xdr:sp macro="" textlink="">
      <xdr:nvSpPr>
        <xdr:cNvPr id="45464" name="Line 19">
          <a:extLst>
            <a:ext uri="{FF2B5EF4-FFF2-40B4-BE49-F238E27FC236}">
              <a16:creationId xmlns:a16="http://schemas.microsoft.com/office/drawing/2014/main" id="{0B1FC9DE-8D77-4981-BFF8-D62AD7E57E32}"/>
            </a:ext>
          </a:extLst>
        </xdr:cNvPr>
        <xdr:cNvSpPr>
          <a:spLocks noChangeShapeType="1"/>
        </xdr:cNvSpPr>
      </xdr:nvSpPr>
      <xdr:spPr bwMode="auto">
        <a:xfrm>
          <a:off x="9037320" y="2895600"/>
          <a:ext cx="0" cy="457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7620</xdr:colOff>
      <xdr:row>29</xdr:row>
      <xdr:rowOff>0</xdr:rowOff>
    </xdr:from>
    <xdr:to>
      <xdr:col>66</xdr:col>
      <xdr:colOff>0</xdr:colOff>
      <xdr:row>29</xdr:row>
      <xdr:rowOff>0</xdr:rowOff>
    </xdr:to>
    <xdr:sp macro="" textlink="">
      <xdr:nvSpPr>
        <xdr:cNvPr id="45465" name="Line 20">
          <a:extLst>
            <a:ext uri="{FF2B5EF4-FFF2-40B4-BE49-F238E27FC236}">
              <a16:creationId xmlns:a16="http://schemas.microsoft.com/office/drawing/2014/main" id="{E5874190-3010-4C78-9AE8-7F7CCD014324}"/>
            </a:ext>
          </a:extLst>
        </xdr:cNvPr>
        <xdr:cNvSpPr>
          <a:spLocks noChangeShapeType="1"/>
        </xdr:cNvSpPr>
      </xdr:nvSpPr>
      <xdr:spPr bwMode="auto">
        <a:xfrm>
          <a:off x="9037320" y="3352800"/>
          <a:ext cx="381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7620</xdr:colOff>
      <xdr:row>25</xdr:row>
      <xdr:rowOff>7620</xdr:rowOff>
    </xdr:from>
    <xdr:to>
      <xdr:col>62</xdr:col>
      <xdr:colOff>7620</xdr:colOff>
      <xdr:row>31</xdr:row>
      <xdr:rowOff>91440</xdr:rowOff>
    </xdr:to>
    <xdr:sp macro="" textlink="">
      <xdr:nvSpPr>
        <xdr:cNvPr id="45466" name="Line 21">
          <a:extLst>
            <a:ext uri="{FF2B5EF4-FFF2-40B4-BE49-F238E27FC236}">
              <a16:creationId xmlns:a16="http://schemas.microsoft.com/office/drawing/2014/main" id="{48B6E26A-BA69-45E8-A441-F111F9E30324}"/>
            </a:ext>
          </a:extLst>
        </xdr:cNvPr>
        <xdr:cNvSpPr>
          <a:spLocks noChangeShapeType="1"/>
        </xdr:cNvSpPr>
      </xdr:nvSpPr>
      <xdr:spPr bwMode="auto">
        <a:xfrm flipV="1">
          <a:off x="8907780" y="2903220"/>
          <a:ext cx="0" cy="769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84</xdr:col>
      <xdr:colOff>68580</xdr:colOff>
      <xdr:row>12</xdr:row>
      <xdr:rowOff>22860</xdr:rowOff>
    </xdr:from>
    <xdr:to>
      <xdr:col>84</xdr:col>
      <xdr:colOff>68580</xdr:colOff>
      <xdr:row>15</xdr:row>
      <xdr:rowOff>7620</xdr:rowOff>
    </xdr:to>
    <xdr:sp macro="" textlink="">
      <xdr:nvSpPr>
        <xdr:cNvPr id="45467" name="Line 22">
          <a:extLst>
            <a:ext uri="{FF2B5EF4-FFF2-40B4-BE49-F238E27FC236}">
              <a16:creationId xmlns:a16="http://schemas.microsoft.com/office/drawing/2014/main" id="{44746BC5-5ED6-463A-A3FB-9C59F74BA616}"/>
            </a:ext>
          </a:extLst>
        </xdr:cNvPr>
        <xdr:cNvSpPr>
          <a:spLocks noChangeShapeType="1"/>
        </xdr:cNvSpPr>
      </xdr:nvSpPr>
      <xdr:spPr bwMode="auto">
        <a:xfrm flipH="1" flipV="1">
          <a:off x="11818620" y="1394460"/>
          <a:ext cx="0" cy="3276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53340</xdr:colOff>
      <xdr:row>12</xdr:row>
      <xdr:rowOff>38100</xdr:rowOff>
    </xdr:from>
    <xdr:to>
      <xdr:col>83</xdr:col>
      <xdr:colOff>53340</xdr:colOff>
      <xdr:row>14</xdr:row>
      <xdr:rowOff>83820</xdr:rowOff>
    </xdr:to>
    <xdr:sp macro="" textlink="">
      <xdr:nvSpPr>
        <xdr:cNvPr id="45468" name="Line 23">
          <a:extLst>
            <a:ext uri="{FF2B5EF4-FFF2-40B4-BE49-F238E27FC236}">
              <a16:creationId xmlns:a16="http://schemas.microsoft.com/office/drawing/2014/main" id="{B2D0CC1C-2415-4307-AB70-3B37A8D51E7E}"/>
            </a:ext>
          </a:extLst>
        </xdr:cNvPr>
        <xdr:cNvSpPr>
          <a:spLocks noChangeShapeType="1"/>
        </xdr:cNvSpPr>
      </xdr:nvSpPr>
      <xdr:spPr bwMode="auto">
        <a:xfrm>
          <a:off x="11673840" y="140970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97155</xdr:colOff>
      <xdr:row>10</xdr:row>
      <xdr:rowOff>19051</xdr:rowOff>
    </xdr:from>
    <xdr:to>
      <xdr:col>86</xdr:col>
      <xdr:colOff>27792</xdr:colOff>
      <xdr:row>12</xdr:row>
      <xdr:rowOff>719</xdr:rowOff>
    </xdr:to>
    <xdr:sp macro="" textlink="">
      <xdr:nvSpPr>
        <xdr:cNvPr id="25" name="テキスト 89">
          <a:extLst>
            <a:ext uri="{FF2B5EF4-FFF2-40B4-BE49-F238E27FC236}">
              <a16:creationId xmlns:a16="http://schemas.microsoft.com/office/drawing/2014/main" id="{1A66DA80-13BC-441C-9E17-920EBB78FEC3}"/>
            </a:ext>
          </a:extLst>
        </xdr:cNvPr>
        <xdr:cNvSpPr txBox="1">
          <a:spLocks noChangeArrowheads="1"/>
        </xdr:cNvSpPr>
      </xdr:nvSpPr>
      <xdr:spPr bwMode="auto">
        <a:xfrm>
          <a:off x="11018308" y="1195918"/>
          <a:ext cx="577850" cy="2010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域 外</a:t>
          </a:r>
        </a:p>
      </xdr:txBody>
    </xdr:sp>
    <xdr:clientData/>
  </xdr:twoCellAnchor>
  <xdr:oneCellAnchor>
    <xdr:from>
      <xdr:col>90</xdr:col>
      <xdr:colOff>74719</xdr:colOff>
      <xdr:row>3</xdr:row>
      <xdr:rowOff>75391</xdr:rowOff>
    </xdr:from>
    <xdr:ext cx="1005916" cy="20185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90263CE1-B602-406B-89A5-2177DA3D07DB}"/>
            </a:ext>
          </a:extLst>
        </xdr:cNvPr>
        <xdr:cNvSpPr txBox="1">
          <a:spLocks noChangeArrowheads="1"/>
        </xdr:cNvSpPr>
      </xdr:nvSpPr>
      <xdr:spPr bwMode="auto">
        <a:xfrm>
          <a:off x="12638426" y="409928"/>
          <a:ext cx="1005916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（単位：億円）</a:t>
          </a:r>
        </a:p>
      </xdr:txBody>
    </xdr:sp>
    <xdr:clientData/>
  </xdr:oneCellAnchor>
  <xdr:twoCellAnchor>
    <xdr:from>
      <xdr:col>22</xdr:col>
      <xdr:colOff>0</xdr:colOff>
      <xdr:row>25</xdr:row>
      <xdr:rowOff>7620</xdr:rowOff>
    </xdr:from>
    <xdr:to>
      <xdr:col>24</xdr:col>
      <xdr:colOff>53340</xdr:colOff>
      <xdr:row>37</xdr:row>
      <xdr:rowOff>83820</xdr:rowOff>
    </xdr:to>
    <xdr:sp macro="" textlink="">
      <xdr:nvSpPr>
        <xdr:cNvPr id="45471" name="Freeform 28">
          <a:extLst>
            <a:ext uri="{FF2B5EF4-FFF2-40B4-BE49-F238E27FC236}">
              <a16:creationId xmlns:a16="http://schemas.microsoft.com/office/drawing/2014/main" id="{74E0D095-CC85-4A93-A78C-8C191482DF22}"/>
            </a:ext>
          </a:extLst>
        </xdr:cNvPr>
        <xdr:cNvSpPr>
          <a:spLocks/>
        </xdr:cNvSpPr>
      </xdr:nvSpPr>
      <xdr:spPr bwMode="auto">
        <a:xfrm>
          <a:off x="3566160" y="2903220"/>
          <a:ext cx="312420" cy="1447800"/>
        </a:xfrm>
        <a:custGeom>
          <a:avLst/>
          <a:gdLst>
            <a:gd name="T0" fmla="*/ 0 w 32"/>
            <a:gd name="T1" fmla="*/ 0 h 154"/>
            <a:gd name="T2" fmla="*/ 0 w 32"/>
            <a:gd name="T3" fmla="*/ 2147483646 h 154"/>
            <a:gd name="T4" fmla="*/ 2147483646 w 32"/>
            <a:gd name="T5" fmla="*/ 2147483646 h 154"/>
            <a:gd name="T6" fmla="*/ 2147483646 w 32"/>
            <a:gd name="T7" fmla="*/ 2147483646 h 1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2" h="154">
              <a:moveTo>
                <a:pt x="0" y="0"/>
              </a:moveTo>
              <a:lnTo>
                <a:pt x="0" y="84"/>
              </a:lnTo>
              <a:lnTo>
                <a:pt x="32" y="84"/>
              </a:lnTo>
              <a:lnTo>
                <a:pt x="32" y="154"/>
              </a:lnTo>
            </a:path>
          </a:pathLst>
        </a:cu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</xdr:spPr>
    </xdr:sp>
    <xdr:clientData/>
  </xdr:twoCellAnchor>
  <xdr:twoCellAnchor>
    <xdr:from>
      <xdr:col>3</xdr:col>
      <xdr:colOff>123825</xdr:colOff>
      <xdr:row>37</xdr:row>
      <xdr:rowOff>0</xdr:rowOff>
    </xdr:from>
    <xdr:to>
      <xdr:col>17</xdr:col>
      <xdr:colOff>133337</xdr:colOff>
      <xdr:row>39</xdr:row>
      <xdr:rowOff>0</xdr:rowOff>
    </xdr:to>
    <xdr:sp macro="" textlink="">
      <xdr:nvSpPr>
        <xdr:cNvPr id="30" name="テキスト 117">
          <a:extLst>
            <a:ext uri="{FF2B5EF4-FFF2-40B4-BE49-F238E27FC236}">
              <a16:creationId xmlns:a16="http://schemas.microsoft.com/office/drawing/2014/main" id="{6359B46C-3F5F-4697-A466-FECBE7309200}"/>
            </a:ext>
          </a:extLst>
        </xdr:cNvPr>
        <xdr:cNvSpPr txBox="1">
          <a:spLocks noChangeArrowheads="1"/>
        </xdr:cNvSpPr>
      </xdr:nvSpPr>
      <xdr:spPr bwMode="auto">
        <a:xfrm>
          <a:off x="450850" y="4111625"/>
          <a:ext cx="1843088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県内総生産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（生産側）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33</xdr:col>
      <xdr:colOff>114402</xdr:colOff>
      <xdr:row>24</xdr:row>
      <xdr:rowOff>71260</xdr:rowOff>
    </xdr:from>
    <xdr:ext cx="177997" cy="570413"/>
    <xdr:sp macro="" textlink="">
      <xdr:nvSpPr>
        <xdr:cNvPr id="31" name="テキスト 36">
          <a:extLst>
            <a:ext uri="{FF2B5EF4-FFF2-40B4-BE49-F238E27FC236}">
              <a16:creationId xmlns:a16="http://schemas.microsoft.com/office/drawing/2014/main" id="{612BC8FD-EFB0-4AB6-A2A8-7D313CFB4197}"/>
            </a:ext>
          </a:extLst>
        </xdr:cNvPr>
        <xdr:cNvSpPr txBox="1">
          <a:spLocks noChangeArrowheads="1"/>
        </xdr:cNvSpPr>
      </xdr:nvSpPr>
      <xdr:spPr bwMode="auto">
        <a:xfrm>
          <a:off x="5151036" y="2784723"/>
          <a:ext cx="177997" cy="5704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域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外</a:t>
          </a:r>
        </a:p>
      </xdr:txBody>
    </xdr:sp>
    <xdr:clientData/>
  </xdr:oneCellAnchor>
  <xdr:twoCellAnchor>
    <xdr:from>
      <xdr:col>38</xdr:col>
      <xdr:colOff>7620</xdr:colOff>
      <xdr:row>39</xdr:row>
      <xdr:rowOff>83820</xdr:rowOff>
    </xdr:from>
    <xdr:to>
      <xdr:col>39</xdr:col>
      <xdr:colOff>0</xdr:colOff>
      <xdr:row>41</xdr:row>
      <xdr:rowOff>83820</xdr:rowOff>
    </xdr:to>
    <xdr:sp macro="" textlink="">
      <xdr:nvSpPr>
        <xdr:cNvPr id="45474" name="Arc 31">
          <a:extLst>
            <a:ext uri="{FF2B5EF4-FFF2-40B4-BE49-F238E27FC236}">
              <a16:creationId xmlns:a16="http://schemas.microsoft.com/office/drawing/2014/main" id="{3933C6B8-9519-424C-A6BA-35E0394313CA}"/>
            </a:ext>
          </a:extLst>
        </xdr:cNvPr>
        <xdr:cNvSpPr>
          <a:spLocks/>
        </xdr:cNvSpPr>
      </xdr:nvSpPr>
      <xdr:spPr bwMode="auto">
        <a:xfrm>
          <a:off x="5676900" y="4579620"/>
          <a:ext cx="121920" cy="228600"/>
        </a:xfrm>
        <a:custGeom>
          <a:avLst/>
          <a:gdLst>
            <a:gd name="T0" fmla="*/ 0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41</xdr:row>
      <xdr:rowOff>83820</xdr:rowOff>
    </xdr:from>
    <xdr:to>
      <xdr:col>39</xdr:col>
      <xdr:colOff>0</xdr:colOff>
      <xdr:row>43</xdr:row>
      <xdr:rowOff>83820</xdr:rowOff>
    </xdr:to>
    <xdr:sp macro="" textlink="">
      <xdr:nvSpPr>
        <xdr:cNvPr id="45475" name="Arc 32">
          <a:extLst>
            <a:ext uri="{FF2B5EF4-FFF2-40B4-BE49-F238E27FC236}">
              <a16:creationId xmlns:a16="http://schemas.microsoft.com/office/drawing/2014/main" id="{5C82A3B3-5B18-4444-B3F9-1D3B9B2240B6}"/>
            </a:ext>
          </a:extLst>
        </xdr:cNvPr>
        <xdr:cNvSpPr>
          <a:spLocks/>
        </xdr:cNvSpPr>
      </xdr:nvSpPr>
      <xdr:spPr bwMode="auto">
        <a:xfrm flipV="1">
          <a:off x="5676900" y="4808220"/>
          <a:ext cx="121920" cy="228600"/>
        </a:xfrm>
        <a:custGeom>
          <a:avLst/>
          <a:gdLst>
            <a:gd name="T0" fmla="*/ 0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60</xdr:col>
      <xdr:colOff>7620</xdr:colOff>
      <xdr:row>49</xdr:row>
      <xdr:rowOff>0</xdr:rowOff>
    </xdr:from>
    <xdr:to>
      <xdr:col>62</xdr:col>
      <xdr:colOff>0</xdr:colOff>
      <xdr:row>49</xdr:row>
      <xdr:rowOff>0</xdr:rowOff>
    </xdr:to>
    <xdr:sp macro="" textlink="">
      <xdr:nvSpPr>
        <xdr:cNvPr id="45476" name="Line 33">
          <a:extLst>
            <a:ext uri="{FF2B5EF4-FFF2-40B4-BE49-F238E27FC236}">
              <a16:creationId xmlns:a16="http://schemas.microsoft.com/office/drawing/2014/main" id="{570023EA-4572-4E7E-B43B-B2192E939778}"/>
            </a:ext>
          </a:extLst>
        </xdr:cNvPr>
        <xdr:cNvSpPr>
          <a:spLocks noChangeShapeType="1"/>
        </xdr:cNvSpPr>
      </xdr:nvSpPr>
      <xdr:spPr bwMode="auto">
        <a:xfrm>
          <a:off x="8648700" y="5684520"/>
          <a:ext cx="251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7620</xdr:colOff>
      <xdr:row>47</xdr:row>
      <xdr:rowOff>7620</xdr:rowOff>
    </xdr:from>
    <xdr:to>
      <xdr:col>62</xdr:col>
      <xdr:colOff>7620</xdr:colOff>
      <xdr:row>49</xdr:row>
      <xdr:rowOff>0</xdr:rowOff>
    </xdr:to>
    <xdr:sp macro="" textlink="">
      <xdr:nvSpPr>
        <xdr:cNvPr id="45477" name="Line 34">
          <a:extLst>
            <a:ext uri="{FF2B5EF4-FFF2-40B4-BE49-F238E27FC236}">
              <a16:creationId xmlns:a16="http://schemas.microsoft.com/office/drawing/2014/main" id="{1B96DCD2-FE19-47CB-9F5D-0DB468DD8B4A}"/>
            </a:ext>
          </a:extLst>
        </xdr:cNvPr>
        <xdr:cNvSpPr>
          <a:spLocks noChangeShapeType="1"/>
        </xdr:cNvSpPr>
      </xdr:nvSpPr>
      <xdr:spPr bwMode="auto">
        <a:xfrm flipV="1">
          <a:off x="8907780" y="541782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38100</xdr:colOff>
      <xdr:row>54</xdr:row>
      <xdr:rowOff>0</xdr:rowOff>
    </xdr:from>
    <xdr:to>
      <xdr:col>63</xdr:col>
      <xdr:colOff>99060</xdr:colOff>
      <xdr:row>54</xdr:row>
      <xdr:rowOff>0</xdr:rowOff>
    </xdr:to>
    <xdr:sp macro="" textlink="">
      <xdr:nvSpPr>
        <xdr:cNvPr id="45478" name="Line 35">
          <a:extLst>
            <a:ext uri="{FF2B5EF4-FFF2-40B4-BE49-F238E27FC236}">
              <a16:creationId xmlns:a16="http://schemas.microsoft.com/office/drawing/2014/main" id="{57F77440-1045-4398-A7F5-E28FDC5781FD}"/>
            </a:ext>
          </a:extLst>
        </xdr:cNvPr>
        <xdr:cNvSpPr>
          <a:spLocks noChangeShapeType="1"/>
        </xdr:cNvSpPr>
      </xdr:nvSpPr>
      <xdr:spPr bwMode="auto">
        <a:xfrm>
          <a:off x="8938260" y="625602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60</xdr:col>
      <xdr:colOff>68791</xdr:colOff>
      <xdr:row>60</xdr:row>
      <xdr:rowOff>57150</xdr:rowOff>
    </xdr:from>
    <xdr:to>
      <xdr:col>62</xdr:col>
      <xdr:colOff>115254</xdr:colOff>
      <xdr:row>64</xdr:row>
      <xdr:rowOff>17279</xdr:rowOff>
    </xdr:to>
    <xdr:sp macro="" textlink="">
      <xdr:nvSpPr>
        <xdr:cNvPr id="37" name="テキスト 75">
          <a:extLst>
            <a:ext uri="{FF2B5EF4-FFF2-40B4-BE49-F238E27FC236}">
              <a16:creationId xmlns:a16="http://schemas.microsoft.com/office/drawing/2014/main" id="{44EFBF29-B466-4466-80A5-DEBE51C1C16F}"/>
            </a:ext>
          </a:extLst>
        </xdr:cNvPr>
        <xdr:cNvSpPr txBox="1">
          <a:spLocks noChangeArrowheads="1"/>
        </xdr:cNvSpPr>
      </xdr:nvSpPr>
      <xdr:spPr bwMode="auto">
        <a:xfrm>
          <a:off x="8350249" y="7073900"/>
          <a:ext cx="266700" cy="450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域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外</a:t>
          </a:r>
        </a:p>
      </xdr:txBody>
    </xdr:sp>
    <xdr:clientData/>
  </xdr:twoCellAnchor>
  <xdr:twoCellAnchor>
    <xdr:from>
      <xdr:col>76</xdr:col>
      <xdr:colOff>0</xdr:colOff>
      <xdr:row>25</xdr:row>
      <xdr:rowOff>0</xdr:rowOff>
    </xdr:from>
    <xdr:to>
      <xdr:col>76</xdr:col>
      <xdr:colOff>0</xdr:colOff>
      <xdr:row>31</xdr:row>
      <xdr:rowOff>83820</xdr:rowOff>
    </xdr:to>
    <xdr:sp macro="" textlink="">
      <xdr:nvSpPr>
        <xdr:cNvPr id="45480" name="Line 37">
          <a:extLst>
            <a:ext uri="{FF2B5EF4-FFF2-40B4-BE49-F238E27FC236}">
              <a16:creationId xmlns:a16="http://schemas.microsoft.com/office/drawing/2014/main" id="{D7B8BEC7-2679-495E-A4A0-D788F853D937}"/>
            </a:ext>
          </a:extLst>
        </xdr:cNvPr>
        <xdr:cNvSpPr>
          <a:spLocks noChangeShapeType="1"/>
        </xdr:cNvSpPr>
      </xdr:nvSpPr>
      <xdr:spPr bwMode="auto">
        <a:xfrm flipV="1">
          <a:off x="10713720" y="2895600"/>
          <a:ext cx="0" cy="769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99060</xdr:colOff>
      <xdr:row>32</xdr:row>
      <xdr:rowOff>7620</xdr:rowOff>
    </xdr:from>
    <xdr:to>
      <xdr:col>81</xdr:col>
      <xdr:colOff>0</xdr:colOff>
      <xdr:row>32</xdr:row>
      <xdr:rowOff>7620</xdr:rowOff>
    </xdr:to>
    <xdr:sp macro="" textlink="">
      <xdr:nvSpPr>
        <xdr:cNvPr id="45481" name="Line 38">
          <a:extLst>
            <a:ext uri="{FF2B5EF4-FFF2-40B4-BE49-F238E27FC236}">
              <a16:creationId xmlns:a16="http://schemas.microsoft.com/office/drawing/2014/main" id="{6BF6A248-9265-4DD1-A3A5-4CEEE8D6AA9A}"/>
            </a:ext>
          </a:extLst>
        </xdr:cNvPr>
        <xdr:cNvSpPr>
          <a:spLocks noChangeShapeType="1"/>
        </xdr:cNvSpPr>
      </xdr:nvSpPr>
      <xdr:spPr bwMode="auto">
        <a:xfrm flipV="1">
          <a:off x="10683240" y="3703320"/>
          <a:ext cx="6781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0</xdr:colOff>
      <xdr:row>32</xdr:row>
      <xdr:rowOff>22860</xdr:rowOff>
    </xdr:from>
    <xdr:to>
      <xdr:col>81</xdr:col>
      <xdr:colOff>0</xdr:colOff>
      <xdr:row>41</xdr:row>
      <xdr:rowOff>7620</xdr:rowOff>
    </xdr:to>
    <xdr:sp macro="" textlink="">
      <xdr:nvSpPr>
        <xdr:cNvPr id="45482" name="Line 39">
          <a:extLst>
            <a:ext uri="{FF2B5EF4-FFF2-40B4-BE49-F238E27FC236}">
              <a16:creationId xmlns:a16="http://schemas.microsoft.com/office/drawing/2014/main" id="{3CAB5F6F-54CD-4323-9F6C-4B04A5F7FEB6}"/>
            </a:ext>
          </a:extLst>
        </xdr:cNvPr>
        <xdr:cNvSpPr>
          <a:spLocks noChangeShapeType="1"/>
        </xdr:cNvSpPr>
      </xdr:nvSpPr>
      <xdr:spPr bwMode="auto">
        <a:xfrm>
          <a:off x="11361420" y="3718560"/>
          <a:ext cx="0" cy="1013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15240</xdr:colOff>
      <xdr:row>62</xdr:row>
      <xdr:rowOff>68580</xdr:rowOff>
    </xdr:from>
    <xdr:to>
      <xdr:col>81</xdr:col>
      <xdr:colOff>76200</xdr:colOff>
      <xdr:row>62</xdr:row>
      <xdr:rowOff>68580</xdr:rowOff>
    </xdr:to>
    <xdr:sp macro="" textlink="">
      <xdr:nvSpPr>
        <xdr:cNvPr id="45483" name="Line 40">
          <a:extLst>
            <a:ext uri="{FF2B5EF4-FFF2-40B4-BE49-F238E27FC236}">
              <a16:creationId xmlns:a16="http://schemas.microsoft.com/office/drawing/2014/main" id="{CB09F907-BBC2-427E-A44D-E42083B3807B}"/>
            </a:ext>
          </a:extLst>
        </xdr:cNvPr>
        <xdr:cNvSpPr>
          <a:spLocks noChangeShapeType="1"/>
        </xdr:cNvSpPr>
      </xdr:nvSpPr>
      <xdr:spPr bwMode="auto">
        <a:xfrm>
          <a:off x="10858500" y="7277100"/>
          <a:ext cx="579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7620</xdr:colOff>
      <xdr:row>58</xdr:row>
      <xdr:rowOff>7620</xdr:rowOff>
    </xdr:from>
    <xdr:to>
      <xdr:col>80</xdr:col>
      <xdr:colOff>99060</xdr:colOff>
      <xdr:row>58</xdr:row>
      <xdr:rowOff>7620</xdr:rowOff>
    </xdr:to>
    <xdr:sp macro="" textlink="">
      <xdr:nvSpPr>
        <xdr:cNvPr id="45484" name="Line 41">
          <a:extLst>
            <a:ext uri="{FF2B5EF4-FFF2-40B4-BE49-F238E27FC236}">
              <a16:creationId xmlns:a16="http://schemas.microsoft.com/office/drawing/2014/main" id="{D8B267F4-288E-408B-8655-D4AA6123FC74}"/>
            </a:ext>
          </a:extLst>
        </xdr:cNvPr>
        <xdr:cNvSpPr>
          <a:spLocks noChangeShapeType="1"/>
        </xdr:cNvSpPr>
      </xdr:nvSpPr>
      <xdr:spPr bwMode="auto">
        <a:xfrm flipV="1">
          <a:off x="10850880" y="6743700"/>
          <a:ext cx="480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0</xdr:colOff>
      <xdr:row>53</xdr:row>
      <xdr:rowOff>76200</xdr:rowOff>
    </xdr:from>
    <xdr:to>
      <xdr:col>81</xdr:col>
      <xdr:colOff>0</xdr:colOff>
      <xdr:row>58</xdr:row>
      <xdr:rowOff>22860</xdr:rowOff>
    </xdr:to>
    <xdr:sp macro="" textlink="">
      <xdr:nvSpPr>
        <xdr:cNvPr id="45485" name="Line 42">
          <a:extLst>
            <a:ext uri="{FF2B5EF4-FFF2-40B4-BE49-F238E27FC236}">
              <a16:creationId xmlns:a16="http://schemas.microsoft.com/office/drawing/2014/main" id="{5B8252B2-03A9-457B-8DD5-7D90D84FA384}"/>
            </a:ext>
          </a:extLst>
        </xdr:cNvPr>
        <xdr:cNvSpPr>
          <a:spLocks noChangeShapeType="1"/>
        </xdr:cNvSpPr>
      </xdr:nvSpPr>
      <xdr:spPr bwMode="auto">
        <a:xfrm flipV="1">
          <a:off x="11361420" y="6217920"/>
          <a:ext cx="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68</xdr:row>
      <xdr:rowOff>114300</xdr:rowOff>
    </xdr:from>
    <xdr:to>
      <xdr:col>8</xdr:col>
      <xdr:colOff>114300</xdr:colOff>
      <xdr:row>68</xdr:row>
      <xdr:rowOff>114300</xdr:rowOff>
    </xdr:to>
    <xdr:sp macro="" textlink="">
      <xdr:nvSpPr>
        <xdr:cNvPr id="45486" name="Line 43">
          <a:extLst>
            <a:ext uri="{FF2B5EF4-FFF2-40B4-BE49-F238E27FC236}">
              <a16:creationId xmlns:a16="http://schemas.microsoft.com/office/drawing/2014/main" id="{32E8D383-1613-4514-9DDE-70FCB69560ED}"/>
            </a:ext>
          </a:extLst>
        </xdr:cNvPr>
        <xdr:cNvSpPr>
          <a:spLocks noChangeShapeType="1"/>
        </xdr:cNvSpPr>
      </xdr:nvSpPr>
      <xdr:spPr bwMode="auto">
        <a:xfrm flipV="1">
          <a:off x="1546860" y="8031480"/>
          <a:ext cx="23622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40</xdr:row>
      <xdr:rowOff>60960</xdr:rowOff>
    </xdr:from>
    <xdr:to>
      <xdr:col>45</xdr:col>
      <xdr:colOff>99060</xdr:colOff>
      <xdr:row>40</xdr:row>
      <xdr:rowOff>60960</xdr:rowOff>
    </xdr:to>
    <xdr:sp macro="" textlink="">
      <xdr:nvSpPr>
        <xdr:cNvPr id="45487" name="Line 44">
          <a:extLst>
            <a:ext uri="{FF2B5EF4-FFF2-40B4-BE49-F238E27FC236}">
              <a16:creationId xmlns:a16="http://schemas.microsoft.com/office/drawing/2014/main" id="{BE462350-1FC6-4428-9EC2-408FDD8134BB}"/>
            </a:ext>
          </a:extLst>
        </xdr:cNvPr>
        <xdr:cNvSpPr>
          <a:spLocks noChangeShapeType="1"/>
        </xdr:cNvSpPr>
      </xdr:nvSpPr>
      <xdr:spPr bwMode="auto">
        <a:xfrm>
          <a:off x="6187440" y="4671060"/>
          <a:ext cx="4876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37</xdr:row>
      <xdr:rowOff>7620</xdr:rowOff>
    </xdr:from>
    <xdr:to>
      <xdr:col>42</xdr:col>
      <xdr:colOff>0</xdr:colOff>
      <xdr:row>40</xdr:row>
      <xdr:rowOff>60960</xdr:rowOff>
    </xdr:to>
    <xdr:sp macro="" textlink="">
      <xdr:nvSpPr>
        <xdr:cNvPr id="45488" name="Line 45">
          <a:extLst>
            <a:ext uri="{FF2B5EF4-FFF2-40B4-BE49-F238E27FC236}">
              <a16:creationId xmlns:a16="http://schemas.microsoft.com/office/drawing/2014/main" id="{A5BD3193-B430-48B2-A3D4-076DACFF0B6C}"/>
            </a:ext>
          </a:extLst>
        </xdr:cNvPr>
        <xdr:cNvSpPr>
          <a:spLocks noChangeShapeType="1"/>
        </xdr:cNvSpPr>
      </xdr:nvSpPr>
      <xdr:spPr bwMode="auto">
        <a:xfrm flipV="1">
          <a:off x="6187440" y="42748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83820</xdr:rowOff>
    </xdr:from>
    <xdr:to>
      <xdr:col>45</xdr:col>
      <xdr:colOff>99060</xdr:colOff>
      <xdr:row>41</xdr:row>
      <xdr:rowOff>83820</xdr:rowOff>
    </xdr:to>
    <xdr:sp macro="" textlink="">
      <xdr:nvSpPr>
        <xdr:cNvPr id="45489" name="Line 46">
          <a:extLst>
            <a:ext uri="{FF2B5EF4-FFF2-40B4-BE49-F238E27FC236}">
              <a16:creationId xmlns:a16="http://schemas.microsoft.com/office/drawing/2014/main" id="{A804E2FA-E413-4D61-99BD-04A2B87B4506}"/>
            </a:ext>
          </a:extLst>
        </xdr:cNvPr>
        <xdr:cNvSpPr>
          <a:spLocks noChangeShapeType="1"/>
        </xdr:cNvSpPr>
      </xdr:nvSpPr>
      <xdr:spPr bwMode="auto">
        <a:xfrm>
          <a:off x="5798820" y="480822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40</xdr:col>
      <xdr:colOff>75565</xdr:colOff>
      <xdr:row>53</xdr:row>
      <xdr:rowOff>3175</xdr:rowOff>
    </xdr:from>
    <xdr:to>
      <xdr:col>44</xdr:col>
      <xdr:colOff>2098</xdr:colOff>
      <xdr:row>56</xdr:row>
      <xdr:rowOff>96362</xdr:rowOff>
    </xdr:to>
    <xdr:sp macro="" textlink="">
      <xdr:nvSpPr>
        <xdr:cNvPr id="49" name="テキスト 75">
          <a:extLst>
            <a:ext uri="{FF2B5EF4-FFF2-40B4-BE49-F238E27FC236}">
              <a16:creationId xmlns:a16="http://schemas.microsoft.com/office/drawing/2014/main" id="{60B423F6-6D48-451C-98E8-F46D10730A42}"/>
            </a:ext>
          </a:extLst>
        </xdr:cNvPr>
        <xdr:cNvSpPr txBox="1">
          <a:spLocks noChangeArrowheads="1"/>
        </xdr:cNvSpPr>
      </xdr:nvSpPr>
      <xdr:spPr bwMode="auto">
        <a:xfrm>
          <a:off x="5076825" y="6067425"/>
          <a:ext cx="371475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域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外</a:t>
          </a:r>
        </a:p>
      </xdr:txBody>
    </xdr:sp>
    <xdr:clientData/>
  </xdr:twoCellAnchor>
  <xdr:twoCellAnchor>
    <xdr:from>
      <xdr:col>43</xdr:col>
      <xdr:colOff>91440</xdr:colOff>
      <xdr:row>55</xdr:row>
      <xdr:rowOff>83820</xdr:rowOff>
    </xdr:from>
    <xdr:to>
      <xdr:col>46</xdr:col>
      <xdr:colOff>0</xdr:colOff>
      <xdr:row>55</xdr:row>
      <xdr:rowOff>83820</xdr:rowOff>
    </xdr:to>
    <xdr:sp macro="" textlink="">
      <xdr:nvSpPr>
        <xdr:cNvPr id="45491" name="Line 49">
          <a:extLst>
            <a:ext uri="{FF2B5EF4-FFF2-40B4-BE49-F238E27FC236}">
              <a16:creationId xmlns:a16="http://schemas.microsoft.com/office/drawing/2014/main" id="{B7FB905A-4385-44B5-AF08-2DC832C0E226}"/>
            </a:ext>
          </a:extLst>
        </xdr:cNvPr>
        <xdr:cNvSpPr>
          <a:spLocks noChangeShapeType="1"/>
        </xdr:cNvSpPr>
      </xdr:nvSpPr>
      <xdr:spPr bwMode="auto">
        <a:xfrm flipH="1">
          <a:off x="6408420" y="6454140"/>
          <a:ext cx="2971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76200</xdr:colOff>
      <xdr:row>54</xdr:row>
      <xdr:rowOff>0</xdr:rowOff>
    </xdr:from>
    <xdr:to>
      <xdr:col>46</xdr:col>
      <xdr:colOff>0</xdr:colOff>
      <xdr:row>54</xdr:row>
      <xdr:rowOff>0</xdr:rowOff>
    </xdr:to>
    <xdr:sp macro="" textlink="">
      <xdr:nvSpPr>
        <xdr:cNvPr id="45492" name="Line 50">
          <a:extLst>
            <a:ext uri="{FF2B5EF4-FFF2-40B4-BE49-F238E27FC236}">
              <a16:creationId xmlns:a16="http://schemas.microsoft.com/office/drawing/2014/main" id="{EB4DF374-7D0F-43C7-98AE-495F16C61B34}"/>
            </a:ext>
          </a:extLst>
        </xdr:cNvPr>
        <xdr:cNvSpPr>
          <a:spLocks noChangeShapeType="1"/>
        </xdr:cNvSpPr>
      </xdr:nvSpPr>
      <xdr:spPr bwMode="auto">
        <a:xfrm>
          <a:off x="6393180" y="6256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57</xdr:row>
      <xdr:rowOff>68580</xdr:rowOff>
    </xdr:from>
    <xdr:to>
      <xdr:col>64</xdr:col>
      <xdr:colOff>0</xdr:colOff>
      <xdr:row>60</xdr:row>
      <xdr:rowOff>45720</xdr:rowOff>
    </xdr:to>
    <xdr:sp macro="" textlink="">
      <xdr:nvSpPr>
        <xdr:cNvPr id="45493" name="Freeform 51">
          <a:extLst>
            <a:ext uri="{FF2B5EF4-FFF2-40B4-BE49-F238E27FC236}">
              <a16:creationId xmlns:a16="http://schemas.microsoft.com/office/drawing/2014/main" id="{F421FE8E-9BD6-4063-A2AE-FE0D83237DFA}"/>
            </a:ext>
          </a:extLst>
        </xdr:cNvPr>
        <xdr:cNvSpPr>
          <a:spLocks/>
        </xdr:cNvSpPr>
      </xdr:nvSpPr>
      <xdr:spPr bwMode="auto">
        <a:xfrm>
          <a:off x="8808720" y="6690360"/>
          <a:ext cx="350520" cy="320040"/>
        </a:xfrm>
        <a:custGeom>
          <a:avLst/>
          <a:gdLst>
            <a:gd name="T0" fmla="*/ 0 w 31"/>
            <a:gd name="T1" fmla="*/ 2147483646 h 31"/>
            <a:gd name="T2" fmla="*/ 0 w 31"/>
            <a:gd name="T3" fmla="*/ 0 h 31"/>
            <a:gd name="T4" fmla="*/ 2147483646 w 31"/>
            <a:gd name="T5" fmla="*/ 0 h 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1" h="31">
              <a:moveTo>
                <a:pt x="0" y="31"/>
              </a:moveTo>
              <a:lnTo>
                <a:pt x="0" y="0"/>
              </a:lnTo>
              <a:lnTo>
                <a:pt x="3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62</xdr:col>
      <xdr:colOff>7620</xdr:colOff>
      <xdr:row>58</xdr:row>
      <xdr:rowOff>60960</xdr:rowOff>
    </xdr:from>
    <xdr:to>
      <xdr:col>64</xdr:col>
      <xdr:colOff>0</xdr:colOff>
      <xdr:row>60</xdr:row>
      <xdr:rowOff>38100</xdr:rowOff>
    </xdr:to>
    <xdr:sp macro="" textlink="">
      <xdr:nvSpPr>
        <xdr:cNvPr id="45494" name="Freeform 52">
          <a:extLst>
            <a:ext uri="{FF2B5EF4-FFF2-40B4-BE49-F238E27FC236}">
              <a16:creationId xmlns:a16="http://schemas.microsoft.com/office/drawing/2014/main" id="{7D16360B-00F9-4643-9AA7-6A555B4ADF3F}"/>
            </a:ext>
          </a:extLst>
        </xdr:cNvPr>
        <xdr:cNvSpPr>
          <a:spLocks/>
        </xdr:cNvSpPr>
      </xdr:nvSpPr>
      <xdr:spPr bwMode="auto">
        <a:xfrm>
          <a:off x="8907780" y="6797040"/>
          <a:ext cx="251460" cy="205740"/>
        </a:xfrm>
        <a:custGeom>
          <a:avLst/>
          <a:gdLst>
            <a:gd name="T0" fmla="*/ 0 w 21"/>
            <a:gd name="T1" fmla="*/ 2147483646 h 22"/>
            <a:gd name="T2" fmla="*/ 0 w 21"/>
            <a:gd name="T3" fmla="*/ 0 h 22"/>
            <a:gd name="T4" fmla="*/ 2147483646 w 21"/>
            <a:gd name="T5" fmla="*/ 0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" h="22">
              <a:moveTo>
                <a:pt x="0" y="22"/>
              </a:moveTo>
              <a:lnTo>
                <a:pt x="0" y="0"/>
              </a:lnTo>
              <a:lnTo>
                <a:pt x="2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med" len="sm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99060</xdr:colOff>
      <xdr:row>50</xdr:row>
      <xdr:rowOff>22860</xdr:rowOff>
    </xdr:from>
    <xdr:to>
      <xdr:col>64</xdr:col>
      <xdr:colOff>0</xdr:colOff>
      <xdr:row>57</xdr:row>
      <xdr:rowOff>60960</xdr:rowOff>
    </xdr:to>
    <xdr:sp macro="" textlink="">
      <xdr:nvSpPr>
        <xdr:cNvPr id="45495" name="Freeform 53">
          <a:extLst>
            <a:ext uri="{FF2B5EF4-FFF2-40B4-BE49-F238E27FC236}">
              <a16:creationId xmlns:a16="http://schemas.microsoft.com/office/drawing/2014/main" id="{0CF39F96-F57E-4834-BA1D-5A40975B1E18}"/>
            </a:ext>
          </a:extLst>
        </xdr:cNvPr>
        <xdr:cNvSpPr>
          <a:spLocks/>
        </xdr:cNvSpPr>
      </xdr:nvSpPr>
      <xdr:spPr bwMode="auto">
        <a:xfrm>
          <a:off x="5250180" y="5821680"/>
          <a:ext cx="3909060" cy="861060"/>
        </a:xfrm>
        <a:custGeom>
          <a:avLst/>
          <a:gdLst>
            <a:gd name="T0" fmla="*/ 0 w 390"/>
            <a:gd name="T1" fmla="*/ 2147483646 h 114"/>
            <a:gd name="T2" fmla="*/ 0 w 390"/>
            <a:gd name="T3" fmla="*/ 2147483646 h 114"/>
            <a:gd name="T4" fmla="*/ 2147483646 w 390"/>
            <a:gd name="T5" fmla="*/ 2147483646 h 114"/>
            <a:gd name="T6" fmla="*/ 2147483646 w 390"/>
            <a:gd name="T7" fmla="*/ 0 h 11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90" h="114">
              <a:moveTo>
                <a:pt x="0" y="90"/>
              </a:moveTo>
              <a:lnTo>
                <a:pt x="0" y="114"/>
              </a:lnTo>
              <a:lnTo>
                <a:pt x="343" y="114"/>
              </a:lnTo>
              <a:lnTo>
                <a:pt x="39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7620</xdr:colOff>
      <xdr:row>54</xdr:row>
      <xdr:rowOff>0</xdr:rowOff>
    </xdr:from>
    <xdr:to>
      <xdr:col>61</xdr:col>
      <xdr:colOff>68580</xdr:colOff>
      <xdr:row>54</xdr:row>
      <xdr:rowOff>0</xdr:rowOff>
    </xdr:to>
    <xdr:sp macro="" textlink="">
      <xdr:nvSpPr>
        <xdr:cNvPr id="45496" name="Line 54">
          <a:extLst>
            <a:ext uri="{FF2B5EF4-FFF2-40B4-BE49-F238E27FC236}">
              <a16:creationId xmlns:a16="http://schemas.microsoft.com/office/drawing/2014/main" id="{CDCB4972-070D-40BB-8A02-0E87A3FCC54C}"/>
            </a:ext>
          </a:extLst>
        </xdr:cNvPr>
        <xdr:cNvSpPr>
          <a:spLocks noChangeShapeType="1"/>
        </xdr:cNvSpPr>
      </xdr:nvSpPr>
      <xdr:spPr bwMode="auto">
        <a:xfrm>
          <a:off x="8648700" y="625602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37</xdr:row>
      <xdr:rowOff>7620</xdr:rowOff>
    </xdr:from>
    <xdr:to>
      <xdr:col>40</xdr:col>
      <xdr:colOff>0</xdr:colOff>
      <xdr:row>40</xdr:row>
      <xdr:rowOff>60960</xdr:rowOff>
    </xdr:to>
    <xdr:sp macro="" textlink="">
      <xdr:nvSpPr>
        <xdr:cNvPr id="45497" name="Line 55">
          <a:extLst>
            <a:ext uri="{FF2B5EF4-FFF2-40B4-BE49-F238E27FC236}">
              <a16:creationId xmlns:a16="http://schemas.microsoft.com/office/drawing/2014/main" id="{FC03ED59-AE74-4D95-8872-99D79CB53A29}"/>
            </a:ext>
          </a:extLst>
        </xdr:cNvPr>
        <xdr:cNvSpPr>
          <a:spLocks noChangeShapeType="1"/>
        </xdr:cNvSpPr>
      </xdr:nvSpPr>
      <xdr:spPr bwMode="auto">
        <a:xfrm flipV="1">
          <a:off x="5928360" y="42748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76200</xdr:colOff>
      <xdr:row>40</xdr:row>
      <xdr:rowOff>60960</xdr:rowOff>
    </xdr:from>
    <xdr:to>
      <xdr:col>39</xdr:col>
      <xdr:colOff>99060</xdr:colOff>
      <xdr:row>40</xdr:row>
      <xdr:rowOff>60960</xdr:rowOff>
    </xdr:to>
    <xdr:sp macro="" textlink="">
      <xdr:nvSpPr>
        <xdr:cNvPr id="45498" name="Line 56">
          <a:extLst>
            <a:ext uri="{FF2B5EF4-FFF2-40B4-BE49-F238E27FC236}">
              <a16:creationId xmlns:a16="http://schemas.microsoft.com/office/drawing/2014/main" id="{B00CD42F-08C3-450B-84A5-3D1C62B27555}"/>
            </a:ext>
          </a:extLst>
        </xdr:cNvPr>
        <xdr:cNvSpPr>
          <a:spLocks noChangeShapeType="1"/>
        </xdr:cNvSpPr>
      </xdr:nvSpPr>
      <xdr:spPr bwMode="auto">
        <a:xfrm flipH="1">
          <a:off x="5745480" y="4671060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137160</xdr:colOff>
      <xdr:row>68</xdr:row>
      <xdr:rowOff>144780</xdr:rowOff>
    </xdr:from>
    <xdr:to>
      <xdr:col>25</xdr:col>
      <xdr:colOff>83820</xdr:colOff>
      <xdr:row>68</xdr:row>
      <xdr:rowOff>152400</xdr:rowOff>
    </xdr:to>
    <xdr:sp macro="" textlink="">
      <xdr:nvSpPr>
        <xdr:cNvPr id="45499" name="Line 59">
          <a:extLst>
            <a:ext uri="{FF2B5EF4-FFF2-40B4-BE49-F238E27FC236}">
              <a16:creationId xmlns:a16="http://schemas.microsoft.com/office/drawing/2014/main" id="{842850D6-72D0-4DD2-AF40-D76888E2E1B1}"/>
            </a:ext>
          </a:extLst>
        </xdr:cNvPr>
        <xdr:cNvSpPr>
          <a:spLocks noChangeShapeType="1"/>
        </xdr:cNvSpPr>
      </xdr:nvSpPr>
      <xdr:spPr bwMode="auto">
        <a:xfrm rot="-180000">
          <a:off x="3825240" y="8061960"/>
          <a:ext cx="21336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7620</xdr:colOff>
      <xdr:row>50</xdr:row>
      <xdr:rowOff>7620</xdr:rowOff>
    </xdr:from>
    <xdr:to>
      <xdr:col>78</xdr:col>
      <xdr:colOff>7620</xdr:colOff>
      <xdr:row>58</xdr:row>
      <xdr:rowOff>7620</xdr:rowOff>
    </xdr:to>
    <xdr:sp macro="" textlink="">
      <xdr:nvSpPr>
        <xdr:cNvPr id="45500" name="Line 60">
          <a:extLst>
            <a:ext uri="{FF2B5EF4-FFF2-40B4-BE49-F238E27FC236}">
              <a16:creationId xmlns:a16="http://schemas.microsoft.com/office/drawing/2014/main" id="{5140A389-B3AF-4EA7-AE08-620E3AF6FE03}"/>
            </a:ext>
          </a:extLst>
        </xdr:cNvPr>
        <xdr:cNvSpPr>
          <a:spLocks noChangeShapeType="1"/>
        </xdr:cNvSpPr>
      </xdr:nvSpPr>
      <xdr:spPr bwMode="auto">
        <a:xfrm>
          <a:off x="10980420" y="5806440"/>
          <a:ext cx="0" cy="937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7620</xdr:colOff>
      <xdr:row>50</xdr:row>
      <xdr:rowOff>7620</xdr:rowOff>
    </xdr:from>
    <xdr:to>
      <xdr:col>78</xdr:col>
      <xdr:colOff>0</xdr:colOff>
      <xdr:row>50</xdr:row>
      <xdr:rowOff>7620</xdr:rowOff>
    </xdr:to>
    <xdr:sp macro="" textlink="">
      <xdr:nvSpPr>
        <xdr:cNvPr id="45501" name="Line 61">
          <a:extLst>
            <a:ext uri="{FF2B5EF4-FFF2-40B4-BE49-F238E27FC236}">
              <a16:creationId xmlns:a16="http://schemas.microsoft.com/office/drawing/2014/main" id="{9F2152B3-1DBF-4E69-BC29-C1CF1922804C}"/>
            </a:ext>
          </a:extLst>
        </xdr:cNvPr>
        <xdr:cNvSpPr>
          <a:spLocks noChangeShapeType="1"/>
        </xdr:cNvSpPr>
      </xdr:nvSpPr>
      <xdr:spPr bwMode="auto">
        <a:xfrm flipV="1">
          <a:off x="10203180" y="5806440"/>
          <a:ext cx="769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15240</xdr:colOff>
      <xdr:row>28</xdr:row>
      <xdr:rowOff>60960</xdr:rowOff>
    </xdr:from>
    <xdr:to>
      <xdr:col>41</xdr:col>
      <xdr:colOff>99060</xdr:colOff>
      <xdr:row>32</xdr:row>
      <xdr:rowOff>0</xdr:rowOff>
    </xdr:to>
    <xdr:sp macro="" textlink="">
      <xdr:nvSpPr>
        <xdr:cNvPr id="45502" name="Freeform 62">
          <a:extLst>
            <a:ext uri="{FF2B5EF4-FFF2-40B4-BE49-F238E27FC236}">
              <a16:creationId xmlns:a16="http://schemas.microsoft.com/office/drawing/2014/main" id="{F39FC223-802A-4456-B3A0-07FD03539240}"/>
            </a:ext>
          </a:extLst>
        </xdr:cNvPr>
        <xdr:cNvSpPr>
          <a:spLocks/>
        </xdr:cNvSpPr>
      </xdr:nvSpPr>
      <xdr:spPr bwMode="auto">
        <a:xfrm flipH="1">
          <a:off x="5295900" y="3299460"/>
          <a:ext cx="861060" cy="396240"/>
        </a:xfrm>
        <a:custGeom>
          <a:avLst/>
          <a:gdLst>
            <a:gd name="T0" fmla="*/ 0 w 21"/>
            <a:gd name="T1" fmla="*/ 2147483646 h 22"/>
            <a:gd name="T2" fmla="*/ 0 w 21"/>
            <a:gd name="T3" fmla="*/ 0 h 22"/>
            <a:gd name="T4" fmla="*/ 2147483646 w 21"/>
            <a:gd name="T5" fmla="*/ 0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" h="22">
              <a:moveTo>
                <a:pt x="0" y="22"/>
              </a:moveTo>
              <a:lnTo>
                <a:pt x="0" y="0"/>
              </a:lnTo>
              <a:lnTo>
                <a:pt x="2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med" len="sm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15240</xdr:colOff>
      <xdr:row>30</xdr:row>
      <xdr:rowOff>30480</xdr:rowOff>
    </xdr:from>
    <xdr:to>
      <xdr:col>40</xdr:col>
      <xdr:colOff>0</xdr:colOff>
      <xdr:row>32</xdr:row>
      <xdr:rowOff>0</xdr:rowOff>
    </xdr:to>
    <xdr:sp macro="" textlink="">
      <xdr:nvSpPr>
        <xdr:cNvPr id="45503" name="Freeform 63">
          <a:extLst>
            <a:ext uri="{FF2B5EF4-FFF2-40B4-BE49-F238E27FC236}">
              <a16:creationId xmlns:a16="http://schemas.microsoft.com/office/drawing/2014/main" id="{40530EF9-468E-4C8F-92CD-6F47AE14B62D}"/>
            </a:ext>
          </a:extLst>
        </xdr:cNvPr>
        <xdr:cNvSpPr>
          <a:spLocks/>
        </xdr:cNvSpPr>
      </xdr:nvSpPr>
      <xdr:spPr bwMode="auto">
        <a:xfrm rot="5400000">
          <a:off x="5513070" y="3280410"/>
          <a:ext cx="198120" cy="632460"/>
        </a:xfrm>
        <a:custGeom>
          <a:avLst/>
          <a:gdLst>
            <a:gd name="T0" fmla="*/ 0 w 21"/>
            <a:gd name="T1" fmla="*/ 2147483646 h 22"/>
            <a:gd name="T2" fmla="*/ 0 w 21"/>
            <a:gd name="T3" fmla="*/ 0 h 22"/>
            <a:gd name="T4" fmla="*/ 2147483646 w 21"/>
            <a:gd name="T5" fmla="*/ 0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" h="22">
              <a:moveTo>
                <a:pt x="0" y="22"/>
              </a:moveTo>
              <a:lnTo>
                <a:pt x="0" y="0"/>
              </a:lnTo>
              <a:lnTo>
                <a:pt x="21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med" len="sm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54</xdr:col>
      <xdr:colOff>0</xdr:colOff>
      <xdr:row>55</xdr:row>
      <xdr:rowOff>0</xdr:rowOff>
    </xdr:from>
    <xdr:to>
      <xdr:col>56</xdr:col>
      <xdr:colOff>0</xdr:colOff>
      <xdr:row>55</xdr:row>
      <xdr:rowOff>0</xdr:rowOff>
    </xdr:to>
    <xdr:sp macro="" textlink="">
      <xdr:nvSpPr>
        <xdr:cNvPr id="45504" name="Line 64">
          <a:extLst>
            <a:ext uri="{FF2B5EF4-FFF2-40B4-BE49-F238E27FC236}">
              <a16:creationId xmlns:a16="http://schemas.microsoft.com/office/drawing/2014/main" id="{2C24995B-16CD-4CE7-ADC9-8F571EC190DD}"/>
            </a:ext>
          </a:extLst>
        </xdr:cNvPr>
        <xdr:cNvSpPr>
          <a:spLocks noChangeShapeType="1"/>
        </xdr:cNvSpPr>
      </xdr:nvSpPr>
      <xdr:spPr bwMode="auto">
        <a:xfrm>
          <a:off x="7741920" y="637032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7620</xdr:colOff>
      <xdr:row>41</xdr:row>
      <xdr:rowOff>7620</xdr:rowOff>
    </xdr:from>
    <xdr:to>
      <xdr:col>56</xdr:col>
      <xdr:colOff>0</xdr:colOff>
      <xdr:row>41</xdr:row>
      <xdr:rowOff>7620</xdr:rowOff>
    </xdr:to>
    <xdr:sp macro="" textlink="">
      <xdr:nvSpPr>
        <xdr:cNvPr id="45505" name="Line 65">
          <a:extLst>
            <a:ext uri="{FF2B5EF4-FFF2-40B4-BE49-F238E27FC236}">
              <a16:creationId xmlns:a16="http://schemas.microsoft.com/office/drawing/2014/main" id="{F4058444-8A15-495A-85DE-B1D2C9BE1184}"/>
            </a:ext>
          </a:extLst>
        </xdr:cNvPr>
        <xdr:cNvSpPr>
          <a:spLocks noChangeShapeType="1"/>
        </xdr:cNvSpPr>
      </xdr:nvSpPr>
      <xdr:spPr bwMode="auto">
        <a:xfrm>
          <a:off x="7749540" y="4732020"/>
          <a:ext cx="403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7620</xdr:colOff>
      <xdr:row>25</xdr:row>
      <xdr:rowOff>60960</xdr:rowOff>
    </xdr:from>
    <xdr:to>
      <xdr:col>20</xdr:col>
      <xdr:colOff>7620</xdr:colOff>
      <xdr:row>28</xdr:row>
      <xdr:rowOff>76200</xdr:rowOff>
    </xdr:to>
    <xdr:sp macro="" textlink="">
      <xdr:nvSpPr>
        <xdr:cNvPr id="45506" name="Line 66">
          <a:extLst>
            <a:ext uri="{FF2B5EF4-FFF2-40B4-BE49-F238E27FC236}">
              <a16:creationId xmlns:a16="http://schemas.microsoft.com/office/drawing/2014/main" id="{06705917-04F1-401D-9899-A3E70EA9F7FC}"/>
            </a:ext>
          </a:extLst>
        </xdr:cNvPr>
        <xdr:cNvSpPr>
          <a:spLocks noChangeShapeType="1"/>
        </xdr:cNvSpPr>
      </xdr:nvSpPr>
      <xdr:spPr bwMode="auto">
        <a:xfrm flipV="1">
          <a:off x="3314700" y="2956560"/>
          <a:ext cx="0" cy="35814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99060</xdr:colOff>
      <xdr:row>25</xdr:row>
      <xdr:rowOff>0</xdr:rowOff>
    </xdr:from>
    <xdr:to>
      <xdr:col>77</xdr:col>
      <xdr:colOff>114300</xdr:colOff>
      <xdr:row>28</xdr:row>
      <xdr:rowOff>60960</xdr:rowOff>
    </xdr:to>
    <xdr:sp macro="" textlink="">
      <xdr:nvSpPr>
        <xdr:cNvPr id="45507" name="Line 68">
          <a:extLst>
            <a:ext uri="{FF2B5EF4-FFF2-40B4-BE49-F238E27FC236}">
              <a16:creationId xmlns:a16="http://schemas.microsoft.com/office/drawing/2014/main" id="{9185B812-B0E2-4522-AF5F-1923F9520FD3}"/>
            </a:ext>
          </a:extLst>
        </xdr:cNvPr>
        <xdr:cNvSpPr>
          <a:spLocks noChangeShapeType="1"/>
        </xdr:cNvSpPr>
      </xdr:nvSpPr>
      <xdr:spPr bwMode="auto">
        <a:xfrm flipH="1">
          <a:off x="10942320" y="2895600"/>
          <a:ext cx="15240" cy="4038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99060</xdr:colOff>
      <xdr:row>28</xdr:row>
      <xdr:rowOff>60960</xdr:rowOff>
    </xdr:from>
    <xdr:to>
      <xdr:col>92</xdr:col>
      <xdr:colOff>7620</xdr:colOff>
      <xdr:row>28</xdr:row>
      <xdr:rowOff>68580</xdr:rowOff>
    </xdr:to>
    <xdr:sp macro="" textlink="">
      <xdr:nvSpPr>
        <xdr:cNvPr id="45508" name="Line 69">
          <a:extLst>
            <a:ext uri="{FF2B5EF4-FFF2-40B4-BE49-F238E27FC236}">
              <a16:creationId xmlns:a16="http://schemas.microsoft.com/office/drawing/2014/main" id="{CB5577D3-01C3-42C3-9D4E-6CC7C5AD451C}"/>
            </a:ext>
          </a:extLst>
        </xdr:cNvPr>
        <xdr:cNvSpPr>
          <a:spLocks noChangeShapeType="1"/>
        </xdr:cNvSpPr>
      </xdr:nvSpPr>
      <xdr:spPr bwMode="auto">
        <a:xfrm>
          <a:off x="10942320" y="3299460"/>
          <a:ext cx="185166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99060</xdr:colOff>
      <xdr:row>28</xdr:row>
      <xdr:rowOff>60960</xdr:rowOff>
    </xdr:from>
    <xdr:to>
      <xdr:col>86</xdr:col>
      <xdr:colOff>99060</xdr:colOff>
      <xdr:row>30</xdr:row>
      <xdr:rowOff>83820</xdr:rowOff>
    </xdr:to>
    <xdr:sp macro="" textlink="">
      <xdr:nvSpPr>
        <xdr:cNvPr id="45509" name="Line 74">
          <a:extLst>
            <a:ext uri="{FF2B5EF4-FFF2-40B4-BE49-F238E27FC236}">
              <a16:creationId xmlns:a16="http://schemas.microsoft.com/office/drawing/2014/main" id="{3E9E6445-FBEB-4278-B5EC-B0167EE5D612}"/>
            </a:ext>
          </a:extLst>
        </xdr:cNvPr>
        <xdr:cNvSpPr>
          <a:spLocks noChangeShapeType="1"/>
        </xdr:cNvSpPr>
      </xdr:nvSpPr>
      <xdr:spPr bwMode="auto">
        <a:xfrm>
          <a:off x="12108180" y="3299460"/>
          <a:ext cx="0" cy="2514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7620</xdr:colOff>
      <xdr:row>28</xdr:row>
      <xdr:rowOff>60960</xdr:rowOff>
    </xdr:from>
    <xdr:to>
      <xdr:col>92</xdr:col>
      <xdr:colOff>7620</xdr:colOff>
      <xdr:row>37</xdr:row>
      <xdr:rowOff>0</xdr:rowOff>
    </xdr:to>
    <xdr:sp macro="" textlink="">
      <xdr:nvSpPr>
        <xdr:cNvPr id="45510" name="Line 76">
          <a:extLst>
            <a:ext uri="{FF2B5EF4-FFF2-40B4-BE49-F238E27FC236}">
              <a16:creationId xmlns:a16="http://schemas.microsoft.com/office/drawing/2014/main" id="{F96D4438-4348-47E3-9CF9-4C6706B92EC6}"/>
            </a:ext>
          </a:extLst>
        </xdr:cNvPr>
        <xdr:cNvSpPr>
          <a:spLocks noChangeShapeType="1"/>
        </xdr:cNvSpPr>
      </xdr:nvSpPr>
      <xdr:spPr bwMode="auto">
        <a:xfrm flipH="1">
          <a:off x="12793980" y="3299460"/>
          <a:ext cx="0" cy="9677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57</xdr:row>
      <xdr:rowOff>83820</xdr:rowOff>
    </xdr:from>
    <xdr:to>
      <xdr:col>25</xdr:col>
      <xdr:colOff>68580</xdr:colOff>
      <xdr:row>66</xdr:row>
      <xdr:rowOff>0</xdr:rowOff>
    </xdr:to>
    <xdr:sp macro="" textlink="">
      <xdr:nvSpPr>
        <xdr:cNvPr id="45511" name="Rectangle 79">
          <a:extLst>
            <a:ext uri="{FF2B5EF4-FFF2-40B4-BE49-F238E27FC236}">
              <a16:creationId xmlns:a16="http://schemas.microsoft.com/office/drawing/2014/main" id="{D2CF9061-23CB-4346-A3B7-5A31777C307D}"/>
            </a:ext>
          </a:extLst>
        </xdr:cNvPr>
        <xdr:cNvSpPr>
          <a:spLocks noChangeArrowheads="1"/>
        </xdr:cNvSpPr>
      </xdr:nvSpPr>
      <xdr:spPr bwMode="auto">
        <a:xfrm>
          <a:off x="906780" y="6705600"/>
          <a:ext cx="3116580" cy="98298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84</xdr:col>
      <xdr:colOff>89246</xdr:colOff>
      <xdr:row>41</xdr:row>
      <xdr:rowOff>70137</xdr:rowOff>
    </xdr:from>
    <xdr:to>
      <xdr:col>98</xdr:col>
      <xdr:colOff>74604</xdr:colOff>
      <xdr:row>43</xdr:row>
      <xdr:rowOff>59311</xdr:rowOff>
    </xdr:to>
    <xdr:sp macro="" textlink="">
      <xdr:nvSpPr>
        <xdr:cNvPr id="75" name="Text Box 77">
          <a:extLst>
            <a:ext uri="{FF2B5EF4-FFF2-40B4-BE49-F238E27FC236}">
              <a16:creationId xmlns:a16="http://schemas.microsoft.com/office/drawing/2014/main" id="{1757EDE4-84F4-455F-8ED5-8A2628C764B7}"/>
            </a:ext>
          </a:extLst>
        </xdr:cNvPr>
        <xdr:cNvSpPr txBox="1">
          <a:spLocks noChangeArrowheads="1"/>
        </xdr:cNvSpPr>
      </xdr:nvSpPr>
      <xdr:spPr bwMode="auto">
        <a:xfrm>
          <a:off x="10310379" y="4694957"/>
          <a:ext cx="1672359" cy="1967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（参考）非金融資産の増加</a:t>
          </a:r>
        </a:p>
      </xdr:txBody>
    </xdr:sp>
    <xdr:clientData/>
  </xdr:twoCellAnchor>
  <xdr:twoCellAnchor>
    <xdr:from>
      <xdr:col>4</xdr:col>
      <xdr:colOff>73948</xdr:colOff>
      <xdr:row>57</xdr:row>
      <xdr:rowOff>2309</xdr:rowOff>
    </xdr:from>
    <xdr:to>
      <xdr:col>22</xdr:col>
      <xdr:colOff>29797</xdr:colOff>
      <xdr:row>59</xdr:row>
      <xdr:rowOff>119</xdr:rowOff>
    </xdr:to>
    <xdr:sp macro="" textlink="">
      <xdr:nvSpPr>
        <xdr:cNvPr id="77" name="テキスト 117">
          <a:extLst>
            <a:ext uri="{FF2B5EF4-FFF2-40B4-BE49-F238E27FC236}">
              <a16:creationId xmlns:a16="http://schemas.microsoft.com/office/drawing/2014/main" id="{6D702D1E-1A45-42D5-9481-07A4C1DB8DE4}"/>
            </a:ext>
          </a:extLst>
        </xdr:cNvPr>
        <xdr:cNvSpPr txBox="1">
          <a:spLocks noChangeArrowheads="1"/>
        </xdr:cNvSpPr>
      </xdr:nvSpPr>
      <xdr:spPr bwMode="auto">
        <a:xfrm>
          <a:off x="536863" y="6425045"/>
          <a:ext cx="2208069" cy="2164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参考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財貨・サービスの移出入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T84"/>
  <sheetViews>
    <sheetView tabSelected="1" view="pageBreakPreview" zoomScale="69" zoomScaleNormal="100" zoomScaleSheetLayoutView="69" workbookViewId="0">
      <selection activeCell="AW24" sqref="AW24"/>
    </sheetView>
  </sheetViews>
  <sheetFormatPr defaultColWidth="9.109375" defaultRowHeight="12" x14ac:dyDescent="0.15"/>
  <cols>
    <col min="1" max="1" width="2.33203125" style="2" customWidth="1"/>
    <col min="2" max="2" width="3.5546875" style="1" bestFit="1" customWidth="1"/>
    <col min="3" max="3" width="4.109375" style="101" customWidth="1"/>
    <col min="4" max="4" width="23" style="23" customWidth="1"/>
    <col min="5" max="12" width="2.88671875" style="24" customWidth="1"/>
    <col min="13" max="13" width="2" style="24" customWidth="1"/>
    <col min="14" max="15" width="2.88671875" style="24" customWidth="1"/>
    <col min="16" max="16" width="2" style="24" customWidth="1"/>
    <col min="17" max="17" width="4.109375" style="24" customWidth="1"/>
    <col min="18" max="18" width="2.88671875" style="24" customWidth="1"/>
    <col min="19" max="19" width="2.109375" style="24" customWidth="1"/>
    <col min="20" max="20" width="2.5546875" style="24" customWidth="1"/>
    <col min="21" max="21" width="2" style="24" customWidth="1"/>
    <col min="22" max="22" width="2.88671875" style="24" customWidth="1"/>
    <col min="23" max="23" width="2" style="24" customWidth="1"/>
    <col min="24" max="24" width="1.88671875" style="24" customWidth="1"/>
    <col min="25" max="27" width="2.88671875" style="24" customWidth="1"/>
    <col min="28" max="28" width="2.33203125" style="24" customWidth="1"/>
    <col min="29" max="29" width="2.88671875" style="24" customWidth="1"/>
    <col min="30" max="30" width="1.6640625" style="24" customWidth="1"/>
    <col min="31" max="31" width="2.109375" style="24" customWidth="1"/>
    <col min="32" max="32" width="3.109375" style="24" customWidth="1"/>
    <col min="33" max="34" width="2.88671875" style="24" customWidth="1"/>
    <col min="35" max="35" width="2.44140625" style="24" customWidth="1"/>
    <col min="36" max="36" width="2.109375" style="24" customWidth="1"/>
    <col min="37" max="37" width="7.109375" style="24" customWidth="1"/>
    <col min="38" max="38" width="2.109375" style="24" customWidth="1"/>
    <col min="39" max="39" width="5.5546875" style="24" customWidth="1"/>
    <col min="40" max="40" width="1.88671875" style="24" customWidth="1"/>
    <col min="41" max="41" width="2.109375" style="24" customWidth="1"/>
    <col min="42" max="42" width="2.44140625" style="24" customWidth="1"/>
    <col min="43" max="43" width="3.44140625" style="24" customWidth="1"/>
    <col min="44" max="44" width="2.33203125" style="24" customWidth="1"/>
    <col min="45" max="45" width="2.109375" style="24" customWidth="1"/>
    <col min="46" max="46" width="2.88671875" style="24" customWidth="1"/>
    <col min="47" max="16384" width="9.109375" style="2"/>
  </cols>
  <sheetData>
    <row r="1" spans="2:46" ht="19.2" x14ac:dyDescent="0.15">
      <c r="C1" s="105" t="s">
        <v>0</v>
      </c>
    </row>
    <row r="3" spans="2:46" x14ac:dyDescent="0.15">
      <c r="AS3" s="25" t="s">
        <v>106</v>
      </c>
    </row>
    <row r="5" spans="2:46" ht="16.5" customHeight="1" thickBot="1" x14ac:dyDescent="0.2">
      <c r="B5" s="132" t="s">
        <v>1</v>
      </c>
      <c r="X5" s="140">
        <f>15156021/100</f>
        <v>151560.21</v>
      </c>
      <c r="Y5" s="140"/>
      <c r="Z5" s="140"/>
      <c r="AA5" s="140"/>
    </row>
    <row r="6" spans="2:46" ht="30" customHeight="1" x14ac:dyDescent="0.2">
      <c r="B6" s="144"/>
      <c r="C6" s="102" t="s">
        <v>52</v>
      </c>
      <c r="D6" s="26" t="s">
        <v>53</v>
      </c>
      <c r="F6" s="145" t="s">
        <v>2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46"/>
      <c r="Z6" s="116" t="s">
        <v>3</v>
      </c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8"/>
      <c r="AT6" s="83"/>
    </row>
    <row r="7" spans="2:46" ht="26.25" customHeight="1" thickBot="1" x14ac:dyDescent="0.2">
      <c r="B7" s="144"/>
      <c r="C7" s="102"/>
      <c r="D7" s="27" t="s">
        <v>79</v>
      </c>
      <c r="F7" s="142">
        <f>7005956/100</f>
        <v>70059.56</v>
      </c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43"/>
      <c r="Z7" s="119">
        <f>8150065/100</f>
        <v>81500.649999999994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1"/>
      <c r="AT7" s="54"/>
    </row>
    <row r="8" spans="2:46" ht="17.25" customHeight="1" x14ac:dyDescent="0.15">
      <c r="B8" s="144"/>
      <c r="C8" s="102"/>
      <c r="F8" s="28"/>
      <c r="Z8" s="28"/>
    </row>
    <row r="9" spans="2:46" ht="12" customHeight="1" x14ac:dyDescent="0.15">
      <c r="B9" s="144"/>
      <c r="C9" s="102"/>
      <c r="F9" s="29"/>
      <c r="Z9" s="29"/>
    </row>
    <row r="10" spans="2:46" ht="12" customHeight="1" x14ac:dyDescent="0.15">
      <c r="B10" s="144"/>
      <c r="C10" s="102"/>
      <c r="F10" s="29"/>
      <c r="Z10" s="29"/>
    </row>
    <row r="11" spans="2:46" ht="16.5" customHeight="1" thickBot="1" x14ac:dyDescent="0.2">
      <c r="B11" s="144"/>
      <c r="C11" s="102"/>
      <c r="F11" s="30"/>
      <c r="G11" s="31"/>
      <c r="H11" s="31"/>
      <c r="I11" s="31"/>
      <c r="J11" s="31"/>
      <c r="K11" s="31"/>
      <c r="L11" s="31"/>
      <c r="M11" s="31"/>
      <c r="N11" s="140">
        <f>F7</f>
        <v>70059.56</v>
      </c>
      <c r="O11" s="140"/>
      <c r="P11" s="140"/>
      <c r="Q11" s="140"/>
      <c r="R11" s="31"/>
      <c r="S11" s="31"/>
      <c r="T11" s="31"/>
      <c r="U11" s="31"/>
      <c r="V11" s="31"/>
      <c r="W11" s="31"/>
      <c r="X11" s="31"/>
      <c r="Y11" s="32"/>
      <c r="Z11" s="29"/>
    </row>
    <row r="12" spans="2:46" ht="30" customHeight="1" thickTop="1" thickBot="1" x14ac:dyDescent="0.25">
      <c r="B12" s="144"/>
      <c r="C12" s="102" t="s">
        <v>4</v>
      </c>
      <c r="D12" s="26" t="s">
        <v>5</v>
      </c>
      <c r="F12" s="145" t="s">
        <v>105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8"/>
      <c r="V12" s="133"/>
      <c r="W12" s="170"/>
      <c r="X12" s="170"/>
      <c r="Y12" s="171"/>
      <c r="AA12" s="33"/>
      <c r="AB12" s="33"/>
      <c r="AC12" s="33"/>
      <c r="AD12" s="33"/>
      <c r="AE12" s="33"/>
      <c r="AF12" s="33"/>
      <c r="AG12" s="33"/>
      <c r="AJ12" s="166" t="s">
        <v>6</v>
      </c>
      <c r="AK12" s="173"/>
      <c r="AL12" s="173"/>
      <c r="AM12" s="173"/>
      <c r="AN12" s="173"/>
      <c r="AO12" s="173"/>
      <c r="AP12" s="173"/>
      <c r="AQ12" s="174"/>
    </row>
    <row r="13" spans="2:46" ht="26.25" customHeight="1" thickTop="1" thickBot="1" x14ac:dyDescent="0.2">
      <c r="B13" s="144"/>
      <c r="C13" s="102"/>
      <c r="D13" s="27" t="s">
        <v>79</v>
      </c>
      <c r="F13" s="142">
        <f>5015075/100</f>
        <v>50150.75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1"/>
      <c r="V13" s="119"/>
      <c r="W13" s="160"/>
      <c r="X13" s="160"/>
      <c r="Y13" s="172"/>
      <c r="AA13" s="151" t="s">
        <v>54</v>
      </c>
      <c r="AB13" s="151"/>
      <c r="AC13" s="151"/>
      <c r="AD13" s="151"/>
      <c r="AE13" s="151"/>
      <c r="AF13" s="151"/>
      <c r="AG13" s="151"/>
      <c r="AR13" s="34"/>
      <c r="AS13" s="34"/>
      <c r="AT13" s="34"/>
    </row>
    <row r="14" spans="2:46" ht="17.25" customHeight="1" x14ac:dyDescent="0.15">
      <c r="B14" s="144"/>
      <c r="C14" s="102"/>
      <c r="F14" s="28"/>
      <c r="U14" s="35"/>
      <c r="X14" s="36"/>
      <c r="Y14" s="35"/>
      <c r="AA14" s="131">
        <f>1990881/100</f>
        <v>19908.810000000001</v>
      </c>
      <c r="AB14" s="131"/>
      <c r="AC14" s="131"/>
      <c r="AD14" s="131"/>
      <c r="AE14" s="131"/>
      <c r="AF14" s="131"/>
      <c r="AG14" s="131"/>
    </row>
    <row r="15" spans="2:46" ht="12" customHeight="1" x14ac:dyDescent="0.15">
      <c r="B15" s="144"/>
      <c r="C15" s="102"/>
      <c r="F15" s="29"/>
      <c r="U15" s="38"/>
      <c r="X15" s="39"/>
      <c r="Y15" s="38"/>
      <c r="AA15" s="139"/>
      <c r="AB15" s="139"/>
      <c r="AC15" s="139"/>
      <c r="AD15" s="139"/>
      <c r="AE15" s="150"/>
      <c r="AF15" s="98"/>
      <c r="AG15" s="98"/>
    </row>
    <row r="16" spans="2:46" ht="12" customHeight="1" x14ac:dyDescent="0.15">
      <c r="B16" s="144"/>
      <c r="C16" s="102"/>
      <c r="F16" s="29"/>
      <c r="U16" s="38"/>
      <c r="X16" s="39"/>
      <c r="Y16" s="38"/>
    </row>
    <row r="17" spans="2:46" ht="16.5" customHeight="1" thickBot="1" x14ac:dyDescent="0.2">
      <c r="B17" s="144"/>
      <c r="C17" s="102"/>
      <c r="F17" s="30"/>
      <c r="G17" s="31"/>
      <c r="H17" s="31"/>
      <c r="I17" s="31"/>
      <c r="J17" s="31"/>
      <c r="K17" s="31"/>
      <c r="L17" s="140">
        <f>F13</f>
        <v>50150.75</v>
      </c>
      <c r="M17" s="140"/>
      <c r="N17" s="140"/>
      <c r="O17" s="140"/>
      <c r="P17" s="31"/>
      <c r="Q17" s="31"/>
      <c r="R17" s="31"/>
      <c r="S17" s="31"/>
      <c r="T17" s="31"/>
      <c r="U17" s="32"/>
      <c r="X17" s="39"/>
      <c r="Y17" s="38"/>
    </row>
    <row r="18" spans="2:46" ht="30" customHeight="1" x14ac:dyDescent="0.2">
      <c r="B18" s="144"/>
      <c r="C18" s="102" t="s">
        <v>7</v>
      </c>
      <c r="D18" s="26" t="s">
        <v>55</v>
      </c>
      <c r="F18" s="145" t="s">
        <v>8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46"/>
      <c r="T18" s="162"/>
      <c r="U18" s="163"/>
      <c r="X18" s="39"/>
      <c r="Y18" s="38"/>
      <c r="AA18" s="151" t="s">
        <v>9</v>
      </c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33"/>
      <c r="AO18" s="100"/>
      <c r="AP18" s="98"/>
    </row>
    <row r="19" spans="2:46" ht="26.25" customHeight="1" thickBot="1" x14ac:dyDescent="0.2">
      <c r="B19" s="144"/>
      <c r="C19" s="102"/>
      <c r="D19" s="27" t="s">
        <v>47</v>
      </c>
      <c r="F19" s="142">
        <f>4334944/100</f>
        <v>43349.440000000002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43"/>
      <c r="T19" s="164"/>
      <c r="U19" s="165"/>
      <c r="X19" s="39"/>
      <c r="Y19" s="38"/>
      <c r="AA19" s="139">
        <f>680131/100</f>
        <v>6801.31</v>
      </c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52"/>
      <c r="AO19" s="100"/>
      <c r="AP19" s="34"/>
      <c r="AQ19" s="34"/>
      <c r="AR19" s="34"/>
      <c r="AS19" s="34"/>
      <c r="AT19" s="34"/>
    </row>
    <row r="20" spans="2:46" ht="18.75" customHeight="1" x14ac:dyDescent="0.15">
      <c r="B20" s="144"/>
      <c r="C20" s="102"/>
      <c r="F20" s="28"/>
      <c r="Q20" s="36"/>
      <c r="R20" s="36"/>
      <c r="S20" s="35"/>
      <c r="U20" s="35"/>
      <c r="V20" s="39"/>
      <c r="X20" s="39"/>
      <c r="Y20" s="38"/>
    </row>
    <row r="21" spans="2:46" ht="12" customHeight="1" x14ac:dyDescent="0.15">
      <c r="B21" s="144"/>
      <c r="C21" s="102"/>
      <c r="F21" s="29"/>
      <c r="Q21" s="39"/>
      <c r="R21" s="39"/>
      <c r="S21" s="38"/>
      <c r="U21" s="38"/>
      <c r="V21" s="39"/>
      <c r="X21" s="39"/>
      <c r="Y21" s="38"/>
    </row>
    <row r="22" spans="2:46" ht="12" customHeight="1" x14ac:dyDescent="0.15">
      <c r="B22" s="144"/>
      <c r="C22" s="102"/>
      <c r="F22" s="29"/>
      <c r="Q22" s="39"/>
      <c r="R22" s="39"/>
      <c r="S22" s="38"/>
      <c r="U22" s="38"/>
      <c r="V22" s="39"/>
      <c r="X22" s="39"/>
      <c r="Y22" s="38"/>
    </row>
    <row r="23" spans="2:46" ht="16.5" customHeight="1" thickBot="1" x14ac:dyDescent="0.2">
      <c r="B23" s="144"/>
      <c r="C23" s="102"/>
      <c r="E23" s="40"/>
      <c r="F23" s="41"/>
      <c r="G23" s="41"/>
      <c r="H23" s="41"/>
      <c r="I23" s="41"/>
      <c r="J23" s="140">
        <f>J30</f>
        <v>46386.42</v>
      </c>
      <c r="K23" s="159"/>
      <c r="L23" s="159"/>
      <c r="M23" s="159"/>
      <c r="N23" s="42"/>
      <c r="O23" s="42"/>
      <c r="P23" s="42"/>
      <c r="Q23" s="42"/>
      <c r="R23" s="42"/>
      <c r="S23" s="43"/>
      <c r="U23" s="38"/>
      <c r="V23" s="39"/>
      <c r="X23" s="39"/>
      <c r="Y23" s="38"/>
    </row>
    <row r="24" spans="2:46" ht="30" customHeight="1" x14ac:dyDescent="0.2">
      <c r="B24" s="144"/>
      <c r="C24" s="102" t="s">
        <v>107</v>
      </c>
      <c r="D24" s="26" t="s">
        <v>10</v>
      </c>
      <c r="E24" s="44"/>
      <c r="F24" s="133" t="s">
        <v>11</v>
      </c>
      <c r="G24" s="117"/>
      <c r="H24" s="117"/>
      <c r="I24" s="117"/>
      <c r="J24" s="146"/>
      <c r="K24" s="133" t="s">
        <v>48</v>
      </c>
      <c r="L24" s="134"/>
      <c r="M24" s="134"/>
      <c r="N24" s="134"/>
      <c r="O24" s="134"/>
      <c r="P24" s="134"/>
      <c r="Q24" s="134"/>
      <c r="R24" s="134"/>
      <c r="S24" s="135"/>
      <c r="U24" s="38"/>
      <c r="V24" s="39"/>
      <c r="X24" s="39"/>
      <c r="Y24" s="38"/>
    </row>
    <row r="25" spans="2:46" ht="30" customHeight="1" thickBot="1" x14ac:dyDescent="0.2">
      <c r="B25" s="144"/>
      <c r="C25" s="102"/>
      <c r="D25" s="27" t="s">
        <v>83</v>
      </c>
      <c r="E25" s="45"/>
      <c r="F25" s="119">
        <f>1409242/100</f>
        <v>14092.42</v>
      </c>
      <c r="G25" s="120"/>
      <c r="H25" s="120"/>
      <c r="I25" s="120"/>
      <c r="J25" s="143"/>
      <c r="K25" s="119">
        <f>2925702/100</f>
        <v>29257.02</v>
      </c>
      <c r="L25" s="120"/>
      <c r="M25" s="120"/>
      <c r="N25" s="120"/>
      <c r="O25" s="120"/>
      <c r="P25" s="120"/>
      <c r="Q25" s="120"/>
      <c r="R25" s="120"/>
      <c r="S25" s="121"/>
      <c r="U25" s="38"/>
      <c r="V25" s="39"/>
      <c r="X25" s="39"/>
      <c r="Y25" s="38"/>
      <c r="AP25" s="34"/>
      <c r="AQ25" s="34"/>
      <c r="AR25" s="34"/>
      <c r="AS25" s="34"/>
      <c r="AT25" s="34"/>
    </row>
    <row r="26" spans="2:46" ht="18.75" customHeight="1" x14ac:dyDescent="0.15">
      <c r="B26" s="144"/>
      <c r="C26" s="102"/>
      <c r="D26" s="46"/>
      <c r="E26" s="36"/>
      <c r="F26" s="28"/>
      <c r="G26" s="33" t="s">
        <v>91</v>
      </c>
      <c r="H26" s="33"/>
      <c r="R26" s="39"/>
      <c r="S26" s="35"/>
      <c r="U26" s="38"/>
      <c r="V26" s="39"/>
      <c r="X26" s="39"/>
      <c r="Y26" s="38"/>
    </row>
    <row r="27" spans="2:46" x14ac:dyDescent="0.15">
      <c r="B27" s="144"/>
      <c r="C27" s="102"/>
      <c r="D27" s="46"/>
      <c r="E27" s="39"/>
      <c r="F27" s="29"/>
      <c r="G27" s="131">
        <f>G59</f>
        <v>3036.99</v>
      </c>
      <c r="H27" s="139"/>
      <c r="I27" s="139"/>
      <c r="J27" s="139"/>
      <c r="K27" s="22"/>
      <c r="R27" s="39"/>
      <c r="S27" s="38"/>
      <c r="U27" s="38"/>
      <c r="V27" s="39"/>
      <c r="X27" s="39"/>
      <c r="Y27" s="38"/>
    </row>
    <row r="28" spans="2:46" ht="37.5" customHeight="1" x14ac:dyDescent="0.15">
      <c r="B28" s="4"/>
      <c r="C28" s="102"/>
      <c r="D28" s="46"/>
      <c r="E28" s="39"/>
      <c r="F28" s="29"/>
      <c r="G28" s="39"/>
      <c r="R28" s="39"/>
      <c r="S28" s="38"/>
      <c r="U28" s="38"/>
      <c r="V28" s="39"/>
      <c r="X28" s="39"/>
      <c r="Y28" s="38"/>
      <c r="AP28" s="169" t="s">
        <v>12</v>
      </c>
      <c r="AQ28" s="169"/>
      <c r="AR28" s="169"/>
      <c r="AS28" s="169"/>
      <c r="AT28" s="169"/>
    </row>
    <row r="29" spans="2:46" x14ac:dyDescent="0.15">
      <c r="B29" s="4"/>
      <c r="C29" s="102"/>
      <c r="D29" s="46"/>
      <c r="E29" s="39"/>
      <c r="F29" s="29"/>
      <c r="G29" s="39"/>
      <c r="R29" s="39"/>
      <c r="S29" s="38"/>
      <c r="U29" s="38"/>
      <c r="V29" s="39"/>
      <c r="X29" s="39"/>
      <c r="Y29" s="38"/>
    </row>
    <row r="30" spans="2:46" ht="17.25" customHeight="1" thickBot="1" x14ac:dyDescent="0.2">
      <c r="B30" s="132" t="s">
        <v>13</v>
      </c>
      <c r="C30" s="102"/>
      <c r="D30" s="46"/>
      <c r="E30" s="39"/>
      <c r="F30" s="29"/>
      <c r="G30" s="39"/>
      <c r="J30" s="140">
        <f>4638642/100</f>
        <v>46386.42</v>
      </c>
      <c r="K30" s="140"/>
      <c r="L30" s="140"/>
      <c r="M30" s="152"/>
      <c r="R30" s="39"/>
      <c r="S30" s="38"/>
      <c r="U30" s="38"/>
      <c r="V30" s="39"/>
      <c r="X30" s="39"/>
      <c r="Y30" s="38"/>
    </row>
    <row r="31" spans="2:46" ht="30" customHeight="1" thickTop="1" thickBot="1" x14ac:dyDescent="0.25">
      <c r="B31" s="132"/>
      <c r="C31" s="102" t="s">
        <v>14</v>
      </c>
      <c r="D31" s="26" t="s">
        <v>56</v>
      </c>
      <c r="E31" s="136" t="s">
        <v>15</v>
      </c>
      <c r="F31" s="137"/>
      <c r="G31" s="137"/>
      <c r="H31" s="137"/>
      <c r="I31" s="137"/>
      <c r="J31" s="137"/>
      <c r="K31" s="137"/>
      <c r="L31" s="137"/>
      <c r="M31" s="138"/>
      <c r="N31" s="47"/>
      <c r="O31" s="116" t="s">
        <v>16</v>
      </c>
      <c r="P31" s="117"/>
      <c r="Q31" s="117"/>
      <c r="R31" s="117"/>
      <c r="S31" s="118"/>
      <c r="U31" s="38"/>
      <c r="V31" s="39"/>
      <c r="X31" s="39"/>
      <c r="Y31" s="38"/>
      <c r="AJ31" s="166" t="s">
        <v>17</v>
      </c>
      <c r="AK31" s="167"/>
      <c r="AL31" s="167"/>
      <c r="AM31" s="167"/>
      <c r="AN31" s="167"/>
      <c r="AO31" s="167"/>
      <c r="AP31" s="167"/>
      <c r="AQ31" s="168"/>
    </row>
    <row r="32" spans="2:46" ht="26.25" customHeight="1" thickTop="1" thickBot="1" x14ac:dyDescent="0.2">
      <c r="B32" s="132"/>
      <c r="C32" s="102"/>
      <c r="D32" s="27" t="s">
        <v>80</v>
      </c>
      <c r="E32" s="142">
        <f>3129364/100</f>
        <v>31293.64</v>
      </c>
      <c r="F32" s="120"/>
      <c r="G32" s="120"/>
      <c r="H32" s="120"/>
      <c r="I32" s="120"/>
      <c r="J32" s="120"/>
      <c r="K32" s="120"/>
      <c r="L32" s="120"/>
      <c r="M32" s="143"/>
      <c r="N32" s="48"/>
      <c r="O32" s="119">
        <f>1196917/100</f>
        <v>11969.17</v>
      </c>
      <c r="P32" s="120"/>
      <c r="Q32" s="120"/>
      <c r="R32" s="120"/>
      <c r="S32" s="121"/>
      <c r="U32" s="38"/>
      <c r="V32" s="39"/>
      <c r="X32" s="39"/>
      <c r="Y32" s="38"/>
      <c r="AR32" s="49"/>
      <c r="AS32" s="49"/>
      <c r="AT32" s="49"/>
    </row>
    <row r="33" spans="2:36" ht="18.75" customHeight="1" x14ac:dyDescent="0.15">
      <c r="B33" s="132"/>
      <c r="C33" s="102"/>
      <c r="D33" s="50"/>
      <c r="E33" s="39"/>
      <c r="F33" s="29"/>
      <c r="Q33" s="33" t="s">
        <v>18</v>
      </c>
      <c r="W33" s="38"/>
      <c r="X33" s="39"/>
      <c r="Y33" s="38"/>
    </row>
    <row r="34" spans="2:36" x14ac:dyDescent="0.15">
      <c r="B34" s="132"/>
      <c r="C34" s="102"/>
      <c r="D34" s="50"/>
      <c r="E34" s="39"/>
      <c r="F34" s="29"/>
      <c r="Q34" s="139">
        <f>312361/100</f>
        <v>3123.61</v>
      </c>
      <c r="R34" s="139"/>
      <c r="S34" s="139"/>
      <c r="T34" s="139"/>
      <c r="U34" s="139"/>
      <c r="V34" s="139"/>
      <c r="W34" s="139"/>
      <c r="X34" s="139"/>
      <c r="Y34" s="38"/>
    </row>
    <row r="35" spans="2:36" x14ac:dyDescent="0.15">
      <c r="B35" s="132"/>
      <c r="C35" s="102"/>
      <c r="D35" s="50"/>
      <c r="E35" s="39"/>
      <c r="F35" s="29"/>
      <c r="R35" s="39"/>
      <c r="S35" s="38"/>
      <c r="U35" s="38"/>
      <c r="V35" s="39"/>
      <c r="X35" s="39"/>
      <c r="Y35" s="38"/>
    </row>
    <row r="36" spans="2:36" ht="17.25" customHeight="1" thickBot="1" x14ac:dyDescent="0.2">
      <c r="B36" s="132"/>
      <c r="C36" s="102"/>
      <c r="D36" s="46"/>
      <c r="E36" s="39"/>
      <c r="F36" s="29"/>
      <c r="L36" s="140">
        <f>5669772/100</f>
        <v>56697.72</v>
      </c>
      <c r="M36" s="140"/>
      <c r="N36" s="140"/>
      <c r="O36" s="140"/>
      <c r="R36" s="51"/>
      <c r="S36" s="43"/>
      <c r="U36" s="43"/>
      <c r="V36" s="51"/>
      <c r="X36" s="39"/>
      <c r="Y36" s="38"/>
    </row>
    <row r="37" spans="2:36" ht="30" customHeight="1" x14ac:dyDescent="0.2">
      <c r="B37" s="132"/>
      <c r="C37" s="102" t="s">
        <v>19</v>
      </c>
      <c r="D37" s="26" t="s">
        <v>70</v>
      </c>
      <c r="E37" s="145" t="s">
        <v>20</v>
      </c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46"/>
      <c r="T37" s="110"/>
      <c r="U37" s="108"/>
      <c r="V37" s="112"/>
      <c r="W37" s="114"/>
      <c r="X37" s="39"/>
      <c r="Y37" s="38"/>
      <c r="AA37" s="33" t="s">
        <v>75</v>
      </c>
    </row>
    <row r="38" spans="2:36" ht="26.25" customHeight="1" thickBot="1" x14ac:dyDescent="0.2">
      <c r="B38" s="132"/>
      <c r="C38" s="102"/>
      <c r="D38" s="27" t="s">
        <v>81</v>
      </c>
      <c r="E38" s="142">
        <f>J30</f>
        <v>46386.42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43"/>
      <c r="T38" s="111"/>
      <c r="U38" s="109"/>
      <c r="V38" s="113"/>
      <c r="W38" s="114"/>
      <c r="X38" s="39"/>
      <c r="Y38" s="38"/>
      <c r="AA38" s="139">
        <f>821581/100</f>
        <v>8215.81</v>
      </c>
      <c r="AB38" s="139"/>
      <c r="AC38" s="139"/>
      <c r="AD38" s="139"/>
      <c r="AE38" s="139"/>
      <c r="AF38" s="139"/>
      <c r="AG38" s="52"/>
      <c r="AH38" s="52"/>
      <c r="AI38" s="98"/>
      <c r="AJ38" s="98"/>
    </row>
    <row r="39" spans="2:36" ht="18.75" customHeight="1" x14ac:dyDescent="0.15">
      <c r="B39" s="132"/>
      <c r="C39" s="102"/>
      <c r="D39" s="46"/>
      <c r="E39" s="39"/>
      <c r="F39" s="29"/>
      <c r="S39" s="38"/>
      <c r="U39" s="38"/>
      <c r="X39" s="39"/>
      <c r="Y39" s="38"/>
      <c r="AA39" s="33" t="s">
        <v>89</v>
      </c>
    </row>
    <row r="40" spans="2:36" x14ac:dyDescent="0.15">
      <c r="B40" s="132"/>
      <c r="C40" s="102"/>
      <c r="D40" s="46"/>
      <c r="E40" s="39"/>
      <c r="F40" s="29"/>
      <c r="S40" s="38"/>
      <c r="U40" s="38"/>
      <c r="X40" s="39"/>
      <c r="Y40" s="38"/>
      <c r="AA40" s="139">
        <f>209549/100</f>
        <v>2095.4899999999998</v>
      </c>
      <c r="AB40" s="139"/>
      <c r="AC40" s="139"/>
      <c r="AD40" s="139"/>
      <c r="AE40" s="139"/>
      <c r="AF40" s="139"/>
      <c r="AG40" s="139"/>
      <c r="AH40" s="139"/>
      <c r="AI40" s="150"/>
      <c r="AJ40" s="150"/>
    </row>
    <row r="41" spans="2:36" x14ac:dyDescent="0.15">
      <c r="B41" s="132"/>
      <c r="C41" s="102"/>
      <c r="D41" s="50"/>
      <c r="E41" s="39"/>
      <c r="F41" s="29"/>
      <c r="L41" s="39"/>
      <c r="M41" s="39"/>
      <c r="N41" s="39"/>
      <c r="O41" s="39"/>
      <c r="P41" s="39"/>
      <c r="Q41" s="39"/>
      <c r="R41" s="39"/>
      <c r="S41" s="38"/>
      <c r="U41" s="38"/>
      <c r="V41" s="39"/>
      <c r="X41" s="39"/>
      <c r="Y41" s="38"/>
    </row>
    <row r="42" spans="2:36" ht="16.5" customHeight="1" thickBot="1" x14ac:dyDescent="0.2">
      <c r="B42" s="132"/>
      <c r="C42" s="102"/>
      <c r="D42" s="46"/>
      <c r="E42" s="39"/>
      <c r="F42" s="29"/>
      <c r="L42" s="140">
        <f>7309655/100</f>
        <v>73096.55</v>
      </c>
      <c r="M42" s="140"/>
      <c r="N42" s="140"/>
      <c r="O42" s="140"/>
      <c r="P42" s="140"/>
      <c r="Q42" s="39"/>
      <c r="R42" s="51"/>
      <c r="S42" s="38"/>
      <c r="U42" s="38"/>
      <c r="V42" s="51"/>
      <c r="X42" s="39"/>
      <c r="Y42" s="38"/>
    </row>
    <row r="43" spans="2:36" ht="30" customHeight="1" x14ac:dyDescent="0.2">
      <c r="B43" s="132"/>
      <c r="C43" s="102" t="s">
        <v>22</v>
      </c>
      <c r="D43" s="26" t="s">
        <v>71</v>
      </c>
      <c r="E43" s="136" t="s">
        <v>15</v>
      </c>
      <c r="F43" s="137"/>
      <c r="G43" s="137"/>
      <c r="H43" s="137"/>
      <c r="I43" s="137"/>
      <c r="J43" s="137"/>
      <c r="K43" s="137"/>
      <c r="L43" s="137"/>
      <c r="M43" s="138"/>
      <c r="N43" s="47"/>
      <c r="O43" s="116" t="s">
        <v>16</v>
      </c>
      <c r="P43" s="117"/>
      <c r="Q43" s="117"/>
      <c r="R43" s="117"/>
      <c r="S43" s="146"/>
      <c r="T43" s="155"/>
      <c r="U43" s="156"/>
      <c r="V43" s="133"/>
      <c r="W43" s="134"/>
      <c r="X43" s="134"/>
      <c r="Y43" s="135"/>
      <c r="AB43" s="151" t="s">
        <v>57</v>
      </c>
      <c r="AC43" s="151"/>
      <c r="AD43" s="151"/>
      <c r="AE43" s="151"/>
      <c r="AF43" s="151"/>
    </row>
    <row r="44" spans="2:36" ht="30" customHeight="1" thickBot="1" x14ac:dyDescent="0.2">
      <c r="B44" s="132"/>
      <c r="C44" s="102"/>
      <c r="D44" s="27" t="s">
        <v>84</v>
      </c>
      <c r="E44" s="142">
        <f>E32</f>
        <v>31293.64</v>
      </c>
      <c r="F44" s="120"/>
      <c r="G44" s="120"/>
      <c r="H44" s="120"/>
      <c r="I44" s="120"/>
      <c r="J44" s="120"/>
      <c r="K44" s="120"/>
      <c r="L44" s="120"/>
      <c r="M44" s="143"/>
      <c r="N44" s="48"/>
      <c r="O44" s="119">
        <f>O32</f>
        <v>11969.17</v>
      </c>
      <c r="P44" s="120"/>
      <c r="Q44" s="120"/>
      <c r="R44" s="120"/>
      <c r="S44" s="143"/>
      <c r="T44" s="153"/>
      <c r="U44" s="154"/>
      <c r="V44" s="119"/>
      <c r="W44" s="120"/>
      <c r="X44" s="120"/>
      <c r="Y44" s="121"/>
      <c r="AB44" s="131">
        <f>AA14</f>
        <v>19908.810000000001</v>
      </c>
      <c r="AC44" s="131"/>
      <c r="AD44" s="131"/>
      <c r="AE44" s="131"/>
      <c r="AF44" s="131"/>
      <c r="AG44" s="52"/>
      <c r="AH44" s="52"/>
      <c r="AI44" s="98"/>
      <c r="AJ44" s="98"/>
    </row>
    <row r="45" spans="2:36" ht="18.75" customHeight="1" x14ac:dyDescent="0.15">
      <c r="B45" s="132"/>
      <c r="C45" s="102"/>
      <c r="D45" s="46"/>
      <c r="E45" s="53"/>
      <c r="F45" s="141" t="s">
        <v>18</v>
      </c>
      <c r="G45" s="117"/>
      <c r="H45" s="117"/>
      <c r="I45" s="117"/>
      <c r="J45" s="117"/>
      <c r="K45" s="117"/>
      <c r="L45" s="117"/>
      <c r="M45" s="117"/>
      <c r="N45" s="39"/>
      <c r="P45" s="39"/>
      <c r="Q45" s="39"/>
      <c r="R45" s="39"/>
      <c r="S45" s="36"/>
      <c r="T45" s="39"/>
      <c r="U45" s="39"/>
      <c r="V45" s="39"/>
      <c r="X45" s="39"/>
      <c r="Y45" s="38"/>
      <c r="AA45" s="33" t="s">
        <v>9</v>
      </c>
    </row>
    <row r="46" spans="2:36" x14ac:dyDescent="0.15">
      <c r="B46" s="132"/>
      <c r="C46" s="102"/>
      <c r="D46" s="46"/>
      <c r="E46" s="39"/>
      <c r="F46" s="29"/>
      <c r="G46" s="131">
        <f>Q34</f>
        <v>3123.61</v>
      </c>
      <c r="H46" s="131"/>
      <c r="I46" s="131"/>
      <c r="J46" s="131"/>
      <c r="K46" s="131"/>
      <c r="L46" s="131"/>
      <c r="M46" s="54"/>
      <c r="N46" s="54"/>
      <c r="O46" s="39"/>
      <c r="X46" s="39"/>
      <c r="Y46" s="38"/>
      <c r="AA46" s="139">
        <f>AA19</f>
        <v>6801.31</v>
      </c>
      <c r="AB46" s="139"/>
      <c r="AC46" s="139"/>
      <c r="AD46" s="139"/>
      <c r="AE46" s="139"/>
      <c r="AF46" s="139"/>
      <c r="AG46" s="139"/>
      <c r="AH46" s="139"/>
      <c r="AI46" s="139"/>
      <c r="AJ46" s="139"/>
    </row>
    <row r="47" spans="2:36" ht="37.5" customHeight="1" x14ac:dyDescent="0.15">
      <c r="B47" s="3"/>
      <c r="C47" s="102"/>
      <c r="D47" s="46"/>
      <c r="E47" s="39"/>
      <c r="F47" s="29"/>
      <c r="X47" s="39"/>
      <c r="Y47" s="38"/>
    </row>
    <row r="48" spans="2:36" x14ac:dyDescent="0.15">
      <c r="B48" s="3"/>
      <c r="C48" s="102"/>
      <c r="D48" s="46"/>
      <c r="E48" s="39"/>
      <c r="F48" s="29"/>
      <c r="X48" s="39"/>
      <c r="Y48" s="38"/>
    </row>
    <row r="49" spans="2:43" ht="16.5" customHeight="1" thickBot="1" x14ac:dyDescent="0.2">
      <c r="B49" s="132" t="s">
        <v>21</v>
      </c>
      <c r="C49" s="102"/>
      <c r="D49" s="46"/>
      <c r="E49" s="39"/>
      <c r="F49" s="29"/>
      <c r="N49" s="140">
        <f>N11</f>
        <v>70059.56</v>
      </c>
      <c r="O49" s="140"/>
      <c r="P49" s="140"/>
      <c r="Q49" s="140"/>
      <c r="X49" s="39"/>
      <c r="Y49" s="38"/>
    </row>
    <row r="50" spans="2:43" ht="30" customHeight="1" x14ac:dyDescent="0.2">
      <c r="B50" s="144"/>
      <c r="C50" s="102" t="s">
        <v>26</v>
      </c>
      <c r="D50" s="55" t="s">
        <v>23</v>
      </c>
      <c r="E50" s="39"/>
      <c r="F50" s="145" t="s">
        <v>24</v>
      </c>
      <c r="G50" s="117"/>
      <c r="H50" s="117"/>
      <c r="I50" s="117"/>
      <c r="J50" s="117"/>
      <c r="K50" s="117"/>
      <c r="L50" s="117"/>
      <c r="M50" s="146"/>
      <c r="N50" s="56"/>
      <c r="O50" s="36"/>
      <c r="P50" s="57"/>
      <c r="Q50" s="147" t="s">
        <v>109</v>
      </c>
      <c r="R50" s="148"/>
      <c r="S50" s="148"/>
      <c r="T50" s="148"/>
      <c r="U50" s="149"/>
      <c r="V50" s="56"/>
      <c r="W50" s="36"/>
      <c r="X50" s="36"/>
      <c r="Y50" s="58"/>
      <c r="Z50" s="39"/>
      <c r="AA50" s="130" t="s">
        <v>88</v>
      </c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</row>
    <row r="51" spans="2:43" ht="26.25" customHeight="1" thickBot="1" x14ac:dyDescent="0.2">
      <c r="B51" s="144"/>
      <c r="C51" s="102"/>
      <c r="D51" s="59" t="s">
        <v>82</v>
      </c>
      <c r="E51" s="39"/>
      <c r="F51" s="142">
        <f>3338091/100</f>
        <v>33380.910000000003</v>
      </c>
      <c r="G51" s="120"/>
      <c r="H51" s="120"/>
      <c r="I51" s="120"/>
      <c r="J51" s="120"/>
      <c r="K51" s="120"/>
      <c r="L51" s="120"/>
      <c r="M51" s="143"/>
      <c r="N51" s="60"/>
      <c r="O51" s="51"/>
      <c r="P51" s="61"/>
      <c r="Q51" s="127"/>
      <c r="R51" s="128"/>
      <c r="S51" s="128"/>
      <c r="T51" s="129"/>
      <c r="U51" s="62"/>
      <c r="V51" s="60"/>
      <c r="W51" s="51"/>
      <c r="X51" s="51"/>
      <c r="Y51" s="63"/>
      <c r="Z51" s="39"/>
      <c r="AA51" s="131">
        <f>534064/100</f>
        <v>5340.64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</row>
    <row r="52" spans="2:43" ht="18.75" customHeight="1" x14ac:dyDescent="0.15">
      <c r="B52" s="144"/>
      <c r="C52" s="102"/>
      <c r="D52" s="46"/>
      <c r="E52" s="39"/>
      <c r="F52" s="28"/>
      <c r="G52" s="64" t="s">
        <v>87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64"/>
      <c r="S52" s="36"/>
      <c r="T52" s="36"/>
      <c r="U52" s="36"/>
      <c r="V52" s="36"/>
      <c r="W52" s="64" t="s">
        <v>25</v>
      </c>
      <c r="X52" s="36"/>
      <c r="Y52" s="35"/>
    </row>
    <row r="53" spans="2:43" x14ac:dyDescent="0.15">
      <c r="B53" s="144"/>
      <c r="C53" s="102"/>
      <c r="D53" s="46"/>
      <c r="E53" s="39"/>
      <c r="F53" s="29"/>
      <c r="G53" s="122">
        <f>946903/100</f>
        <v>9469.0300000000007</v>
      </c>
      <c r="H53" s="122"/>
      <c r="I53" s="122"/>
      <c r="J53" s="122"/>
      <c r="K53" s="122"/>
      <c r="L53" s="122"/>
      <c r="M53" s="39"/>
      <c r="N53" s="39"/>
      <c r="O53" s="39"/>
      <c r="P53" s="123" t="s">
        <v>49</v>
      </c>
      <c r="Q53" s="123"/>
      <c r="R53" s="123"/>
      <c r="S53" s="123"/>
      <c r="T53" s="123"/>
      <c r="U53" s="123"/>
      <c r="V53" s="37"/>
      <c r="W53" s="124">
        <f>86119/100</f>
        <v>861.19</v>
      </c>
      <c r="X53" s="124"/>
      <c r="Y53" s="125"/>
    </row>
    <row r="54" spans="2:43" x14ac:dyDescent="0.15">
      <c r="B54" s="144"/>
      <c r="C54" s="102"/>
      <c r="D54" s="46"/>
      <c r="E54" s="39"/>
      <c r="F54" s="29"/>
      <c r="G54" s="39"/>
      <c r="H54" s="39"/>
      <c r="I54" s="39"/>
      <c r="J54" s="39"/>
      <c r="K54" s="39"/>
      <c r="L54" s="39"/>
      <c r="M54" s="39"/>
      <c r="N54" s="39"/>
      <c r="O54" s="39"/>
      <c r="P54" s="126">
        <f>2100778/100</f>
        <v>21007.78</v>
      </c>
      <c r="Q54" s="126"/>
      <c r="R54" s="126"/>
      <c r="S54" s="126"/>
      <c r="T54" s="126"/>
      <c r="U54" s="39"/>
      <c r="V54" s="39"/>
      <c r="W54" s="39"/>
      <c r="X54" s="39"/>
      <c r="Y54" s="38"/>
    </row>
    <row r="55" spans="2:43" ht="16.5" customHeight="1" thickBot="1" x14ac:dyDescent="0.2">
      <c r="B55" s="144"/>
      <c r="C55" s="102"/>
      <c r="D55" s="46"/>
      <c r="E55" s="51"/>
      <c r="F55" s="65"/>
      <c r="G55" s="51"/>
      <c r="H55" s="51"/>
      <c r="I55" s="51"/>
      <c r="J55" s="51"/>
      <c r="K55" s="51"/>
      <c r="L55" s="51"/>
      <c r="M55" s="140">
        <f>L42</f>
        <v>73096.55</v>
      </c>
      <c r="N55" s="140"/>
      <c r="O55" s="140"/>
      <c r="P55" s="140"/>
      <c r="Q55" s="51"/>
      <c r="R55" s="51"/>
      <c r="S55" s="51"/>
      <c r="T55" s="51"/>
      <c r="U55" s="51"/>
      <c r="V55" s="51"/>
      <c r="W55" s="51"/>
      <c r="X55" s="51"/>
      <c r="Y55" s="43"/>
    </row>
    <row r="56" spans="2:43" ht="30" customHeight="1" x14ac:dyDescent="0.2">
      <c r="B56" s="144"/>
      <c r="C56" s="102" t="s">
        <v>58</v>
      </c>
      <c r="D56" s="26" t="s">
        <v>59</v>
      </c>
      <c r="E56" s="66"/>
      <c r="F56" s="116" t="s">
        <v>27</v>
      </c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8"/>
    </row>
    <row r="57" spans="2:43" ht="26.25" customHeight="1" thickBot="1" x14ac:dyDescent="0.2">
      <c r="B57" s="144"/>
      <c r="C57" s="102"/>
      <c r="D57" s="27" t="s">
        <v>82</v>
      </c>
      <c r="E57" s="67"/>
      <c r="F57" s="120">
        <f>N49</f>
        <v>70059.56</v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1"/>
    </row>
    <row r="58" spans="2:43" ht="18.75" customHeight="1" x14ac:dyDescent="0.15">
      <c r="B58" s="144"/>
      <c r="C58" s="102"/>
      <c r="G58" s="33" t="s">
        <v>91</v>
      </c>
    </row>
    <row r="59" spans="2:43" s="24" customFormat="1" x14ac:dyDescent="0.15">
      <c r="B59" s="144"/>
      <c r="C59" s="102"/>
      <c r="D59" s="23"/>
      <c r="G59" s="139">
        <f>303699/100</f>
        <v>3036.99</v>
      </c>
      <c r="H59" s="139"/>
      <c r="I59" s="139"/>
      <c r="J59" s="139"/>
      <c r="K59" s="139"/>
      <c r="L59" s="139"/>
    </row>
    <row r="60" spans="2:43" s="24" customFormat="1" x14ac:dyDescent="0.15">
      <c r="B60" s="99"/>
      <c r="C60" s="102"/>
      <c r="D60" s="23"/>
      <c r="G60" s="22"/>
      <c r="H60" s="22"/>
      <c r="I60" s="22"/>
      <c r="J60" s="22"/>
      <c r="K60" s="22"/>
      <c r="L60" s="22"/>
    </row>
    <row r="61" spans="2:43" s="24" customFormat="1" ht="4.5" customHeight="1" x14ac:dyDescent="0.15">
      <c r="B61" s="4"/>
      <c r="C61" s="102"/>
      <c r="D61" s="23"/>
    </row>
    <row r="62" spans="2:43" s="81" customFormat="1" ht="15" customHeight="1" x14ac:dyDescent="0.2">
      <c r="B62" s="79" t="s">
        <v>50</v>
      </c>
      <c r="C62" s="103"/>
      <c r="D62" s="80"/>
    </row>
    <row r="63" spans="2:43" s="81" customFormat="1" ht="15" customHeight="1" x14ac:dyDescent="0.2">
      <c r="B63" s="82" t="s">
        <v>51</v>
      </c>
      <c r="C63" s="103"/>
      <c r="D63" s="80"/>
    </row>
    <row r="64" spans="2:43" s="81" customFormat="1" ht="15" customHeight="1" x14ac:dyDescent="0.2">
      <c r="B64" s="82"/>
      <c r="C64" s="104" t="s">
        <v>90</v>
      </c>
      <c r="D64" s="80"/>
    </row>
    <row r="65" spans="2:46" s="81" customFormat="1" ht="15" customHeight="1" x14ac:dyDescent="0.2">
      <c r="B65" s="82" t="s">
        <v>85</v>
      </c>
      <c r="C65" s="103"/>
      <c r="D65" s="80"/>
    </row>
    <row r="66" spans="2:46" s="80" customFormat="1" ht="15" customHeight="1" x14ac:dyDescent="0.2">
      <c r="B66" s="82" t="s">
        <v>86</v>
      </c>
      <c r="C66" s="103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</row>
    <row r="67" spans="2:46" s="23" customFormat="1" ht="14.25" customHeight="1" x14ac:dyDescent="0.15">
      <c r="B67" s="4"/>
      <c r="C67" s="102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</row>
    <row r="68" spans="2:46" s="23" customFormat="1" x14ac:dyDescent="0.15">
      <c r="B68" s="4"/>
      <c r="C68" s="102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</row>
    <row r="69" spans="2:46" s="23" customFormat="1" x14ac:dyDescent="0.15">
      <c r="B69" s="4"/>
      <c r="C69" s="102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</row>
    <row r="70" spans="2:46" s="23" customFormat="1" x14ac:dyDescent="0.15">
      <c r="B70" s="4"/>
      <c r="C70" s="102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</row>
    <row r="71" spans="2:46" s="23" customFormat="1" x14ac:dyDescent="0.15">
      <c r="B71" s="4"/>
      <c r="C71" s="102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</row>
    <row r="72" spans="2:46" s="23" customFormat="1" x14ac:dyDescent="0.15">
      <c r="B72" s="4"/>
      <c r="C72" s="102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</row>
    <row r="73" spans="2:46" s="23" customFormat="1" x14ac:dyDescent="0.15">
      <c r="B73" s="4"/>
      <c r="C73" s="102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</row>
    <row r="74" spans="2:46" s="23" customFormat="1" x14ac:dyDescent="0.15">
      <c r="B74" s="4"/>
      <c r="C74" s="102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</row>
    <row r="75" spans="2:46" s="23" customFormat="1" x14ac:dyDescent="0.15">
      <c r="B75" s="4"/>
      <c r="C75" s="102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</row>
    <row r="76" spans="2:46" s="23" customFormat="1" x14ac:dyDescent="0.15">
      <c r="B76" s="4"/>
      <c r="C76" s="102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</row>
    <row r="77" spans="2:46" s="23" customFormat="1" x14ac:dyDescent="0.15">
      <c r="B77" s="4"/>
      <c r="C77" s="102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</row>
    <row r="78" spans="2:46" s="23" customFormat="1" x14ac:dyDescent="0.15">
      <c r="B78" s="4"/>
      <c r="C78" s="102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</row>
    <row r="79" spans="2:46" s="23" customFormat="1" x14ac:dyDescent="0.15">
      <c r="B79" s="4"/>
      <c r="C79" s="102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</row>
    <row r="80" spans="2:46" s="23" customFormat="1" x14ac:dyDescent="0.15">
      <c r="B80" s="4"/>
      <c r="C80" s="102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</row>
    <row r="81" spans="2:46" s="23" customFormat="1" x14ac:dyDescent="0.15">
      <c r="B81" s="4"/>
      <c r="C81" s="102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</row>
    <row r="82" spans="2:46" s="23" customFormat="1" x14ac:dyDescent="0.15">
      <c r="B82" s="4"/>
      <c r="C82" s="102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</row>
    <row r="83" spans="2:46" s="23" customFormat="1" x14ac:dyDescent="0.15">
      <c r="B83" s="4"/>
      <c r="C83" s="102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</row>
    <row r="84" spans="2:46" s="23" customFormat="1" x14ac:dyDescent="0.15">
      <c r="B84" s="4"/>
      <c r="C84" s="102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</row>
  </sheetData>
  <mergeCells count="71">
    <mergeCell ref="AJ31:AQ31"/>
    <mergeCell ref="AP28:AT28"/>
    <mergeCell ref="AA14:AG14"/>
    <mergeCell ref="F19:S19"/>
    <mergeCell ref="V12:Y12"/>
    <mergeCell ref="V13:Y13"/>
    <mergeCell ref="AJ12:AQ12"/>
    <mergeCell ref="F24:J24"/>
    <mergeCell ref="K24:S24"/>
    <mergeCell ref="B5:B27"/>
    <mergeCell ref="X5:AA5"/>
    <mergeCell ref="F6:Y6"/>
    <mergeCell ref="F7:Y7"/>
    <mergeCell ref="N11:Q11"/>
    <mergeCell ref="AA19:AM19"/>
    <mergeCell ref="F12:U12"/>
    <mergeCell ref="F18:S18"/>
    <mergeCell ref="J23:M23"/>
    <mergeCell ref="F25:J25"/>
    <mergeCell ref="K25:S25"/>
    <mergeCell ref="AA13:AG13"/>
    <mergeCell ref="F13:U13"/>
    <mergeCell ref="T18:U19"/>
    <mergeCell ref="G59:L59"/>
    <mergeCell ref="AA46:AJ46"/>
    <mergeCell ref="O31:S31"/>
    <mergeCell ref="AA15:AE15"/>
    <mergeCell ref="AA38:AF38"/>
    <mergeCell ref="AB43:AF43"/>
    <mergeCell ref="E37:S37"/>
    <mergeCell ref="AA40:AJ40"/>
    <mergeCell ref="J30:M30"/>
    <mergeCell ref="L36:O36"/>
    <mergeCell ref="T44:U44"/>
    <mergeCell ref="G27:J27"/>
    <mergeCell ref="AA18:AM18"/>
    <mergeCell ref="L17:O17"/>
    <mergeCell ref="AB44:AF44"/>
    <mergeCell ref="O43:S43"/>
    <mergeCell ref="B30:B46"/>
    <mergeCell ref="F57:Y57"/>
    <mergeCell ref="V43:Y43"/>
    <mergeCell ref="E31:M31"/>
    <mergeCell ref="Q34:X34"/>
    <mergeCell ref="M55:P55"/>
    <mergeCell ref="G46:L46"/>
    <mergeCell ref="F45:M45"/>
    <mergeCell ref="O32:S32"/>
    <mergeCell ref="E38:S38"/>
    <mergeCell ref="L42:P42"/>
    <mergeCell ref="O44:S44"/>
    <mergeCell ref="B49:B59"/>
    <mergeCell ref="N49:Q49"/>
    <mergeCell ref="F50:M50"/>
    <mergeCell ref="Q50:U50"/>
    <mergeCell ref="Z6:AS6"/>
    <mergeCell ref="Z7:AS7"/>
    <mergeCell ref="F56:Y56"/>
    <mergeCell ref="G53:L53"/>
    <mergeCell ref="P53:U53"/>
    <mergeCell ref="W53:Y53"/>
    <mergeCell ref="V44:Y44"/>
    <mergeCell ref="P54:T54"/>
    <mergeCell ref="Q51:T51"/>
    <mergeCell ref="AA50:AQ50"/>
    <mergeCell ref="AA51:AQ51"/>
    <mergeCell ref="F51:M51"/>
    <mergeCell ref="T43:U43"/>
    <mergeCell ref="E44:M44"/>
    <mergeCell ref="E43:M43"/>
    <mergeCell ref="E32:M32"/>
  </mergeCells>
  <phoneticPr fontId="4"/>
  <pageMargins left="0.7" right="0.7" top="0.75" bottom="0.75" header="0.3" footer="0.3"/>
  <pageSetup paperSize="9" scale="6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L93"/>
  <sheetViews>
    <sheetView view="pageBreakPreview" zoomScale="82" zoomScaleNormal="100" zoomScaleSheetLayoutView="70" workbookViewId="0">
      <selection activeCell="AY49" sqref="AY49:BB52"/>
    </sheetView>
  </sheetViews>
  <sheetFormatPr defaultColWidth="1.88671875" defaultRowHeight="9" customHeight="1" x14ac:dyDescent="0.15"/>
  <cols>
    <col min="1" max="1" width="1.6640625" style="6" customWidth="1"/>
    <col min="2" max="11" width="1.88671875" style="6" customWidth="1"/>
    <col min="12" max="12" width="2.33203125" style="6" customWidth="1"/>
    <col min="13" max="13" width="1.88671875" style="6" customWidth="1"/>
    <col min="14" max="14" width="2.6640625" style="6" customWidth="1"/>
    <col min="15" max="27" width="1.88671875" style="6" customWidth="1"/>
    <col min="28" max="28" width="2.33203125" style="6" customWidth="1"/>
    <col min="29" max="54" width="1.88671875" style="6" customWidth="1"/>
    <col min="55" max="56" width="3" style="6" customWidth="1"/>
    <col min="57" max="58" width="1.88671875" style="6" customWidth="1"/>
    <col min="59" max="60" width="1.6640625" style="6" customWidth="1"/>
    <col min="61" max="101" width="1.88671875" style="6" customWidth="1"/>
    <col min="102" max="16384" width="1.88671875" style="6"/>
  </cols>
  <sheetData>
    <row r="1" spans="1:116" ht="9" customHeight="1" x14ac:dyDescent="0.15">
      <c r="A1" s="334" t="s">
        <v>108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21"/>
    </row>
    <row r="2" spans="1:116" ht="9" customHeight="1" x14ac:dyDescent="0.1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21"/>
    </row>
    <row r="3" spans="1:116" ht="9" customHeight="1" x14ac:dyDescent="0.15">
      <c r="A3" s="334"/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21"/>
    </row>
    <row r="4" spans="1:116" ht="9" customHeight="1" x14ac:dyDescent="0.15"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116" ht="9" customHeight="1" x14ac:dyDescent="0.15"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116" ht="9" customHeight="1" x14ac:dyDescent="0.15"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116" ht="9" customHeight="1" x14ac:dyDescent="0.15">
      <c r="AW7" s="196" t="s">
        <v>104</v>
      </c>
      <c r="AX7" s="196"/>
      <c r="AY7" s="196"/>
      <c r="AZ7" s="196"/>
      <c r="BA7" s="196"/>
      <c r="BB7" s="196"/>
      <c r="BC7" s="196"/>
      <c r="BD7" s="196"/>
      <c r="BE7" s="196"/>
      <c r="BF7" s="196"/>
      <c r="BG7" s="293"/>
      <c r="BH7" s="255">
        <f>BH9+BH11</f>
        <v>43955</v>
      </c>
      <c r="BI7" s="291"/>
      <c r="BJ7" s="291"/>
      <c r="BK7" s="291"/>
      <c r="BL7" s="291"/>
    </row>
    <row r="8" spans="1:116" ht="9" customHeight="1" x14ac:dyDescent="0.15"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293"/>
      <c r="BH8" s="291"/>
      <c r="BI8" s="291"/>
      <c r="BJ8" s="291"/>
      <c r="BK8" s="291"/>
      <c r="BL8" s="291"/>
      <c r="BM8" s="7"/>
      <c r="BN8" s="7"/>
      <c r="BO8" s="7"/>
      <c r="BP8" s="7"/>
      <c r="BQ8" s="7"/>
      <c r="BR8" s="7"/>
      <c r="BS8" s="7"/>
      <c r="BT8" s="7"/>
      <c r="BU8" s="7"/>
    </row>
    <row r="9" spans="1:116" ht="9" customHeight="1" x14ac:dyDescent="0.15">
      <c r="AW9" s="301" t="s">
        <v>96</v>
      </c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55">
        <f>ROUND(4262815/100,0)</f>
        <v>42628</v>
      </c>
      <c r="BI9" s="291"/>
      <c r="BJ9" s="291"/>
      <c r="BK9" s="291"/>
      <c r="BL9" s="291"/>
      <c r="BM9" s="7"/>
      <c r="BN9" s="7"/>
      <c r="BO9" s="7"/>
      <c r="BP9" s="7"/>
      <c r="BQ9" s="7"/>
      <c r="BR9" s="7"/>
      <c r="BS9" s="7"/>
      <c r="BT9" s="7"/>
      <c r="BU9" s="7"/>
    </row>
    <row r="10" spans="1:116" ht="9" customHeight="1" x14ac:dyDescent="0.15">
      <c r="AA10" s="193" t="s">
        <v>28</v>
      </c>
      <c r="AB10" s="194"/>
      <c r="AC10" s="194"/>
      <c r="AD10" s="194"/>
      <c r="AE10" s="194"/>
      <c r="AF10" s="194"/>
      <c r="AG10" s="195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1"/>
      <c r="BI10" s="291"/>
      <c r="BJ10" s="291"/>
      <c r="BK10" s="291"/>
      <c r="BL10" s="291"/>
      <c r="BM10" s="7"/>
      <c r="BN10" s="7"/>
      <c r="BO10" s="7"/>
      <c r="BP10" s="7"/>
      <c r="BQ10" s="7"/>
      <c r="BR10" s="7"/>
      <c r="BS10" s="7"/>
      <c r="BT10" s="7"/>
      <c r="BU10" s="7"/>
    </row>
    <row r="11" spans="1:116" ht="9" customHeight="1" x14ac:dyDescent="0.15">
      <c r="AA11" s="175"/>
      <c r="AB11" s="292"/>
      <c r="AC11" s="292"/>
      <c r="AD11" s="292"/>
      <c r="AE11" s="292"/>
      <c r="AF11" s="292"/>
      <c r="AG11" s="177"/>
      <c r="AW11" s="301" t="s">
        <v>97</v>
      </c>
      <c r="AX11" s="301"/>
      <c r="AY11" s="301"/>
      <c r="AZ11" s="301"/>
      <c r="BA11" s="301"/>
      <c r="BB11" s="301"/>
      <c r="BC11" s="301"/>
      <c r="BD11" s="301"/>
      <c r="BE11" s="301"/>
      <c r="BF11" s="301"/>
      <c r="BG11" s="293"/>
      <c r="BH11" s="255">
        <f>ROUND(132724/100,0)</f>
        <v>1327</v>
      </c>
      <c r="BI11" s="291"/>
      <c r="BJ11" s="291"/>
      <c r="BK11" s="291"/>
      <c r="BL11" s="291"/>
      <c r="BM11" s="7"/>
      <c r="BN11" s="7"/>
      <c r="BO11" s="7"/>
      <c r="BP11" s="7"/>
      <c r="BQ11" s="7"/>
      <c r="BR11" s="7"/>
      <c r="BS11" s="7"/>
      <c r="BT11" s="7"/>
      <c r="BU11" s="7"/>
    </row>
    <row r="12" spans="1:116" ht="9" customHeight="1" x14ac:dyDescent="0.15">
      <c r="AA12" s="175"/>
      <c r="AB12" s="292"/>
      <c r="AC12" s="292"/>
      <c r="AD12" s="292"/>
      <c r="AE12" s="292"/>
      <c r="AF12" s="292"/>
      <c r="AG12" s="177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293"/>
      <c r="BH12" s="291"/>
      <c r="BI12" s="291"/>
      <c r="BJ12" s="291"/>
      <c r="BK12" s="291"/>
      <c r="BL12" s="291"/>
      <c r="BM12" s="7"/>
      <c r="BN12" s="7"/>
      <c r="BO12" s="7"/>
      <c r="BP12" s="7"/>
      <c r="BQ12" s="7"/>
      <c r="BR12" s="7"/>
      <c r="BS12" s="7"/>
      <c r="BT12" s="7"/>
      <c r="BU12" s="7"/>
    </row>
    <row r="13" spans="1:116" ht="9" customHeight="1" x14ac:dyDescent="0.15">
      <c r="AA13" s="175">
        <f>Z24</f>
        <v>81500.649999999994</v>
      </c>
      <c r="AB13" s="292"/>
      <c r="AC13" s="292"/>
      <c r="AD13" s="292"/>
      <c r="AE13" s="292"/>
      <c r="AF13" s="292"/>
      <c r="AG13" s="177"/>
      <c r="BW13" s="9"/>
      <c r="BX13" s="9"/>
      <c r="BY13" s="9"/>
      <c r="BZ13" s="9"/>
      <c r="CA13" s="9"/>
      <c r="CB13" s="90"/>
    </row>
    <row r="14" spans="1:116" ht="9" customHeight="1" x14ac:dyDescent="0.15">
      <c r="AA14" s="178"/>
      <c r="AB14" s="179"/>
      <c r="AC14" s="179"/>
      <c r="AD14" s="179"/>
      <c r="AE14" s="179"/>
      <c r="AF14" s="179"/>
      <c r="AG14" s="180"/>
      <c r="BW14" s="9"/>
      <c r="BX14" s="9"/>
      <c r="BY14" s="9"/>
      <c r="BZ14" s="9"/>
      <c r="CA14" s="9"/>
      <c r="CB14" s="90"/>
      <c r="CT14" s="85"/>
      <c r="CU14" s="86"/>
      <c r="CV14" s="86"/>
      <c r="CW14" s="86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</row>
    <row r="15" spans="1:116" ht="9" customHeight="1" x14ac:dyDescent="0.15"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W15" s="9"/>
      <c r="BX15" s="9"/>
      <c r="BY15" s="9"/>
      <c r="BZ15" s="9"/>
      <c r="CA15" s="9"/>
      <c r="CB15" s="90"/>
      <c r="CT15" s="86"/>
      <c r="CU15" s="86"/>
      <c r="CV15" s="86"/>
      <c r="CW15" s="86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</row>
    <row r="16" spans="1:116" ht="9" customHeight="1" x14ac:dyDescent="0.15">
      <c r="AO16" s="193" t="s">
        <v>29</v>
      </c>
      <c r="AP16" s="194"/>
      <c r="AQ16" s="194"/>
      <c r="AR16" s="194"/>
      <c r="AS16" s="194"/>
      <c r="AT16" s="194"/>
      <c r="AU16" s="195"/>
      <c r="AW16" s="74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78"/>
      <c r="BN16" s="74"/>
      <c r="BO16" s="68"/>
      <c r="BP16" s="68"/>
      <c r="BQ16" s="68"/>
      <c r="BR16" s="68"/>
      <c r="BS16" s="68"/>
      <c r="BT16" s="68"/>
      <c r="BU16" s="68"/>
      <c r="BV16" s="68"/>
      <c r="BW16" s="76"/>
      <c r="BX16" s="76"/>
      <c r="BY16" s="76"/>
      <c r="BZ16" s="76"/>
      <c r="CA16" s="77"/>
      <c r="CB16" s="90"/>
      <c r="CC16" s="264" t="s">
        <v>66</v>
      </c>
      <c r="CD16" s="228"/>
      <c r="CE16" s="228"/>
      <c r="CF16" s="228"/>
      <c r="CG16" s="228"/>
      <c r="CH16" s="228"/>
      <c r="CI16" s="228"/>
      <c r="CJ16" s="229"/>
      <c r="CT16" s="86"/>
      <c r="CU16" s="86"/>
      <c r="CV16" s="86"/>
      <c r="CW16" s="86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</row>
    <row r="17" spans="10:116" ht="9" customHeight="1" x14ac:dyDescent="0.15">
      <c r="AO17" s="175"/>
      <c r="AP17" s="176"/>
      <c r="AQ17" s="176"/>
      <c r="AR17" s="176"/>
      <c r="AS17" s="176"/>
      <c r="AT17" s="176"/>
      <c r="AU17" s="177"/>
      <c r="AW17" s="198" t="s">
        <v>30</v>
      </c>
      <c r="AX17" s="199"/>
      <c r="AY17" s="199"/>
      <c r="AZ17" s="199"/>
      <c r="BA17" s="199"/>
      <c r="BB17" s="199"/>
      <c r="BC17" s="199"/>
      <c r="BD17" s="199"/>
      <c r="BE17" s="199"/>
      <c r="BF17" s="199"/>
      <c r="BG17" s="297">
        <f>BG20+BG23</f>
        <v>42849.94</v>
      </c>
      <c r="BH17" s="297"/>
      <c r="BI17" s="297"/>
      <c r="BJ17" s="297"/>
      <c r="BK17" s="297"/>
      <c r="BL17" s="298"/>
      <c r="BN17" s="257" t="s">
        <v>31</v>
      </c>
      <c r="BO17" s="305"/>
      <c r="BP17" s="305"/>
      <c r="BQ17" s="305"/>
      <c r="BR17" s="305"/>
      <c r="BS17" s="305"/>
      <c r="BT17" s="305"/>
      <c r="BU17" s="305"/>
      <c r="BV17" s="305"/>
      <c r="BW17" s="305"/>
      <c r="BX17" s="196">
        <f>BX20+BX23</f>
        <v>21868.969999999998</v>
      </c>
      <c r="BY17" s="196"/>
      <c r="BZ17" s="196"/>
      <c r="CA17" s="197"/>
      <c r="CB17" s="90"/>
      <c r="CC17" s="230"/>
      <c r="CD17" s="265"/>
      <c r="CE17" s="265"/>
      <c r="CF17" s="265"/>
      <c r="CG17" s="265"/>
      <c r="CH17" s="265"/>
      <c r="CI17" s="265"/>
      <c r="CJ17" s="232"/>
      <c r="CT17" s="87"/>
      <c r="CU17" s="8"/>
      <c r="CV17" s="8"/>
      <c r="CW17" s="8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</row>
    <row r="18" spans="10:116" ht="9" customHeight="1" x14ac:dyDescent="0.15">
      <c r="L18" s="10"/>
      <c r="M18" s="10"/>
      <c r="AO18" s="175"/>
      <c r="AP18" s="176"/>
      <c r="AQ18" s="176"/>
      <c r="AR18" s="176"/>
      <c r="AS18" s="176"/>
      <c r="AT18" s="176"/>
      <c r="AU18" s="177"/>
      <c r="AW18" s="295"/>
      <c r="AX18" s="296"/>
      <c r="AY18" s="296"/>
      <c r="AZ18" s="296"/>
      <c r="BA18" s="296"/>
      <c r="BB18" s="296"/>
      <c r="BC18" s="296"/>
      <c r="BD18" s="296"/>
      <c r="BE18" s="296"/>
      <c r="BF18" s="296"/>
      <c r="BG18" s="299"/>
      <c r="BH18" s="299"/>
      <c r="BI18" s="299"/>
      <c r="BJ18" s="299"/>
      <c r="BK18" s="299"/>
      <c r="BL18" s="300"/>
      <c r="BN18" s="306"/>
      <c r="BO18" s="305"/>
      <c r="BP18" s="305"/>
      <c r="BQ18" s="305"/>
      <c r="BR18" s="305"/>
      <c r="BS18" s="305"/>
      <c r="BT18" s="305"/>
      <c r="BU18" s="305"/>
      <c r="BV18" s="305"/>
      <c r="BW18" s="305"/>
      <c r="BX18" s="196"/>
      <c r="BY18" s="196"/>
      <c r="BZ18" s="196"/>
      <c r="CA18" s="197"/>
      <c r="CB18" s="90"/>
      <c r="CC18" s="230"/>
      <c r="CD18" s="265"/>
      <c r="CE18" s="265"/>
      <c r="CF18" s="265"/>
      <c r="CG18" s="265"/>
      <c r="CH18" s="265"/>
      <c r="CI18" s="265"/>
      <c r="CJ18" s="232"/>
      <c r="CT18" s="8"/>
      <c r="CU18" s="8"/>
      <c r="CV18" s="8"/>
      <c r="CW18" s="8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</row>
    <row r="19" spans="10:116" ht="9" customHeight="1" x14ac:dyDescent="0.15">
      <c r="L19" s="10"/>
      <c r="M19" s="10"/>
      <c r="AO19" s="175"/>
      <c r="AP19" s="176"/>
      <c r="AQ19" s="176"/>
      <c r="AR19" s="176"/>
      <c r="AS19" s="176"/>
      <c r="AT19" s="176"/>
      <c r="AU19" s="177"/>
      <c r="AW19" s="75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71"/>
      <c r="BN19" s="75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71"/>
      <c r="CC19" s="266"/>
      <c r="CD19" s="267"/>
      <c r="CE19" s="267"/>
      <c r="CF19" s="267"/>
      <c r="CG19" s="267"/>
      <c r="CH19" s="267"/>
      <c r="CI19" s="267"/>
      <c r="CJ19" s="268"/>
      <c r="CT19" s="8"/>
      <c r="CU19" s="8"/>
      <c r="CV19" s="8"/>
      <c r="CW19" s="8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</row>
    <row r="20" spans="10:116" ht="9" customHeight="1" x14ac:dyDescent="0.15">
      <c r="K20" s="307" t="s">
        <v>65</v>
      </c>
      <c r="L20" s="206"/>
      <c r="M20" s="206"/>
      <c r="N20" s="206"/>
      <c r="O20" s="206"/>
      <c r="P20" s="206"/>
      <c r="Q20" s="206"/>
      <c r="R20" s="207"/>
      <c r="S20" s="92"/>
      <c r="T20" s="193" t="s">
        <v>77</v>
      </c>
      <c r="U20" s="194"/>
      <c r="V20" s="194"/>
      <c r="W20" s="194"/>
      <c r="X20" s="194"/>
      <c r="Y20" s="194"/>
      <c r="Z20" s="194">
        <f>構造図!X5</f>
        <v>151560.21</v>
      </c>
      <c r="AA20" s="194"/>
      <c r="AB20" s="194"/>
      <c r="AC20" s="194"/>
      <c r="AD20" s="194"/>
      <c r="AE20" s="195"/>
      <c r="AO20" s="175"/>
      <c r="AP20" s="176"/>
      <c r="AQ20" s="176"/>
      <c r="AR20" s="176"/>
      <c r="AS20" s="176"/>
      <c r="AT20" s="176"/>
      <c r="AU20" s="177"/>
      <c r="AW20" s="317" t="s">
        <v>32</v>
      </c>
      <c r="AX20" s="301"/>
      <c r="AY20" s="301"/>
      <c r="AZ20" s="301"/>
      <c r="BA20" s="301"/>
      <c r="BB20" s="301"/>
      <c r="BC20" s="301"/>
      <c r="BD20" s="301"/>
      <c r="BE20" s="301"/>
      <c r="BF20" s="301"/>
      <c r="BG20" s="255">
        <f>構造図!F51</f>
        <v>33380.910000000003</v>
      </c>
      <c r="BH20" s="255"/>
      <c r="BI20" s="255"/>
      <c r="BJ20" s="255"/>
      <c r="BK20" s="255"/>
      <c r="BL20" s="256"/>
      <c r="BN20" s="257" t="s">
        <v>33</v>
      </c>
      <c r="BO20" s="305"/>
      <c r="BP20" s="305"/>
      <c r="BQ20" s="305"/>
      <c r="BR20" s="305"/>
      <c r="BS20" s="305"/>
      <c r="BT20" s="305"/>
      <c r="BU20" s="305"/>
      <c r="BV20" s="305"/>
      <c r="BW20" s="305"/>
      <c r="BX20" s="196">
        <f>構造図!P54</f>
        <v>21007.78</v>
      </c>
      <c r="BY20" s="196"/>
      <c r="BZ20" s="196"/>
      <c r="CA20" s="197"/>
      <c r="CB20" s="91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T20" s="88"/>
      <c r="CU20" s="8"/>
      <c r="CV20" s="8"/>
      <c r="CW20" s="8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</row>
    <row r="21" spans="10:116" ht="9" customHeight="1" x14ac:dyDescent="0.15">
      <c r="K21" s="208"/>
      <c r="L21" s="209"/>
      <c r="M21" s="209"/>
      <c r="N21" s="209"/>
      <c r="O21" s="209"/>
      <c r="P21" s="209"/>
      <c r="Q21" s="209"/>
      <c r="R21" s="210"/>
      <c r="S21" s="92"/>
      <c r="T21" s="175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O21" s="175"/>
      <c r="AP21" s="176"/>
      <c r="AQ21" s="176"/>
      <c r="AR21" s="176"/>
      <c r="AS21" s="176"/>
      <c r="AT21" s="176"/>
      <c r="AU21" s="177"/>
      <c r="AW21" s="317"/>
      <c r="AX21" s="301"/>
      <c r="AY21" s="301"/>
      <c r="AZ21" s="301"/>
      <c r="BA21" s="301"/>
      <c r="BB21" s="301"/>
      <c r="BC21" s="301"/>
      <c r="BD21" s="301"/>
      <c r="BE21" s="301"/>
      <c r="BF21" s="301"/>
      <c r="BG21" s="255"/>
      <c r="BH21" s="255"/>
      <c r="BI21" s="255"/>
      <c r="BJ21" s="255"/>
      <c r="BK21" s="255"/>
      <c r="BL21" s="256"/>
      <c r="BN21" s="306"/>
      <c r="BO21" s="305"/>
      <c r="BP21" s="305"/>
      <c r="BQ21" s="305"/>
      <c r="BR21" s="305"/>
      <c r="BS21" s="305"/>
      <c r="BT21" s="305"/>
      <c r="BU21" s="305"/>
      <c r="BV21" s="305"/>
      <c r="BW21" s="305"/>
      <c r="BX21" s="196"/>
      <c r="BY21" s="196"/>
      <c r="BZ21" s="196"/>
      <c r="CA21" s="197"/>
      <c r="CB21" s="91"/>
      <c r="CC21" s="92"/>
      <c r="CD21" s="92"/>
      <c r="CE21" s="335" t="s">
        <v>42</v>
      </c>
      <c r="CF21" s="336"/>
      <c r="CG21" s="336"/>
      <c r="CH21" s="337"/>
      <c r="CI21" s="92"/>
      <c r="CJ21" s="92"/>
      <c r="CK21" s="92"/>
      <c r="CL21" s="92"/>
      <c r="CT21" s="8"/>
      <c r="CU21" s="8"/>
      <c r="CV21" s="8"/>
      <c r="CW21" s="8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</row>
    <row r="22" spans="10:116" ht="9" customHeight="1" x14ac:dyDescent="0.15">
      <c r="K22" s="208"/>
      <c r="L22" s="209"/>
      <c r="M22" s="209"/>
      <c r="N22" s="209"/>
      <c r="O22" s="209"/>
      <c r="P22" s="209"/>
      <c r="Q22" s="209"/>
      <c r="R22" s="210"/>
      <c r="S22" s="92"/>
      <c r="T22" s="269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2"/>
      <c r="AO22" s="175"/>
      <c r="AP22" s="176"/>
      <c r="AQ22" s="176"/>
      <c r="AR22" s="176"/>
      <c r="AS22" s="176"/>
      <c r="AT22" s="176"/>
      <c r="AU22" s="177"/>
      <c r="AW22" s="75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71"/>
      <c r="BN22" s="75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71"/>
      <c r="CB22" s="91"/>
      <c r="CC22" s="92"/>
      <c r="CD22" s="92"/>
      <c r="CE22" s="338"/>
      <c r="CF22" s="339"/>
      <c r="CG22" s="339"/>
      <c r="CH22" s="340"/>
      <c r="CI22" s="92"/>
      <c r="CJ22" s="92"/>
      <c r="CK22" s="92"/>
      <c r="CL22" s="92"/>
      <c r="CT22" s="8"/>
      <c r="CU22" s="8"/>
      <c r="CV22" s="8"/>
      <c r="CW22" s="8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</row>
    <row r="23" spans="10:116" ht="12" customHeight="1" x14ac:dyDescent="0.15">
      <c r="K23" s="308"/>
      <c r="L23" s="309"/>
      <c r="M23" s="309"/>
      <c r="N23" s="309"/>
      <c r="O23" s="309"/>
      <c r="P23" s="309"/>
      <c r="Q23" s="309"/>
      <c r="R23" s="310"/>
      <c r="S23" s="92"/>
      <c r="T23" s="320" t="s">
        <v>95</v>
      </c>
      <c r="U23" s="321"/>
      <c r="V23" s="321"/>
      <c r="W23" s="321"/>
      <c r="X23" s="321"/>
      <c r="Y23" s="322"/>
      <c r="Z23" s="323" t="s">
        <v>94</v>
      </c>
      <c r="AA23" s="324"/>
      <c r="AB23" s="324"/>
      <c r="AC23" s="324"/>
      <c r="AD23" s="324"/>
      <c r="AE23" s="325"/>
      <c r="AO23" s="175"/>
      <c r="AP23" s="176"/>
      <c r="AQ23" s="176"/>
      <c r="AR23" s="176"/>
      <c r="AS23" s="176"/>
      <c r="AT23" s="176"/>
      <c r="AU23" s="177"/>
      <c r="AW23" s="253" t="s">
        <v>98</v>
      </c>
      <c r="AX23" s="254"/>
      <c r="AY23" s="254"/>
      <c r="AZ23" s="254"/>
      <c r="BA23" s="254"/>
      <c r="BB23" s="254"/>
      <c r="BC23" s="254"/>
      <c r="BD23" s="254"/>
      <c r="BE23" s="254"/>
      <c r="BF23" s="254"/>
      <c r="BG23" s="255">
        <f>構造図!G53</f>
        <v>9469.0300000000007</v>
      </c>
      <c r="BH23" s="255"/>
      <c r="BI23" s="255"/>
      <c r="BJ23" s="255"/>
      <c r="BK23" s="255"/>
      <c r="BL23" s="256"/>
      <c r="BN23" s="257" t="s">
        <v>73</v>
      </c>
      <c r="BO23" s="196"/>
      <c r="BP23" s="196"/>
      <c r="BQ23" s="196"/>
      <c r="BR23" s="196"/>
      <c r="BS23" s="196"/>
      <c r="BT23" s="196"/>
      <c r="BU23" s="196"/>
      <c r="BV23" s="196"/>
      <c r="BW23" s="196"/>
      <c r="BX23" s="318">
        <f>構造図!W53</f>
        <v>861.19</v>
      </c>
      <c r="BY23" s="318"/>
      <c r="BZ23" s="318"/>
      <c r="CA23" s="319"/>
      <c r="CB23" s="91"/>
      <c r="CC23" s="93"/>
      <c r="CD23" s="93"/>
      <c r="CE23" s="338"/>
      <c r="CF23" s="339"/>
      <c r="CG23" s="339"/>
      <c r="CH23" s="340"/>
      <c r="CI23" s="93"/>
      <c r="CJ23" s="93"/>
      <c r="CK23" s="92"/>
      <c r="CL23" s="92"/>
      <c r="CT23" s="8"/>
      <c r="CU23" s="8"/>
      <c r="CV23" s="8"/>
      <c r="CW23" s="8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</row>
    <row r="24" spans="10:116" ht="9" customHeight="1" x14ac:dyDescent="0.15">
      <c r="K24" s="8"/>
      <c r="L24" s="8"/>
      <c r="M24" s="8"/>
      <c r="N24" s="8"/>
      <c r="O24" s="8"/>
      <c r="P24" s="8"/>
      <c r="Q24" s="8"/>
      <c r="R24" s="8"/>
      <c r="S24" s="91"/>
      <c r="T24" s="331">
        <f>構造図!F7</f>
        <v>70059.56</v>
      </c>
      <c r="U24" s="265"/>
      <c r="V24" s="265"/>
      <c r="W24" s="265"/>
      <c r="X24" s="265"/>
      <c r="Y24" s="332"/>
      <c r="Z24" s="326">
        <f>構造図!Z7</f>
        <v>81500.649999999994</v>
      </c>
      <c r="AA24" s="186"/>
      <c r="AB24" s="186"/>
      <c r="AC24" s="186"/>
      <c r="AD24" s="186"/>
      <c r="AE24" s="327"/>
      <c r="AO24" s="175">
        <f>AA13</f>
        <v>81500.649999999994</v>
      </c>
      <c r="AP24" s="293"/>
      <c r="AQ24" s="293"/>
      <c r="AR24" s="293"/>
      <c r="AS24" s="293"/>
      <c r="AT24" s="293"/>
      <c r="AU24" s="294"/>
      <c r="AW24" s="253"/>
      <c r="AX24" s="254"/>
      <c r="AY24" s="254"/>
      <c r="AZ24" s="254"/>
      <c r="BA24" s="254"/>
      <c r="BB24" s="254"/>
      <c r="BC24" s="254"/>
      <c r="BD24" s="254"/>
      <c r="BE24" s="254"/>
      <c r="BF24" s="254"/>
      <c r="BG24" s="255"/>
      <c r="BH24" s="255"/>
      <c r="BI24" s="255"/>
      <c r="BJ24" s="255"/>
      <c r="BK24" s="255"/>
      <c r="BL24" s="256"/>
      <c r="BN24" s="257"/>
      <c r="BO24" s="196"/>
      <c r="BP24" s="196"/>
      <c r="BQ24" s="196"/>
      <c r="BR24" s="196"/>
      <c r="BS24" s="196"/>
      <c r="BT24" s="196"/>
      <c r="BU24" s="196"/>
      <c r="BV24" s="196"/>
      <c r="BW24" s="196"/>
      <c r="BX24" s="318"/>
      <c r="BY24" s="318"/>
      <c r="BZ24" s="318"/>
      <c r="CA24" s="319"/>
      <c r="CB24" s="94"/>
      <c r="CC24" s="93"/>
      <c r="CD24" s="93"/>
      <c r="CE24" s="341">
        <f>BM65</f>
        <v>1001</v>
      </c>
      <c r="CF24" s="342"/>
      <c r="CG24" s="342"/>
      <c r="CH24" s="343"/>
      <c r="CI24" s="93"/>
      <c r="CJ24" s="93"/>
      <c r="CK24" s="91"/>
      <c r="CL24" s="91"/>
      <c r="CT24" s="8"/>
      <c r="CU24" s="8"/>
      <c r="CV24" s="8"/>
      <c r="CW24" s="8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</row>
    <row r="25" spans="10:116" ht="9" customHeight="1" x14ac:dyDescent="0.15">
      <c r="K25" s="8"/>
      <c r="L25" s="8"/>
      <c r="M25" s="8"/>
      <c r="N25" s="8"/>
      <c r="O25" s="8"/>
      <c r="P25" s="8"/>
      <c r="Q25" s="8"/>
      <c r="R25" s="8"/>
      <c r="S25" s="91"/>
      <c r="T25" s="266"/>
      <c r="U25" s="267"/>
      <c r="V25" s="267"/>
      <c r="W25" s="267"/>
      <c r="X25" s="267"/>
      <c r="Y25" s="333"/>
      <c r="Z25" s="328"/>
      <c r="AA25" s="329"/>
      <c r="AB25" s="329"/>
      <c r="AC25" s="329"/>
      <c r="AD25" s="329"/>
      <c r="AE25" s="330"/>
      <c r="AO25" s="238"/>
      <c r="AP25" s="239"/>
      <c r="AQ25" s="239"/>
      <c r="AR25" s="239"/>
      <c r="AS25" s="239"/>
      <c r="AT25" s="239"/>
      <c r="AU25" s="240"/>
      <c r="AW25" s="72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73"/>
      <c r="BN25" s="95"/>
      <c r="BO25" s="96"/>
      <c r="BP25" s="96"/>
      <c r="BQ25" s="96"/>
      <c r="BR25" s="96"/>
      <c r="BS25" s="96"/>
      <c r="BT25" s="96"/>
      <c r="BU25" s="96"/>
      <c r="BV25" s="96"/>
      <c r="BW25" s="96"/>
      <c r="BX25" s="69"/>
      <c r="BY25" s="69"/>
      <c r="BZ25" s="69"/>
      <c r="CA25" s="70"/>
      <c r="CB25" s="94"/>
      <c r="CC25" s="93"/>
      <c r="CD25" s="93"/>
      <c r="CE25" s="93"/>
      <c r="CF25" s="93"/>
      <c r="CG25" s="93"/>
      <c r="CH25" s="93"/>
      <c r="CI25" s="93"/>
      <c r="CJ25" s="93"/>
      <c r="CK25" s="91"/>
      <c r="CL25" s="91"/>
      <c r="CT25" s="8"/>
      <c r="CU25" s="8"/>
      <c r="CV25" s="8"/>
      <c r="CW25" s="8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</row>
    <row r="26" spans="10:116" ht="9" customHeight="1" x14ac:dyDescent="0.15">
      <c r="L26" s="10"/>
      <c r="M26" s="10"/>
      <c r="CT26" s="8"/>
      <c r="CU26" s="91"/>
      <c r="CV26" s="91"/>
      <c r="CW26" s="91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</row>
    <row r="27" spans="10:116" ht="9" customHeight="1" x14ac:dyDescent="0.15">
      <c r="AI27" s="10"/>
      <c r="AJ27" s="10"/>
      <c r="CT27" s="8"/>
      <c r="CU27" s="91"/>
      <c r="CV27" s="91"/>
      <c r="CW27" s="91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</row>
    <row r="28" spans="10:116" ht="9" customHeight="1" x14ac:dyDescent="0.15">
      <c r="AI28" s="10"/>
      <c r="AJ28" s="10"/>
      <c r="CT28" s="8"/>
      <c r="CU28" s="8"/>
      <c r="CV28" s="8"/>
      <c r="CW28" s="8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</row>
    <row r="29" spans="10:116" ht="9" customHeight="1" x14ac:dyDescent="0.15">
      <c r="K29" s="107"/>
      <c r="L29" s="107"/>
      <c r="M29" s="107"/>
      <c r="N29" s="107"/>
      <c r="O29" s="107"/>
      <c r="P29" s="107"/>
      <c r="Q29" s="107"/>
      <c r="R29" s="107"/>
      <c r="S29" s="107"/>
      <c r="AI29" s="10"/>
      <c r="AJ29" s="10"/>
      <c r="BO29" s="193" t="s">
        <v>30</v>
      </c>
      <c r="BP29" s="194"/>
      <c r="BQ29" s="194"/>
      <c r="BR29" s="194"/>
      <c r="BS29" s="194"/>
      <c r="BT29" s="194"/>
      <c r="BU29" s="195"/>
      <c r="CT29" s="8"/>
      <c r="CU29" s="8"/>
      <c r="CV29" s="8"/>
      <c r="CW29" s="8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</row>
    <row r="30" spans="10:116" ht="9" customHeight="1" x14ac:dyDescent="0.15">
      <c r="J30" s="106"/>
      <c r="K30" s="311" t="s">
        <v>72</v>
      </c>
      <c r="L30" s="312"/>
      <c r="M30" s="312"/>
      <c r="N30" s="312"/>
      <c r="O30" s="312"/>
      <c r="P30" s="185">
        <v>710106</v>
      </c>
      <c r="Q30" s="185"/>
      <c r="R30" s="185"/>
      <c r="S30" s="185"/>
      <c r="T30" s="185" t="s">
        <v>78</v>
      </c>
      <c r="U30" s="188"/>
      <c r="AI30" s="10"/>
      <c r="AJ30" s="10"/>
      <c r="BO30" s="175"/>
      <c r="BP30" s="176"/>
      <c r="BQ30" s="176"/>
      <c r="BR30" s="176"/>
      <c r="BS30" s="176"/>
      <c r="BT30" s="176"/>
      <c r="BU30" s="177"/>
      <c r="CT30" s="88"/>
      <c r="CU30" s="88"/>
      <c r="CV30" s="88"/>
      <c r="CW30" s="88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</row>
    <row r="31" spans="10:116" ht="9" customHeight="1" x14ac:dyDescent="0.15">
      <c r="J31" s="106"/>
      <c r="K31" s="181"/>
      <c r="L31" s="182"/>
      <c r="M31" s="182"/>
      <c r="N31" s="182"/>
      <c r="O31" s="182"/>
      <c r="P31" s="186"/>
      <c r="Q31" s="186"/>
      <c r="R31" s="186"/>
      <c r="S31" s="186"/>
      <c r="T31" s="186"/>
      <c r="U31" s="189"/>
      <c r="AI31" s="10"/>
      <c r="AJ31" s="10"/>
      <c r="BO31" s="225">
        <f>BG17</f>
        <v>42849.94</v>
      </c>
      <c r="BP31" s="236"/>
      <c r="BQ31" s="236"/>
      <c r="BR31" s="236"/>
      <c r="BS31" s="236"/>
      <c r="BT31" s="236"/>
      <c r="BU31" s="237"/>
      <c r="CT31" s="88"/>
      <c r="CU31" s="88"/>
      <c r="CV31" s="88"/>
      <c r="CW31" s="88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</row>
    <row r="32" spans="10:116" ht="9" customHeight="1" x14ac:dyDescent="0.15">
      <c r="J32" s="106"/>
      <c r="K32" s="181" t="s">
        <v>43</v>
      </c>
      <c r="L32" s="182"/>
      <c r="M32" s="182"/>
      <c r="N32" s="182"/>
      <c r="O32" s="182"/>
      <c r="P32" s="186">
        <v>639134</v>
      </c>
      <c r="Q32" s="186"/>
      <c r="R32" s="186"/>
      <c r="S32" s="186"/>
      <c r="T32" s="186" t="s">
        <v>78</v>
      </c>
      <c r="U32" s="189"/>
      <c r="AI32" s="10"/>
      <c r="AJ32" s="10"/>
      <c r="CF32" s="193" t="s">
        <v>40</v>
      </c>
      <c r="CG32" s="194"/>
      <c r="CH32" s="194"/>
      <c r="CI32" s="194"/>
      <c r="CJ32" s="194"/>
      <c r="CK32" s="194"/>
      <c r="CL32" s="194"/>
      <c r="CM32" s="195"/>
      <c r="CT32" s="8"/>
      <c r="CU32" s="8"/>
      <c r="CV32" s="8"/>
      <c r="CW32" s="8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</row>
    <row r="33" spans="4:116" ht="9" customHeight="1" x14ac:dyDescent="0.15">
      <c r="J33" s="106"/>
      <c r="K33" s="183"/>
      <c r="L33" s="184"/>
      <c r="M33" s="184"/>
      <c r="N33" s="184"/>
      <c r="O33" s="184"/>
      <c r="P33" s="187"/>
      <c r="Q33" s="187"/>
      <c r="R33" s="187"/>
      <c r="S33" s="187"/>
      <c r="T33" s="187"/>
      <c r="U33" s="190"/>
      <c r="AJ33" s="193" t="s">
        <v>101</v>
      </c>
      <c r="AK33" s="194"/>
      <c r="AL33" s="194"/>
      <c r="AM33" s="194"/>
      <c r="AN33" s="194"/>
      <c r="AO33" s="194"/>
      <c r="AP33" s="194"/>
      <c r="AQ33" s="194"/>
      <c r="AR33" s="194"/>
      <c r="AS33" s="195"/>
      <c r="AU33" s="258" t="s">
        <v>62</v>
      </c>
      <c r="AV33" s="259"/>
      <c r="AW33" s="259"/>
      <c r="AX33" s="260"/>
      <c r="AY33" s="276" t="s">
        <v>103</v>
      </c>
      <c r="AZ33" s="277"/>
      <c r="BA33" s="277"/>
      <c r="BB33" s="278"/>
      <c r="BC33" s="97"/>
      <c r="BE33" s="282" t="s">
        <v>34</v>
      </c>
      <c r="BF33" s="283"/>
      <c r="BG33" s="283"/>
      <c r="BH33" s="284"/>
      <c r="BI33" s="8"/>
      <c r="BJ33" s="282" t="s">
        <v>30</v>
      </c>
      <c r="BK33" s="283"/>
      <c r="BL33" s="283"/>
      <c r="BM33" s="284"/>
      <c r="CF33" s="175"/>
      <c r="CG33" s="176"/>
      <c r="CH33" s="176"/>
      <c r="CI33" s="176"/>
      <c r="CJ33" s="176"/>
      <c r="CK33" s="176"/>
      <c r="CL33" s="176"/>
      <c r="CM33" s="177"/>
      <c r="CT33" s="8"/>
      <c r="CU33" s="8"/>
      <c r="CV33" s="8"/>
      <c r="CW33" s="8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</row>
    <row r="34" spans="4:116" ht="9" customHeight="1" x14ac:dyDescent="0.15">
      <c r="AJ34" s="175"/>
      <c r="AK34" s="176"/>
      <c r="AL34" s="176"/>
      <c r="AM34" s="176"/>
      <c r="AN34" s="176"/>
      <c r="AO34" s="176"/>
      <c r="AP34" s="176"/>
      <c r="AQ34" s="176"/>
      <c r="AR34" s="176"/>
      <c r="AS34" s="177"/>
      <c r="AU34" s="261"/>
      <c r="AV34" s="262"/>
      <c r="AW34" s="262"/>
      <c r="AX34" s="263"/>
      <c r="AY34" s="279"/>
      <c r="AZ34" s="280"/>
      <c r="BA34" s="280"/>
      <c r="BB34" s="281"/>
      <c r="BC34" s="97"/>
      <c r="BE34" s="285"/>
      <c r="BF34" s="286"/>
      <c r="BG34" s="286"/>
      <c r="BH34" s="287"/>
      <c r="BI34" s="10"/>
      <c r="BJ34" s="285"/>
      <c r="BK34" s="286"/>
      <c r="BL34" s="286"/>
      <c r="BM34" s="287"/>
      <c r="CF34" s="175">
        <f>CQ47</f>
        <v>19908.810000000001</v>
      </c>
      <c r="CG34" s="196"/>
      <c r="CH34" s="196"/>
      <c r="CI34" s="196"/>
      <c r="CJ34" s="196"/>
      <c r="CK34" s="196"/>
      <c r="CL34" s="196"/>
      <c r="CM34" s="197"/>
      <c r="CT34" s="8"/>
      <c r="CU34" s="8"/>
      <c r="CV34" s="8"/>
      <c r="CW34" s="8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</row>
    <row r="35" spans="4:116" ht="9" customHeight="1" x14ac:dyDescent="0.15">
      <c r="AJ35" s="175"/>
      <c r="AK35" s="176"/>
      <c r="AL35" s="176"/>
      <c r="AM35" s="176"/>
      <c r="AN35" s="176"/>
      <c r="AO35" s="176"/>
      <c r="AP35" s="176"/>
      <c r="AQ35" s="176"/>
      <c r="AR35" s="176"/>
      <c r="AS35" s="177"/>
      <c r="AU35" s="261"/>
      <c r="AV35" s="262"/>
      <c r="AW35" s="262"/>
      <c r="AX35" s="263"/>
      <c r="AY35" s="279"/>
      <c r="AZ35" s="280"/>
      <c r="BA35" s="280"/>
      <c r="BB35" s="281"/>
      <c r="BC35" s="97"/>
      <c r="BE35" s="285"/>
      <c r="BF35" s="286"/>
      <c r="BG35" s="286"/>
      <c r="BH35" s="287"/>
      <c r="BI35" s="10"/>
      <c r="BJ35" s="285"/>
      <c r="BK35" s="286"/>
      <c r="BL35" s="286"/>
      <c r="BM35" s="287"/>
      <c r="CF35" s="198"/>
      <c r="CG35" s="199"/>
      <c r="CH35" s="199"/>
      <c r="CI35" s="199"/>
      <c r="CJ35" s="199"/>
      <c r="CK35" s="199"/>
      <c r="CL35" s="199"/>
      <c r="CM35" s="200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</row>
    <row r="36" spans="4:116" ht="9" customHeight="1" x14ac:dyDescent="0.15">
      <c r="AJ36" s="175">
        <f>構造図!G59</f>
        <v>3036.99</v>
      </c>
      <c r="AK36" s="234"/>
      <c r="AL36" s="234"/>
      <c r="AM36" s="234"/>
      <c r="AN36" s="234"/>
      <c r="AO36" s="234"/>
      <c r="AP36" s="234"/>
      <c r="AQ36" s="234"/>
      <c r="AR36" s="234"/>
      <c r="AS36" s="235"/>
      <c r="AU36" s="261"/>
      <c r="AV36" s="262"/>
      <c r="AW36" s="262"/>
      <c r="AX36" s="263"/>
      <c r="AY36" s="279"/>
      <c r="AZ36" s="280"/>
      <c r="BA36" s="280"/>
      <c r="BB36" s="281"/>
      <c r="BC36" s="97"/>
      <c r="BE36" s="285"/>
      <c r="BF36" s="286"/>
      <c r="BG36" s="286"/>
      <c r="BH36" s="287"/>
      <c r="BI36" s="10"/>
      <c r="BJ36" s="285"/>
      <c r="BK36" s="286"/>
      <c r="BL36" s="286"/>
      <c r="BM36" s="287"/>
      <c r="BQ36" s="8"/>
      <c r="BR36" s="8"/>
      <c r="BS36" s="8"/>
      <c r="BT36" s="8"/>
      <c r="BU36" s="8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</row>
    <row r="37" spans="4:116" ht="9" customHeight="1" x14ac:dyDescent="0.15">
      <c r="AJ37" s="288"/>
      <c r="AK37" s="289"/>
      <c r="AL37" s="289"/>
      <c r="AM37" s="289"/>
      <c r="AN37" s="289"/>
      <c r="AO37" s="289"/>
      <c r="AP37" s="289"/>
      <c r="AQ37" s="289"/>
      <c r="AR37" s="289"/>
      <c r="AS37" s="290"/>
      <c r="AU37" s="261"/>
      <c r="AV37" s="262"/>
      <c r="AW37" s="262"/>
      <c r="AX37" s="263"/>
      <c r="AY37" s="279"/>
      <c r="AZ37" s="280"/>
      <c r="BA37" s="280"/>
      <c r="BB37" s="281"/>
      <c r="BC37" s="97"/>
      <c r="BE37" s="285"/>
      <c r="BF37" s="286"/>
      <c r="BG37" s="286"/>
      <c r="BH37" s="287"/>
      <c r="BI37" s="10"/>
      <c r="BJ37" s="285"/>
      <c r="BK37" s="286"/>
      <c r="BL37" s="286"/>
      <c r="BM37" s="287"/>
      <c r="BQ37" s="8"/>
      <c r="BR37" s="8"/>
      <c r="BS37" s="8"/>
      <c r="BT37" s="8"/>
      <c r="BU37" s="8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</row>
    <row r="38" spans="4:116" ht="9" customHeight="1" x14ac:dyDescent="0.15">
      <c r="AU38" s="261"/>
      <c r="AV38" s="262"/>
      <c r="AW38" s="262"/>
      <c r="AX38" s="263"/>
      <c r="AY38" s="279"/>
      <c r="AZ38" s="280"/>
      <c r="BA38" s="280"/>
      <c r="BB38" s="281"/>
      <c r="BC38" s="97"/>
      <c r="BE38" s="285"/>
      <c r="BF38" s="286"/>
      <c r="BG38" s="286"/>
      <c r="BH38" s="287"/>
      <c r="BI38" s="10"/>
      <c r="BJ38" s="285"/>
      <c r="BK38" s="286"/>
      <c r="BL38" s="286"/>
      <c r="BM38" s="287"/>
      <c r="BQ38" s="8"/>
      <c r="BR38" s="8"/>
      <c r="BS38" s="8"/>
      <c r="BT38" s="8"/>
      <c r="BU38" s="8"/>
      <c r="CJ38" s="193" t="s">
        <v>44</v>
      </c>
      <c r="CK38" s="194"/>
      <c r="CL38" s="194"/>
      <c r="CM38" s="194"/>
      <c r="CN38" s="194"/>
      <c r="CO38" s="194"/>
      <c r="CP38" s="194"/>
      <c r="CQ38" s="194"/>
      <c r="CR38" s="194"/>
      <c r="CS38" s="19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</row>
    <row r="39" spans="4:116" ht="9" customHeight="1" x14ac:dyDescent="0.15">
      <c r="W39" s="282" t="s">
        <v>35</v>
      </c>
      <c r="X39" s="283"/>
      <c r="Y39" s="283"/>
      <c r="Z39" s="283"/>
      <c r="AA39" s="284"/>
      <c r="AB39" s="193" t="s">
        <v>36</v>
      </c>
      <c r="AC39" s="194"/>
      <c r="AD39" s="194"/>
      <c r="AE39" s="194"/>
      <c r="AF39" s="194"/>
      <c r="AG39" s="194"/>
      <c r="AH39" s="194"/>
      <c r="AI39" s="194"/>
      <c r="AJ39" s="194"/>
      <c r="AK39" s="194"/>
      <c r="AL39" s="195"/>
      <c r="AU39" s="261"/>
      <c r="AV39" s="262"/>
      <c r="AW39" s="262"/>
      <c r="AX39" s="263"/>
      <c r="AY39" s="279"/>
      <c r="AZ39" s="280"/>
      <c r="BA39" s="280"/>
      <c r="BB39" s="281"/>
      <c r="BC39" s="97"/>
      <c r="BE39" s="285"/>
      <c r="BF39" s="286"/>
      <c r="BG39" s="286"/>
      <c r="BH39" s="287"/>
      <c r="BI39" s="10"/>
      <c r="BJ39" s="285"/>
      <c r="BK39" s="286"/>
      <c r="BL39" s="286"/>
      <c r="BM39" s="287"/>
      <c r="BQ39" s="8"/>
      <c r="BR39" s="8"/>
      <c r="BS39" s="8"/>
      <c r="BT39" s="8"/>
      <c r="BU39" s="8"/>
      <c r="CJ39" s="175"/>
      <c r="CK39" s="176"/>
      <c r="CL39" s="176"/>
      <c r="CM39" s="176"/>
      <c r="CN39" s="176"/>
      <c r="CO39" s="176"/>
      <c r="CP39" s="176"/>
      <c r="CQ39" s="176"/>
      <c r="CR39" s="176"/>
      <c r="CS39" s="177"/>
      <c r="CT39" s="85"/>
      <c r="CU39" s="85"/>
      <c r="CV39" s="85"/>
      <c r="CW39" s="8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</row>
    <row r="40" spans="4:116" ht="9" customHeight="1" x14ac:dyDescent="0.15">
      <c r="W40" s="285"/>
      <c r="X40" s="286"/>
      <c r="Y40" s="286"/>
      <c r="Z40" s="286"/>
      <c r="AA40" s="287"/>
      <c r="AB40" s="175"/>
      <c r="AC40" s="176"/>
      <c r="AD40" s="176"/>
      <c r="AE40" s="176"/>
      <c r="AF40" s="176"/>
      <c r="AG40" s="176"/>
      <c r="AH40" s="176"/>
      <c r="AI40" s="176"/>
      <c r="AJ40" s="176"/>
      <c r="AK40" s="176"/>
      <c r="AL40" s="177"/>
      <c r="AU40" s="261"/>
      <c r="AV40" s="262"/>
      <c r="AW40" s="262"/>
      <c r="AX40" s="263"/>
      <c r="AY40" s="279"/>
      <c r="AZ40" s="280"/>
      <c r="BA40" s="280"/>
      <c r="BB40" s="281"/>
      <c r="BC40" s="97"/>
      <c r="BE40" s="285"/>
      <c r="BF40" s="286"/>
      <c r="BG40" s="286"/>
      <c r="BH40" s="287"/>
      <c r="BI40" s="10"/>
      <c r="BJ40" s="285"/>
      <c r="BK40" s="286"/>
      <c r="BL40" s="286"/>
      <c r="BM40" s="287"/>
      <c r="BQ40" s="8"/>
      <c r="BR40" s="8"/>
      <c r="BS40" s="8"/>
      <c r="BT40" s="8"/>
      <c r="BU40" s="8"/>
      <c r="CJ40" s="270">
        <f>CQ50</f>
        <v>1960.1599999999962</v>
      </c>
      <c r="CK40" s="271"/>
      <c r="CL40" s="271"/>
      <c r="CM40" s="271"/>
      <c r="CN40" s="271"/>
      <c r="CO40" s="271"/>
      <c r="CP40" s="271"/>
      <c r="CQ40" s="271"/>
      <c r="CR40" s="271"/>
      <c r="CS40" s="272"/>
      <c r="CT40" s="85"/>
      <c r="CU40" s="85"/>
      <c r="CV40" s="85"/>
      <c r="CW40" s="8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</row>
    <row r="41" spans="4:116" ht="9" customHeight="1" x14ac:dyDescent="0.15">
      <c r="D41" s="203" t="s">
        <v>37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192">
        <f>Z20</f>
        <v>151560.21</v>
      </c>
      <c r="P41" s="192"/>
      <c r="Q41" s="192"/>
      <c r="R41" s="192"/>
      <c r="S41" s="192"/>
      <c r="W41" s="285"/>
      <c r="X41" s="286"/>
      <c r="Y41" s="286"/>
      <c r="Z41" s="286"/>
      <c r="AA41" s="287"/>
      <c r="AB41" s="175">
        <f>構造図!F25</f>
        <v>14092.42</v>
      </c>
      <c r="AC41" s="176"/>
      <c r="AD41" s="176"/>
      <c r="AE41" s="176"/>
      <c r="AF41" s="176"/>
      <c r="AG41" s="176"/>
      <c r="AH41" s="176"/>
      <c r="AI41" s="176"/>
      <c r="AJ41" s="176"/>
      <c r="AK41" s="176"/>
      <c r="AL41" s="177"/>
      <c r="AU41" s="261"/>
      <c r="AV41" s="262"/>
      <c r="AW41" s="262"/>
      <c r="AX41" s="263"/>
      <c r="AY41" s="279"/>
      <c r="AZ41" s="280"/>
      <c r="BA41" s="280"/>
      <c r="BB41" s="281"/>
      <c r="BC41" s="97"/>
      <c r="BE41" s="285"/>
      <c r="BF41" s="286"/>
      <c r="BG41" s="286"/>
      <c r="BH41" s="287"/>
      <c r="BI41" s="10"/>
      <c r="BJ41" s="285"/>
      <c r="BK41" s="286"/>
      <c r="BL41" s="286"/>
      <c r="BM41" s="287"/>
      <c r="CJ41" s="273"/>
      <c r="CK41" s="274"/>
      <c r="CL41" s="274"/>
      <c r="CM41" s="274"/>
      <c r="CN41" s="274"/>
      <c r="CO41" s="274"/>
      <c r="CP41" s="274"/>
      <c r="CQ41" s="274"/>
      <c r="CR41" s="274"/>
      <c r="CS41" s="275"/>
      <c r="CT41" s="85"/>
      <c r="CU41" s="85"/>
      <c r="CV41" s="85"/>
      <c r="CW41" s="8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</row>
    <row r="42" spans="4:116" ht="9" customHeight="1" x14ac:dyDescent="0.15"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192"/>
      <c r="P42" s="192"/>
      <c r="Q42" s="192"/>
      <c r="R42" s="192"/>
      <c r="S42" s="192"/>
      <c r="W42" s="285"/>
      <c r="X42" s="286"/>
      <c r="Y42" s="286"/>
      <c r="Z42" s="286"/>
      <c r="AA42" s="287"/>
      <c r="AB42" s="178"/>
      <c r="AC42" s="179"/>
      <c r="AD42" s="179"/>
      <c r="AE42" s="179"/>
      <c r="AF42" s="179"/>
      <c r="AG42" s="179"/>
      <c r="AH42" s="179"/>
      <c r="AI42" s="179"/>
      <c r="AJ42" s="179"/>
      <c r="AK42" s="179"/>
      <c r="AL42" s="180"/>
      <c r="AU42" s="261"/>
      <c r="AV42" s="262"/>
      <c r="AW42" s="262"/>
      <c r="AX42" s="263"/>
      <c r="AY42" s="279"/>
      <c r="AZ42" s="280"/>
      <c r="BA42" s="280"/>
      <c r="BB42" s="281"/>
      <c r="BC42" s="97"/>
      <c r="BE42" s="285"/>
      <c r="BF42" s="286"/>
      <c r="BG42" s="286"/>
      <c r="BH42" s="287"/>
      <c r="BI42" s="10"/>
      <c r="BJ42" s="285"/>
      <c r="BK42" s="286"/>
      <c r="BL42" s="286"/>
      <c r="BM42" s="287"/>
      <c r="CB42" s="282" t="s">
        <v>31</v>
      </c>
      <c r="CC42" s="283"/>
      <c r="CD42" s="283"/>
      <c r="CE42" s="284"/>
      <c r="CF42" s="20"/>
      <c r="CG42" s="20"/>
      <c r="CH42" s="8"/>
      <c r="CT42" s="87"/>
      <c r="CU42" s="8"/>
      <c r="CV42" s="8"/>
      <c r="CW42" s="8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</row>
    <row r="43" spans="4:116" ht="9" customHeight="1" x14ac:dyDescent="0.15">
      <c r="D43" s="203" t="s">
        <v>38</v>
      </c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192">
        <f>Z24</f>
        <v>81500.649999999994</v>
      </c>
      <c r="P43" s="192"/>
      <c r="Q43" s="192"/>
      <c r="R43" s="192"/>
      <c r="S43" s="192"/>
      <c r="W43" s="285"/>
      <c r="X43" s="286"/>
      <c r="Y43" s="286"/>
      <c r="Z43" s="286"/>
      <c r="AA43" s="287"/>
      <c r="AB43" s="193" t="s">
        <v>39</v>
      </c>
      <c r="AC43" s="194"/>
      <c r="AD43" s="194"/>
      <c r="AE43" s="194"/>
      <c r="AF43" s="194"/>
      <c r="AG43" s="194"/>
      <c r="AH43" s="194"/>
      <c r="AI43" s="194"/>
      <c r="AJ43" s="194"/>
      <c r="AK43" s="194"/>
      <c r="AL43" s="195"/>
      <c r="AU43" s="261"/>
      <c r="AV43" s="262"/>
      <c r="AW43" s="262"/>
      <c r="AX43" s="263"/>
      <c r="AY43" s="279"/>
      <c r="AZ43" s="280"/>
      <c r="BA43" s="280"/>
      <c r="BB43" s="281"/>
      <c r="BC43" s="97"/>
      <c r="BE43" s="285"/>
      <c r="BF43" s="286"/>
      <c r="BG43" s="286"/>
      <c r="BH43" s="287"/>
      <c r="BI43" s="10"/>
      <c r="BJ43" s="285"/>
      <c r="BK43" s="286"/>
      <c r="BL43" s="286"/>
      <c r="BM43" s="287"/>
      <c r="CB43" s="285"/>
      <c r="CC43" s="286"/>
      <c r="CD43" s="286"/>
      <c r="CE43" s="287"/>
      <c r="CF43" s="20"/>
      <c r="CG43" s="20"/>
      <c r="CH43" s="8"/>
      <c r="CT43" s="8"/>
      <c r="CU43" s="8"/>
      <c r="CV43" s="8"/>
      <c r="CW43" s="8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</row>
    <row r="44" spans="4:116" ht="9" customHeight="1" x14ac:dyDescent="0.15"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192"/>
      <c r="P44" s="192"/>
      <c r="Q44" s="192"/>
      <c r="R44" s="192"/>
      <c r="S44" s="192"/>
      <c r="W44" s="285"/>
      <c r="X44" s="286"/>
      <c r="Y44" s="286"/>
      <c r="Z44" s="286"/>
      <c r="AA44" s="287"/>
      <c r="AB44" s="175"/>
      <c r="AC44" s="176"/>
      <c r="AD44" s="176"/>
      <c r="AE44" s="176"/>
      <c r="AF44" s="176"/>
      <c r="AG44" s="176"/>
      <c r="AH44" s="176"/>
      <c r="AI44" s="176"/>
      <c r="AJ44" s="176"/>
      <c r="AK44" s="176"/>
      <c r="AL44" s="177"/>
      <c r="AU44" s="175">
        <f>構造図!J30</f>
        <v>46386.42</v>
      </c>
      <c r="AV44" s="176"/>
      <c r="AW44" s="176"/>
      <c r="AX44" s="177"/>
      <c r="AY44" s="279"/>
      <c r="AZ44" s="280"/>
      <c r="BA44" s="280"/>
      <c r="BB44" s="281"/>
      <c r="BC44" s="97"/>
      <c r="BE44" s="285"/>
      <c r="BF44" s="286"/>
      <c r="BG44" s="286"/>
      <c r="BH44" s="287"/>
      <c r="BI44" s="10"/>
      <c r="BJ44" s="285"/>
      <c r="BK44" s="286"/>
      <c r="BL44" s="286"/>
      <c r="BM44" s="287"/>
      <c r="CB44" s="285"/>
      <c r="CC44" s="286"/>
      <c r="CD44" s="286"/>
      <c r="CE44" s="287"/>
      <c r="CF44" s="20"/>
      <c r="CG44" s="20"/>
      <c r="CH44" s="8"/>
      <c r="CT44" s="8"/>
      <c r="CU44" s="8"/>
      <c r="CV44" s="8"/>
      <c r="CW44" s="8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</row>
    <row r="45" spans="4:116" ht="9" customHeight="1" x14ac:dyDescent="0.15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W45" s="285"/>
      <c r="X45" s="286"/>
      <c r="Y45" s="286"/>
      <c r="Z45" s="286"/>
      <c r="AA45" s="287"/>
      <c r="AB45" s="175">
        <f>構造図!K25</f>
        <v>29257.02</v>
      </c>
      <c r="AC45" s="176"/>
      <c r="AD45" s="176"/>
      <c r="AE45" s="176"/>
      <c r="AF45" s="176"/>
      <c r="AG45" s="176"/>
      <c r="AH45" s="176"/>
      <c r="AI45" s="176"/>
      <c r="AJ45" s="176"/>
      <c r="AK45" s="176"/>
      <c r="AL45" s="177"/>
      <c r="AU45" s="175"/>
      <c r="AV45" s="176"/>
      <c r="AW45" s="176"/>
      <c r="AX45" s="177"/>
      <c r="AY45" s="279"/>
      <c r="AZ45" s="280"/>
      <c r="BA45" s="280"/>
      <c r="BB45" s="281"/>
      <c r="BC45" s="97"/>
      <c r="BE45" s="285"/>
      <c r="BF45" s="286"/>
      <c r="BG45" s="286"/>
      <c r="BH45" s="287"/>
      <c r="BI45" s="8"/>
      <c r="BJ45" s="175">
        <f>BG17</f>
        <v>42849.94</v>
      </c>
      <c r="BK45" s="176"/>
      <c r="BL45" s="176"/>
      <c r="BM45" s="177"/>
      <c r="CB45" s="285"/>
      <c r="CC45" s="286"/>
      <c r="CD45" s="286"/>
      <c r="CE45" s="287"/>
      <c r="CF45" s="20"/>
      <c r="CG45" s="20"/>
      <c r="CH45" s="203" t="s">
        <v>46</v>
      </c>
      <c r="CI45" s="203"/>
      <c r="CJ45" s="203"/>
      <c r="CK45" s="203"/>
      <c r="CL45" s="203"/>
      <c r="CM45" s="203"/>
      <c r="CN45" s="203"/>
      <c r="CO45" s="203"/>
      <c r="CP45" s="203"/>
      <c r="CQ45" s="192">
        <f>構造図!P54+構造図!W53</f>
        <v>21868.969999999998</v>
      </c>
      <c r="CR45" s="192"/>
      <c r="CS45" s="192"/>
      <c r="CT45" s="192"/>
      <c r="CU45" s="192"/>
      <c r="CV45" s="192"/>
      <c r="CW45" s="84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</row>
    <row r="46" spans="4:116" ht="9" customHeight="1" x14ac:dyDescent="0.15">
      <c r="W46" s="285"/>
      <c r="X46" s="286"/>
      <c r="Y46" s="286"/>
      <c r="Z46" s="286"/>
      <c r="AA46" s="287"/>
      <c r="AB46" s="178"/>
      <c r="AC46" s="179"/>
      <c r="AD46" s="179"/>
      <c r="AE46" s="179"/>
      <c r="AF46" s="179"/>
      <c r="AG46" s="179"/>
      <c r="AH46" s="179"/>
      <c r="AI46" s="179"/>
      <c r="AJ46" s="179"/>
      <c r="AK46" s="179"/>
      <c r="AL46" s="180"/>
      <c r="AU46" s="178"/>
      <c r="AV46" s="179"/>
      <c r="AW46" s="179"/>
      <c r="AX46" s="180"/>
      <c r="AY46" s="279"/>
      <c r="AZ46" s="280"/>
      <c r="BA46" s="280"/>
      <c r="BB46" s="281"/>
      <c r="BC46" s="97"/>
      <c r="BE46" s="285"/>
      <c r="BF46" s="286"/>
      <c r="BG46" s="286"/>
      <c r="BH46" s="287"/>
      <c r="BI46" s="12"/>
      <c r="BJ46" s="175"/>
      <c r="BK46" s="176"/>
      <c r="BL46" s="176"/>
      <c r="BM46" s="177"/>
      <c r="CB46" s="285"/>
      <c r="CC46" s="286"/>
      <c r="CD46" s="286"/>
      <c r="CE46" s="287"/>
      <c r="CF46" s="20"/>
      <c r="CG46" s="20"/>
      <c r="CH46" s="203"/>
      <c r="CI46" s="203"/>
      <c r="CJ46" s="203"/>
      <c r="CK46" s="203"/>
      <c r="CL46" s="203"/>
      <c r="CM46" s="203"/>
      <c r="CN46" s="203"/>
      <c r="CO46" s="203"/>
      <c r="CP46" s="203"/>
      <c r="CQ46" s="192"/>
      <c r="CR46" s="192"/>
      <c r="CS46" s="192"/>
      <c r="CT46" s="192"/>
      <c r="CU46" s="192"/>
      <c r="CV46" s="192"/>
      <c r="CW46" s="84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</row>
    <row r="47" spans="4:116" ht="9" customHeight="1" x14ac:dyDescent="0.15">
      <c r="D47" s="313" t="s">
        <v>60</v>
      </c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192">
        <f>T24</f>
        <v>70059.56</v>
      </c>
      <c r="P47" s="192"/>
      <c r="Q47" s="192"/>
      <c r="R47" s="192"/>
      <c r="S47" s="192"/>
      <c r="W47" s="285"/>
      <c r="X47" s="286"/>
      <c r="Y47" s="286"/>
      <c r="Z47" s="286"/>
      <c r="AA47" s="287"/>
      <c r="AB47" s="205" t="s">
        <v>92</v>
      </c>
      <c r="AC47" s="206"/>
      <c r="AD47" s="206"/>
      <c r="AE47" s="206"/>
      <c r="AF47" s="206"/>
      <c r="AG47" s="206"/>
      <c r="AH47" s="206"/>
      <c r="AI47" s="206"/>
      <c r="AJ47" s="206"/>
      <c r="AK47" s="206"/>
      <c r="AL47" s="207"/>
      <c r="AS47" s="8"/>
      <c r="AU47" s="241" t="s">
        <v>93</v>
      </c>
      <c r="AV47" s="242"/>
      <c r="AW47" s="242"/>
      <c r="AX47" s="243"/>
      <c r="AY47" s="279"/>
      <c r="AZ47" s="280"/>
      <c r="BA47" s="280"/>
      <c r="BB47" s="281"/>
      <c r="BC47" s="97"/>
      <c r="BE47" s="285"/>
      <c r="BF47" s="286"/>
      <c r="BG47" s="286"/>
      <c r="BH47" s="287"/>
      <c r="BI47" s="12"/>
      <c r="BJ47" s="178"/>
      <c r="BK47" s="179"/>
      <c r="BL47" s="179"/>
      <c r="BM47" s="180"/>
      <c r="CB47" s="285"/>
      <c r="CC47" s="286"/>
      <c r="CD47" s="286"/>
      <c r="CE47" s="287"/>
      <c r="CF47" s="20"/>
      <c r="CG47" s="20"/>
      <c r="CH47" s="204" t="s">
        <v>45</v>
      </c>
      <c r="CI47" s="204"/>
      <c r="CJ47" s="204"/>
      <c r="CK47" s="204"/>
      <c r="CL47" s="204"/>
      <c r="CM47" s="204"/>
      <c r="CN47" s="204"/>
      <c r="CO47" s="204"/>
      <c r="CP47" s="204"/>
      <c r="CQ47" s="192">
        <f>AB55</f>
        <v>19908.810000000001</v>
      </c>
      <c r="CR47" s="192"/>
      <c r="CS47" s="192"/>
      <c r="CT47" s="192"/>
      <c r="CU47" s="192"/>
      <c r="CV47" s="192"/>
      <c r="CW47" s="84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</row>
    <row r="48" spans="4:116" ht="12.75" customHeight="1" x14ac:dyDescent="0.15"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192"/>
      <c r="P48" s="192"/>
      <c r="Q48" s="192"/>
      <c r="R48" s="192"/>
      <c r="S48" s="192"/>
      <c r="W48" s="285"/>
      <c r="X48" s="286"/>
      <c r="Y48" s="286"/>
      <c r="Z48" s="286"/>
      <c r="AA48" s="287"/>
      <c r="AB48" s="208"/>
      <c r="AC48" s="209"/>
      <c r="AD48" s="209"/>
      <c r="AE48" s="209"/>
      <c r="AF48" s="209"/>
      <c r="AG48" s="209"/>
      <c r="AH48" s="209"/>
      <c r="AI48" s="209"/>
      <c r="AJ48" s="209"/>
      <c r="AK48" s="209"/>
      <c r="AL48" s="210"/>
      <c r="AU48" s="244"/>
      <c r="AV48" s="245"/>
      <c r="AW48" s="245"/>
      <c r="AX48" s="246"/>
      <c r="AY48" s="279"/>
      <c r="AZ48" s="280"/>
      <c r="BA48" s="280"/>
      <c r="BB48" s="281"/>
      <c r="BC48" s="97"/>
      <c r="BE48" s="285"/>
      <c r="BF48" s="286"/>
      <c r="BG48" s="286"/>
      <c r="BH48" s="287"/>
      <c r="CB48" s="285"/>
      <c r="CC48" s="286"/>
      <c r="CD48" s="286"/>
      <c r="CE48" s="287"/>
      <c r="CF48" s="20"/>
      <c r="CG48" s="20"/>
      <c r="CH48" s="204"/>
      <c r="CI48" s="204"/>
      <c r="CJ48" s="204"/>
      <c r="CK48" s="204"/>
      <c r="CL48" s="204"/>
      <c r="CM48" s="204"/>
      <c r="CN48" s="204"/>
      <c r="CO48" s="204"/>
      <c r="CP48" s="204"/>
      <c r="CQ48" s="192"/>
      <c r="CR48" s="192"/>
      <c r="CS48" s="192"/>
      <c r="CT48" s="192"/>
      <c r="CU48" s="192"/>
      <c r="CV48" s="192"/>
      <c r="CW48" s="84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</row>
    <row r="49" spans="2:116" ht="9" customHeight="1" x14ac:dyDescent="0.15"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192"/>
      <c r="P49" s="192"/>
      <c r="Q49" s="192"/>
      <c r="R49" s="192"/>
      <c r="S49" s="192"/>
      <c r="W49" s="285"/>
      <c r="X49" s="286"/>
      <c r="Y49" s="286"/>
      <c r="Z49" s="286"/>
      <c r="AA49" s="287"/>
      <c r="AB49" s="208"/>
      <c r="AC49" s="209"/>
      <c r="AD49" s="209"/>
      <c r="AE49" s="209"/>
      <c r="AF49" s="209"/>
      <c r="AG49" s="209"/>
      <c r="AH49" s="209"/>
      <c r="AI49" s="209"/>
      <c r="AJ49" s="209"/>
      <c r="AK49" s="209"/>
      <c r="AL49" s="210"/>
      <c r="AU49" s="244"/>
      <c r="AV49" s="245"/>
      <c r="AW49" s="245"/>
      <c r="AX49" s="246"/>
      <c r="AY49" s="175">
        <f>ROUND(4848192/100,0)</f>
        <v>48482</v>
      </c>
      <c r="AZ49" s="247"/>
      <c r="BA49" s="247"/>
      <c r="BB49" s="248"/>
      <c r="BC49" s="97"/>
      <c r="BE49" s="285"/>
      <c r="BF49" s="286"/>
      <c r="BG49" s="286"/>
      <c r="BH49" s="287"/>
      <c r="BM49" s="193" t="s">
        <v>40</v>
      </c>
      <c r="BN49" s="194"/>
      <c r="BO49" s="194"/>
      <c r="BP49" s="194"/>
      <c r="BQ49" s="194"/>
      <c r="BR49" s="194"/>
      <c r="BS49" s="194"/>
      <c r="BT49" s="195"/>
      <c r="BV49" s="10"/>
      <c r="BW49" s="10"/>
      <c r="BX49" s="10"/>
      <c r="BY49" s="10"/>
      <c r="CB49" s="285"/>
      <c r="CC49" s="286"/>
      <c r="CD49" s="286"/>
      <c r="CE49" s="287"/>
      <c r="CF49" s="20"/>
      <c r="CG49" s="20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86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</row>
    <row r="50" spans="2:116" ht="9" customHeight="1" x14ac:dyDescent="0.15">
      <c r="D50" s="191" t="s">
        <v>99</v>
      </c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2">
        <f>AJ36</f>
        <v>3036.99</v>
      </c>
      <c r="P50" s="192"/>
      <c r="Q50" s="192"/>
      <c r="R50" s="192"/>
      <c r="S50" s="192"/>
      <c r="W50" s="285"/>
      <c r="X50" s="286"/>
      <c r="Y50" s="286"/>
      <c r="Z50" s="314"/>
      <c r="AA50" s="315"/>
      <c r="AB50" s="211"/>
      <c r="AC50" s="212"/>
      <c r="AD50" s="212"/>
      <c r="AE50" s="212"/>
      <c r="AF50" s="212"/>
      <c r="AG50" s="212"/>
      <c r="AH50" s="212"/>
      <c r="AI50" s="212"/>
      <c r="AJ50" s="212"/>
      <c r="AK50" s="212"/>
      <c r="AL50" s="213"/>
      <c r="AM50" s="89"/>
      <c r="AN50" s="89"/>
      <c r="AO50" s="89"/>
      <c r="AU50" s="244"/>
      <c r="AV50" s="245"/>
      <c r="AW50" s="245"/>
      <c r="AX50" s="246"/>
      <c r="AY50" s="249"/>
      <c r="AZ50" s="247"/>
      <c r="BA50" s="247"/>
      <c r="BB50" s="248"/>
      <c r="BC50" s="97"/>
      <c r="BE50" s="285"/>
      <c r="BF50" s="286"/>
      <c r="BG50" s="286"/>
      <c r="BH50" s="287"/>
      <c r="BM50" s="175"/>
      <c r="BN50" s="176"/>
      <c r="BO50" s="176"/>
      <c r="BP50" s="176"/>
      <c r="BQ50" s="176"/>
      <c r="BR50" s="176"/>
      <c r="BS50" s="176"/>
      <c r="BT50" s="177"/>
      <c r="BV50" s="10"/>
      <c r="BW50" s="10"/>
      <c r="BX50" s="10"/>
      <c r="BY50" s="10"/>
      <c r="CB50" s="285"/>
      <c r="CC50" s="286"/>
      <c r="CD50" s="286"/>
      <c r="CE50" s="287"/>
      <c r="CF50" s="20"/>
      <c r="CG50" s="20"/>
      <c r="CH50" s="194" t="s">
        <v>44</v>
      </c>
      <c r="CI50" s="194"/>
      <c r="CJ50" s="194"/>
      <c r="CK50" s="194"/>
      <c r="CL50" s="194"/>
      <c r="CM50" s="194"/>
      <c r="CN50" s="194"/>
      <c r="CO50" s="194"/>
      <c r="CP50" s="194"/>
      <c r="CQ50" s="223">
        <f>CQ45-CQ47</f>
        <v>1960.1599999999962</v>
      </c>
      <c r="CR50" s="223"/>
      <c r="CS50" s="223"/>
      <c r="CT50" s="223"/>
      <c r="CU50" s="223"/>
      <c r="CV50" s="223"/>
      <c r="CW50" s="86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</row>
    <row r="51" spans="2:116" ht="9" customHeight="1" x14ac:dyDescent="0.15"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  <c r="P51" s="192"/>
      <c r="Q51" s="192"/>
      <c r="R51" s="192"/>
      <c r="S51" s="192"/>
      <c r="W51" s="285"/>
      <c r="X51" s="286"/>
      <c r="Y51" s="286"/>
      <c r="Z51" s="286"/>
      <c r="AA51" s="287"/>
      <c r="AB51" s="175">
        <f>構造図!AA19</f>
        <v>6801.31</v>
      </c>
      <c r="AC51" s="176"/>
      <c r="AD51" s="176"/>
      <c r="AE51" s="176"/>
      <c r="AF51" s="176"/>
      <c r="AG51" s="176"/>
      <c r="AH51" s="176"/>
      <c r="AI51" s="176"/>
      <c r="AJ51" s="176"/>
      <c r="AK51" s="176"/>
      <c r="AL51" s="177"/>
      <c r="AU51" s="175">
        <f>構造図!AA40</f>
        <v>2095.4899999999998</v>
      </c>
      <c r="AV51" s="176"/>
      <c r="AW51" s="176"/>
      <c r="AX51" s="177"/>
      <c r="AY51" s="249"/>
      <c r="AZ51" s="247"/>
      <c r="BA51" s="247"/>
      <c r="BB51" s="248"/>
      <c r="BC51" s="97"/>
      <c r="BE51" s="285"/>
      <c r="BF51" s="286"/>
      <c r="BG51" s="286"/>
      <c r="BH51" s="287"/>
      <c r="BM51" s="175">
        <f>CQ47</f>
        <v>19908.810000000001</v>
      </c>
      <c r="BN51" s="196"/>
      <c r="BO51" s="196"/>
      <c r="BP51" s="196"/>
      <c r="BQ51" s="196"/>
      <c r="BR51" s="196"/>
      <c r="BS51" s="196"/>
      <c r="BT51" s="197"/>
      <c r="BV51" s="10"/>
      <c r="BW51" s="10"/>
      <c r="BX51" s="10"/>
      <c r="BY51" s="10"/>
      <c r="CB51" s="285"/>
      <c r="CC51" s="286"/>
      <c r="CD51" s="286"/>
      <c r="CE51" s="287"/>
      <c r="CF51" s="20"/>
      <c r="CG51" s="20"/>
      <c r="CH51" s="176"/>
      <c r="CI51" s="176"/>
      <c r="CJ51" s="176"/>
      <c r="CK51" s="176"/>
      <c r="CL51" s="176"/>
      <c r="CM51" s="176"/>
      <c r="CN51" s="176"/>
      <c r="CO51" s="176"/>
      <c r="CP51" s="176"/>
      <c r="CQ51" s="224"/>
      <c r="CR51" s="224"/>
      <c r="CS51" s="224"/>
      <c r="CT51" s="224"/>
      <c r="CU51" s="224"/>
      <c r="CV51" s="224"/>
      <c r="CW51" s="86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</row>
    <row r="52" spans="2:116" ht="9" customHeight="1" x14ac:dyDescent="0.15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W52" s="175">
        <f>O47</f>
        <v>70059.56</v>
      </c>
      <c r="X52" s="176"/>
      <c r="Y52" s="176"/>
      <c r="Z52" s="176"/>
      <c r="AA52" s="177"/>
      <c r="AB52" s="178"/>
      <c r="AC52" s="179"/>
      <c r="AD52" s="179"/>
      <c r="AE52" s="179"/>
      <c r="AF52" s="179"/>
      <c r="AG52" s="179"/>
      <c r="AH52" s="179"/>
      <c r="AI52" s="179"/>
      <c r="AJ52" s="179"/>
      <c r="AK52" s="179"/>
      <c r="AL52" s="180"/>
      <c r="AU52" s="178"/>
      <c r="AV52" s="179"/>
      <c r="AW52" s="179"/>
      <c r="AX52" s="180"/>
      <c r="AY52" s="250"/>
      <c r="AZ52" s="251"/>
      <c r="BA52" s="251"/>
      <c r="BB52" s="252"/>
      <c r="BC52" s="97"/>
      <c r="BE52" s="285"/>
      <c r="BF52" s="286"/>
      <c r="BG52" s="286"/>
      <c r="BH52" s="287"/>
      <c r="BM52" s="198"/>
      <c r="BN52" s="199"/>
      <c r="BO52" s="199"/>
      <c r="BP52" s="199"/>
      <c r="BQ52" s="199"/>
      <c r="BR52" s="199"/>
      <c r="BS52" s="199"/>
      <c r="BT52" s="200"/>
      <c r="BV52" s="10"/>
      <c r="BW52" s="10"/>
      <c r="BX52" s="10"/>
      <c r="BY52" s="10"/>
      <c r="CB52" s="175">
        <f>CQ45</f>
        <v>21868.969999999998</v>
      </c>
      <c r="CC52" s="176"/>
      <c r="CD52" s="176"/>
      <c r="CE52" s="177"/>
      <c r="CF52" s="8"/>
      <c r="CG52" s="8"/>
      <c r="CH52" s="8"/>
      <c r="CT52" s="86"/>
      <c r="CU52" s="86"/>
      <c r="CV52" s="86"/>
      <c r="CW52" s="86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</row>
    <row r="53" spans="2:116" ht="9" customHeight="1" x14ac:dyDescent="0.15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W53" s="175"/>
      <c r="X53" s="176"/>
      <c r="Y53" s="176"/>
      <c r="Z53" s="176"/>
      <c r="AA53" s="177"/>
      <c r="AB53" s="193" t="s">
        <v>40</v>
      </c>
      <c r="AC53" s="194"/>
      <c r="AD53" s="194"/>
      <c r="AE53" s="194"/>
      <c r="AF53" s="194"/>
      <c r="AG53" s="194"/>
      <c r="AH53" s="194"/>
      <c r="AI53" s="194"/>
      <c r="AJ53" s="194"/>
      <c r="AK53" s="194"/>
      <c r="AL53" s="195"/>
      <c r="BE53" s="175">
        <f>構造図!L36</f>
        <v>56697.72</v>
      </c>
      <c r="BF53" s="176"/>
      <c r="BG53" s="176"/>
      <c r="BH53" s="177"/>
      <c r="BV53" s="14"/>
      <c r="BW53" s="14"/>
      <c r="BX53" s="14"/>
      <c r="BY53" s="14"/>
      <c r="CB53" s="175"/>
      <c r="CC53" s="176"/>
      <c r="CD53" s="176"/>
      <c r="CE53" s="177"/>
      <c r="CF53" s="8"/>
      <c r="CG53" s="8"/>
      <c r="CH53" s="8"/>
      <c r="CT53" s="86"/>
      <c r="CU53" s="86"/>
      <c r="CV53" s="86"/>
      <c r="CW53" s="86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</row>
    <row r="54" spans="2:116" ht="9" customHeight="1" x14ac:dyDescent="0.15">
      <c r="D54" s="203" t="s">
        <v>63</v>
      </c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192">
        <f>O41-O43+O50</f>
        <v>73096.55</v>
      </c>
      <c r="P54" s="192"/>
      <c r="Q54" s="192"/>
      <c r="R54" s="192"/>
      <c r="S54" s="192"/>
      <c r="W54" s="175"/>
      <c r="X54" s="176"/>
      <c r="Y54" s="176"/>
      <c r="Z54" s="176"/>
      <c r="AA54" s="177"/>
      <c r="AB54" s="175"/>
      <c r="AC54" s="176"/>
      <c r="AD54" s="176"/>
      <c r="AE54" s="176"/>
      <c r="AF54" s="176"/>
      <c r="AG54" s="176"/>
      <c r="AH54" s="176"/>
      <c r="AI54" s="176"/>
      <c r="AJ54" s="176"/>
      <c r="AK54" s="176"/>
      <c r="AL54" s="177"/>
      <c r="AU54" s="205" t="s">
        <v>100</v>
      </c>
      <c r="AV54" s="206"/>
      <c r="AW54" s="206"/>
      <c r="AX54" s="206"/>
      <c r="AY54" s="206"/>
      <c r="AZ54" s="206"/>
      <c r="BA54" s="206"/>
      <c r="BB54" s="207"/>
      <c r="BC54" s="11"/>
      <c r="BE54" s="175"/>
      <c r="BF54" s="176"/>
      <c r="BG54" s="176"/>
      <c r="BH54" s="177"/>
      <c r="BM54" s="193" t="s">
        <v>41</v>
      </c>
      <c r="BN54" s="194"/>
      <c r="BO54" s="194"/>
      <c r="BP54" s="194"/>
      <c r="BQ54" s="194"/>
      <c r="BR54" s="194"/>
      <c r="BS54" s="194"/>
      <c r="BT54" s="195"/>
      <c r="BV54" s="217" t="s">
        <v>74</v>
      </c>
      <c r="BW54" s="218"/>
      <c r="BX54" s="218"/>
      <c r="BY54" s="219"/>
      <c r="CB54" s="178"/>
      <c r="CC54" s="179"/>
      <c r="CD54" s="179"/>
      <c r="CE54" s="180"/>
      <c r="CF54" s="8"/>
      <c r="CG54" s="8"/>
      <c r="CH54" s="8"/>
      <c r="CT54" s="86"/>
      <c r="CU54" s="86"/>
      <c r="CV54" s="86"/>
      <c r="CW54" s="86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</row>
    <row r="55" spans="2:116" ht="9" customHeight="1" x14ac:dyDescent="0.15"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192"/>
      <c r="P55" s="192"/>
      <c r="Q55" s="192"/>
      <c r="R55" s="192"/>
      <c r="S55" s="192"/>
      <c r="W55" s="175"/>
      <c r="X55" s="176"/>
      <c r="Y55" s="176"/>
      <c r="Z55" s="176"/>
      <c r="AA55" s="177"/>
      <c r="AB55" s="175">
        <f>構造図!AA14</f>
        <v>19908.810000000001</v>
      </c>
      <c r="AC55" s="176"/>
      <c r="AD55" s="176"/>
      <c r="AE55" s="176"/>
      <c r="AF55" s="176"/>
      <c r="AG55" s="176"/>
      <c r="AH55" s="176"/>
      <c r="AI55" s="176"/>
      <c r="AJ55" s="176"/>
      <c r="AK55" s="176"/>
      <c r="AL55" s="177"/>
      <c r="AU55" s="208"/>
      <c r="AV55" s="209"/>
      <c r="AW55" s="209"/>
      <c r="AX55" s="209"/>
      <c r="AY55" s="209"/>
      <c r="AZ55" s="209"/>
      <c r="BA55" s="209"/>
      <c r="BB55" s="210"/>
      <c r="BC55" s="11"/>
      <c r="BE55" s="175"/>
      <c r="BF55" s="176"/>
      <c r="BG55" s="176"/>
      <c r="BH55" s="177"/>
      <c r="BM55" s="175"/>
      <c r="BN55" s="176"/>
      <c r="BO55" s="176"/>
      <c r="BP55" s="176"/>
      <c r="BQ55" s="176"/>
      <c r="BR55" s="176"/>
      <c r="BS55" s="176"/>
      <c r="BT55" s="177"/>
      <c r="BV55" s="220"/>
      <c r="BW55" s="221"/>
      <c r="BX55" s="221"/>
      <c r="BY55" s="222"/>
      <c r="CS55" s="19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</row>
    <row r="56" spans="2:116" ht="9" customHeight="1" x14ac:dyDescent="0.1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9"/>
      <c r="P56" s="9"/>
      <c r="Q56" s="9"/>
      <c r="R56" s="9"/>
      <c r="S56" s="9"/>
      <c r="W56" s="178"/>
      <c r="X56" s="179"/>
      <c r="Y56" s="179"/>
      <c r="Z56" s="179"/>
      <c r="AA56" s="180"/>
      <c r="AB56" s="178"/>
      <c r="AC56" s="179"/>
      <c r="AD56" s="179"/>
      <c r="AE56" s="179"/>
      <c r="AF56" s="179"/>
      <c r="AG56" s="179"/>
      <c r="AH56" s="179"/>
      <c r="AI56" s="179"/>
      <c r="AJ56" s="179"/>
      <c r="AK56" s="179"/>
      <c r="AL56" s="180"/>
      <c r="AU56" s="208"/>
      <c r="AV56" s="209"/>
      <c r="AW56" s="209"/>
      <c r="AX56" s="209"/>
      <c r="AY56" s="209"/>
      <c r="AZ56" s="209"/>
      <c r="BA56" s="209"/>
      <c r="BB56" s="210"/>
      <c r="BC56" s="11"/>
      <c r="BE56" s="175"/>
      <c r="BF56" s="176"/>
      <c r="BG56" s="176"/>
      <c r="BH56" s="177"/>
      <c r="BM56" s="233"/>
      <c r="BN56" s="234"/>
      <c r="BO56" s="234"/>
      <c r="BP56" s="234"/>
      <c r="BQ56" s="234"/>
      <c r="BR56" s="234"/>
      <c r="BS56" s="234"/>
      <c r="BT56" s="235"/>
      <c r="BV56" s="220"/>
      <c r="BW56" s="221"/>
      <c r="BX56" s="221"/>
      <c r="BY56" s="222"/>
      <c r="CS56" s="19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</row>
    <row r="57" spans="2:116" ht="11.25" customHeight="1" x14ac:dyDescent="0.1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9"/>
      <c r="P57" s="9"/>
      <c r="Q57" s="9"/>
      <c r="R57" s="9"/>
      <c r="S57" s="9"/>
      <c r="AU57" s="225">
        <f>構造図!AA38</f>
        <v>8215.81</v>
      </c>
      <c r="AV57" s="236"/>
      <c r="AW57" s="236"/>
      <c r="AX57" s="236"/>
      <c r="AY57" s="236"/>
      <c r="AZ57" s="236"/>
      <c r="BA57" s="236"/>
      <c r="BB57" s="237"/>
      <c r="BC57" s="12"/>
      <c r="BE57" s="178"/>
      <c r="BF57" s="179"/>
      <c r="BG57" s="179"/>
      <c r="BH57" s="180"/>
      <c r="BM57" s="225">
        <f>ROUND(1384778/100,0)</f>
        <v>13848</v>
      </c>
      <c r="BN57" s="226"/>
      <c r="BO57" s="226"/>
      <c r="BP57" s="226"/>
      <c r="BQ57" s="226"/>
      <c r="BR57" s="226"/>
      <c r="BS57" s="226"/>
      <c r="BT57" s="227"/>
      <c r="BV57" s="220"/>
      <c r="BW57" s="221"/>
      <c r="BX57" s="221"/>
      <c r="BY57" s="222"/>
      <c r="CQ57" s="8"/>
      <c r="CR57" s="8"/>
      <c r="CS57" s="19"/>
      <c r="CT57" s="19"/>
      <c r="CU57" s="19"/>
      <c r="CV57" s="19"/>
      <c r="CW57" s="8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</row>
    <row r="58" spans="2:116" ht="9" customHeight="1" x14ac:dyDescent="0.1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9"/>
      <c r="P58" s="9"/>
      <c r="Q58" s="9"/>
      <c r="R58" s="9"/>
      <c r="S58" s="9"/>
      <c r="BM58" s="205" t="s">
        <v>102</v>
      </c>
      <c r="BN58" s="228"/>
      <c r="BO58" s="228"/>
      <c r="BP58" s="228"/>
      <c r="BQ58" s="228"/>
      <c r="BR58" s="228"/>
      <c r="BS58" s="228"/>
      <c r="BT58" s="229"/>
      <c r="BV58" s="220"/>
      <c r="BW58" s="221"/>
      <c r="BX58" s="221"/>
      <c r="BY58" s="222"/>
      <c r="CM58" s="209"/>
      <c r="CN58" s="209"/>
      <c r="CO58" s="209"/>
      <c r="CP58" s="209"/>
      <c r="CQ58" s="209"/>
      <c r="CR58" s="209"/>
      <c r="CS58" s="209"/>
      <c r="CT58" s="19"/>
      <c r="CU58" s="19"/>
      <c r="CV58" s="19"/>
      <c r="CW58" s="8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</row>
    <row r="59" spans="2:116" ht="9" customHeight="1" x14ac:dyDescent="0.1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9"/>
      <c r="P59" s="9"/>
      <c r="Q59" s="9"/>
      <c r="R59" s="9"/>
      <c r="S59" s="9"/>
      <c r="BM59" s="230"/>
      <c r="BN59" s="231"/>
      <c r="BO59" s="231"/>
      <c r="BP59" s="231"/>
      <c r="BQ59" s="231"/>
      <c r="BR59" s="231"/>
      <c r="BS59" s="231"/>
      <c r="BT59" s="232"/>
      <c r="BV59" s="220"/>
      <c r="BW59" s="221"/>
      <c r="BX59" s="221"/>
      <c r="BY59" s="222"/>
      <c r="CM59" s="209"/>
      <c r="CN59" s="209"/>
      <c r="CO59" s="209"/>
      <c r="CP59" s="209"/>
      <c r="CQ59" s="209"/>
      <c r="CR59" s="209"/>
      <c r="CS59" s="209"/>
      <c r="CT59" s="19"/>
      <c r="CU59" s="19"/>
      <c r="CV59" s="19"/>
      <c r="CW59" s="8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</row>
    <row r="60" spans="2:116" ht="9" customHeight="1" x14ac:dyDescent="0.15">
      <c r="B60" s="16"/>
      <c r="C60" s="16"/>
      <c r="D60" s="316" t="s">
        <v>67</v>
      </c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BM60" s="230"/>
      <c r="BN60" s="231"/>
      <c r="BO60" s="231"/>
      <c r="BP60" s="231"/>
      <c r="BQ60" s="231"/>
      <c r="BR60" s="231"/>
      <c r="BS60" s="231"/>
      <c r="BT60" s="232"/>
      <c r="BV60" s="220"/>
      <c r="BW60" s="221"/>
      <c r="BX60" s="221"/>
      <c r="BY60" s="222"/>
      <c r="CM60" s="209"/>
      <c r="CN60" s="209"/>
      <c r="CO60" s="209"/>
      <c r="CP60" s="209"/>
      <c r="CQ60" s="209"/>
      <c r="CR60" s="209"/>
      <c r="CS60" s="209"/>
      <c r="CT60" s="92"/>
      <c r="CU60" s="84"/>
      <c r="CV60" s="84"/>
      <c r="CW60" s="84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</row>
    <row r="61" spans="2:116" ht="10.5" customHeight="1" x14ac:dyDescent="0.15">
      <c r="B61" s="16"/>
      <c r="C61" s="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BM61" s="225">
        <f>ROUND(27439/100,0)</f>
        <v>274</v>
      </c>
      <c r="BN61" s="236"/>
      <c r="BO61" s="236"/>
      <c r="BP61" s="236"/>
      <c r="BQ61" s="236"/>
      <c r="BR61" s="236"/>
      <c r="BS61" s="236"/>
      <c r="BT61" s="237"/>
      <c r="BV61" s="220"/>
      <c r="BW61" s="221"/>
      <c r="BX61" s="221"/>
      <c r="BY61" s="222"/>
      <c r="CM61" s="209"/>
      <c r="CN61" s="209"/>
      <c r="CO61" s="209"/>
      <c r="CP61" s="209"/>
      <c r="CQ61" s="209"/>
      <c r="CR61" s="209"/>
      <c r="CS61" s="209"/>
      <c r="CT61" s="91"/>
      <c r="CU61" s="86"/>
      <c r="CV61" s="86"/>
      <c r="CW61" s="86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</row>
    <row r="62" spans="2:116" ht="9" customHeight="1" x14ac:dyDescent="0.15">
      <c r="B62" s="8"/>
      <c r="C62" s="8"/>
      <c r="D62" s="302" t="s">
        <v>68</v>
      </c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BM62" s="205" t="s">
        <v>61</v>
      </c>
      <c r="BN62" s="228"/>
      <c r="BO62" s="228"/>
      <c r="BP62" s="228"/>
      <c r="BQ62" s="228"/>
      <c r="BR62" s="228"/>
      <c r="BS62" s="228"/>
      <c r="BT62" s="229"/>
      <c r="BV62" s="175">
        <f>ROUND(1312136/100,0)</f>
        <v>13121</v>
      </c>
      <c r="BW62" s="176"/>
      <c r="BX62" s="176"/>
      <c r="BY62" s="177"/>
      <c r="CE62" s="205" t="s">
        <v>76</v>
      </c>
      <c r="CF62" s="206"/>
      <c r="CG62" s="206"/>
      <c r="CH62" s="206"/>
      <c r="CI62" s="206"/>
      <c r="CJ62" s="206"/>
      <c r="CK62" s="206"/>
      <c r="CL62" s="207"/>
      <c r="CM62" s="209"/>
      <c r="CN62" s="209"/>
      <c r="CO62" s="209"/>
      <c r="CP62" s="209"/>
      <c r="CQ62" s="209"/>
      <c r="CR62" s="209"/>
      <c r="CS62" s="209"/>
      <c r="CT62" s="91"/>
      <c r="CU62" s="86"/>
      <c r="CV62" s="86"/>
      <c r="CW62" s="86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</row>
    <row r="63" spans="2:116" ht="9" customHeight="1" x14ac:dyDescent="0.15">
      <c r="B63" s="8"/>
      <c r="C63" s="8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BD63" s="17"/>
      <c r="BE63" s="17"/>
      <c r="BF63" s="17"/>
      <c r="BG63" s="17"/>
      <c r="BH63" s="17"/>
      <c r="BI63" s="17"/>
      <c r="BJ63" s="17"/>
      <c r="BK63" s="17"/>
      <c r="BM63" s="230"/>
      <c r="BN63" s="231"/>
      <c r="BO63" s="231"/>
      <c r="BP63" s="231"/>
      <c r="BQ63" s="231"/>
      <c r="BR63" s="231"/>
      <c r="BS63" s="231"/>
      <c r="BT63" s="232"/>
      <c r="BV63" s="175"/>
      <c r="BW63" s="176"/>
      <c r="BX63" s="176"/>
      <c r="BY63" s="177"/>
      <c r="CE63" s="208"/>
      <c r="CF63" s="209"/>
      <c r="CG63" s="209"/>
      <c r="CH63" s="209"/>
      <c r="CI63" s="209"/>
      <c r="CJ63" s="209"/>
      <c r="CK63" s="209"/>
      <c r="CL63" s="210"/>
      <c r="CM63" s="209"/>
      <c r="CN63" s="209"/>
      <c r="CO63" s="209"/>
      <c r="CP63" s="209"/>
      <c r="CQ63" s="209"/>
      <c r="CR63" s="209"/>
      <c r="CS63" s="209"/>
      <c r="CT63" s="91"/>
      <c r="CU63" s="86"/>
      <c r="CV63" s="86"/>
      <c r="CW63" s="86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</row>
    <row r="64" spans="2:116" ht="9" customHeight="1" x14ac:dyDescent="0.15">
      <c r="B64" s="8"/>
      <c r="C64" s="8"/>
      <c r="D64" s="176" t="s">
        <v>69</v>
      </c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92">
        <f>ROUND(433984/100,0)</f>
        <v>4340</v>
      </c>
      <c r="V64" s="192"/>
      <c r="W64" s="192"/>
      <c r="X64" s="192"/>
      <c r="Y64" s="192"/>
      <c r="BD64" s="17"/>
      <c r="BE64" s="17"/>
      <c r="BF64" s="17"/>
      <c r="BG64" s="17"/>
      <c r="BH64" s="17"/>
      <c r="BI64" s="17"/>
      <c r="BJ64" s="17"/>
      <c r="BK64" s="17"/>
      <c r="BM64" s="230"/>
      <c r="BN64" s="231"/>
      <c r="BO64" s="231"/>
      <c r="BP64" s="231"/>
      <c r="BQ64" s="231"/>
      <c r="BR64" s="231"/>
      <c r="BS64" s="231"/>
      <c r="BT64" s="232"/>
      <c r="BV64" s="175"/>
      <c r="BW64" s="176"/>
      <c r="BX64" s="176"/>
      <c r="BY64" s="177"/>
      <c r="CE64" s="208"/>
      <c r="CF64" s="209"/>
      <c r="CG64" s="209"/>
      <c r="CH64" s="209"/>
      <c r="CI64" s="209"/>
      <c r="CJ64" s="209"/>
      <c r="CK64" s="209"/>
      <c r="CL64" s="210"/>
      <c r="CM64" s="209"/>
      <c r="CN64" s="209"/>
      <c r="CO64" s="209"/>
      <c r="CP64" s="209"/>
      <c r="CQ64" s="209"/>
      <c r="CR64" s="209"/>
      <c r="CS64" s="209"/>
      <c r="CT64" s="8"/>
      <c r="CU64" s="8"/>
      <c r="CV64" s="8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</row>
    <row r="65" spans="2:116" ht="11.25" customHeight="1" x14ac:dyDescent="0.15">
      <c r="B65" s="8"/>
      <c r="C65" s="8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92"/>
      <c r="V65" s="192"/>
      <c r="W65" s="192"/>
      <c r="X65" s="192"/>
      <c r="Y65" s="192"/>
      <c r="BD65" s="17"/>
      <c r="BE65" s="17"/>
      <c r="BF65" s="17"/>
      <c r="BG65" s="17"/>
      <c r="BH65" s="17"/>
      <c r="BI65" s="17"/>
      <c r="BJ65" s="17"/>
      <c r="BK65" s="17"/>
      <c r="BL65" s="17"/>
      <c r="BM65" s="214">
        <f>ROUND(100081/100,0)</f>
        <v>1001</v>
      </c>
      <c r="BN65" s="215"/>
      <c r="BO65" s="215"/>
      <c r="BP65" s="215"/>
      <c r="BQ65" s="215"/>
      <c r="BR65" s="215"/>
      <c r="BS65" s="215"/>
      <c r="BT65" s="216"/>
      <c r="BV65" s="238"/>
      <c r="BW65" s="239"/>
      <c r="BX65" s="239"/>
      <c r="BY65" s="240"/>
      <c r="CE65" s="225">
        <f>ROUND(1116120/100,0)</f>
        <v>11161</v>
      </c>
      <c r="CF65" s="236"/>
      <c r="CG65" s="236"/>
      <c r="CH65" s="236"/>
      <c r="CI65" s="236"/>
      <c r="CJ65" s="236"/>
      <c r="CK65" s="236"/>
      <c r="CL65" s="237"/>
      <c r="CM65" s="209"/>
      <c r="CN65" s="209"/>
      <c r="CO65" s="209"/>
      <c r="CP65" s="209"/>
      <c r="CQ65" s="209"/>
      <c r="CR65" s="209"/>
      <c r="CS65" s="209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</row>
    <row r="66" spans="2:116" ht="9" customHeight="1" x14ac:dyDescent="0.15"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8"/>
      <c r="BP66" s="8"/>
      <c r="BQ66" s="8"/>
      <c r="BR66" s="8"/>
      <c r="BS66" s="8"/>
      <c r="BT66" s="8"/>
      <c r="CD66" s="12"/>
      <c r="CE66" s="12"/>
      <c r="CF66" s="12"/>
      <c r="CQ66" s="8"/>
      <c r="CR66" s="8"/>
      <c r="CS66" s="12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</row>
    <row r="67" spans="2:116" ht="9" customHeight="1" x14ac:dyDescent="0.15"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8"/>
      <c r="BP67" s="8"/>
      <c r="BQ67" s="8"/>
      <c r="BR67" s="8"/>
      <c r="BS67" s="8"/>
      <c r="BT67" s="8"/>
      <c r="CD67" s="12"/>
      <c r="CE67" s="12"/>
      <c r="CF67" s="12"/>
      <c r="CQ67" s="8"/>
      <c r="CR67" s="8"/>
      <c r="CS67" s="12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</row>
    <row r="68" spans="2:116" ht="9" customHeight="1" x14ac:dyDescent="0.15"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8"/>
      <c r="BP68" s="8"/>
      <c r="BQ68" s="8"/>
      <c r="BR68" s="8"/>
      <c r="BS68" s="8"/>
      <c r="BT68" s="8"/>
      <c r="CD68" s="12"/>
      <c r="CE68" s="12"/>
      <c r="CF68" s="12"/>
      <c r="CQ68" s="8"/>
      <c r="CR68" s="8"/>
      <c r="CS68" s="8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</row>
    <row r="69" spans="2:116" ht="17.25" customHeight="1" x14ac:dyDescent="0.15">
      <c r="B69" s="18"/>
      <c r="C69" s="6" t="s">
        <v>64</v>
      </c>
      <c r="D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CT69" s="12"/>
      <c r="CW69" s="12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</row>
    <row r="70" spans="2:116" ht="9" customHeight="1" x14ac:dyDescent="0.15"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8"/>
      <c r="BP70" s="8"/>
      <c r="BQ70" s="8"/>
      <c r="BR70" s="8"/>
      <c r="BS70" s="8"/>
      <c r="BT70" s="8"/>
      <c r="CD70" s="12"/>
      <c r="CE70" s="12"/>
      <c r="CF70" s="12"/>
      <c r="CQ70" s="8"/>
      <c r="CR70" s="8"/>
      <c r="CS70" s="8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</row>
    <row r="71" spans="2:116" ht="9.75" customHeight="1" x14ac:dyDescent="0.15"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8"/>
      <c r="BP71" s="8"/>
      <c r="BQ71" s="8"/>
      <c r="BR71" s="8"/>
      <c r="BS71" s="8"/>
      <c r="BT71" s="8"/>
      <c r="CD71" s="12"/>
      <c r="CE71" s="12"/>
      <c r="CF71" s="12"/>
      <c r="CQ71" s="8"/>
      <c r="CR71" s="8"/>
      <c r="CS71" s="8"/>
      <c r="CT71" s="12"/>
    </row>
    <row r="72" spans="2:116" ht="12" customHeight="1" x14ac:dyDescent="0.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8"/>
      <c r="BD72" s="8"/>
      <c r="BE72" s="12"/>
      <c r="BF72" s="12"/>
      <c r="BG72" s="12"/>
      <c r="BH72" s="12"/>
      <c r="BI72" s="12"/>
      <c r="BJ72" s="12"/>
      <c r="BK72" s="12"/>
      <c r="BL72" s="12"/>
      <c r="BM72" s="8"/>
      <c r="BN72" s="8"/>
      <c r="BO72" s="8"/>
      <c r="BP72" s="8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</row>
    <row r="73" spans="2:116" ht="12" customHeight="1" x14ac:dyDescent="0.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8"/>
      <c r="BD73" s="8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</row>
    <row r="74" spans="2:116" ht="12" customHeight="1" x14ac:dyDescent="0.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BM74" s="12"/>
      <c r="BN74" s="12"/>
      <c r="BO74" s="12"/>
      <c r="BP74" s="12"/>
      <c r="BS74" s="12"/>
      <c r="BT74" s="12"/>
    </row>
    <row r="75" spans="2:116" ht="12" customHeight="1" x14ac:dyDescent="0.15"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2:116" ht="12" customHeight="1" x14ac:dyDescent="0.15">
      <c r="G76" s="8"/>
      <c r="H76" s="8"/>
      <c r="I76" s="12"/>
      <c r="J76" s="12"/>
      <c r="K76" s="12"/>
      <c r="L76" s="12"/>
      <c r="M76" s="12"/>
      <c r="N76" s="12"/>
      <c r="O76" s="12"/>
      <c r="P76" s="12"/>
      <c r="Q76" s="12"/>
      <c r="R76" s="8"/>
      <c r="S76" s="8"/>
    </row>
    <row r="77" spans="2:116" ht="12" customHeight="1" x14ac:dyDescent="0.15">
      <c r="G77" s="8"/>
      <c r="H77" s="8"/>
      <c r="I77" s="12"/>
      <c r="J77" s="12"/>
      <c r="K77" s="12"/>
      <c r="L77" s="12"/>
      <c r="M77" s="12"/>
      <c r="N77" s="12"/>
      <c r="O77" s="12"/>
      <c r="P77" s="12"/>
      <c r="Q77" s="12"/>
      <c r="R77" s="8"/>
      <c r="S77" s="8"/>
    </row>
    <row r="78" spans="2:116" ht="12" customHeight="1" x14ac:dyDescent="0.15"/>
    <row r="79" spans="2:116" ht="12" customHeight="1" x14ac:dyDescent="0.15"/>
    <row r="80" spans="2:116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</sheetData>
  <mergeCells count="105">
    <mergeCell ref="A1:CV3"/>
    <mergeCell ref="CE21:CH23"/>
    <mergeCell ref="CE24:CH24"/>
    <mergeCell ref="AW7:BG8"/>
    <mergeCell ref="BH7:BL8"/>
    <mergeCell ref="AW9:BG10"/>
    <mergeCell ref="BH9:BL10"/>
    <mergeCell ref="AA10:AG12"/>
    <mergeCell ref="AO24:AU25"/>
    <mergeCell ref="AA13:AG14"/>
    <mergeCell ref="AO16:AU23"/>
    <mergeCell ref="AW17:BF18"/>
    <mergeCell ref="BG17:BL18"/>
    <mergeCell ref="AW11:BG12"/>
    <mergeCell ref="BH11:BL12"/>
    <mergeCell ref="AW20:BF21"/>
    <mergeCell ref="BG20:BL21"/>
    <mergeCell ref="Z23:AE23"/>
    <mergeCell ref="Z24:AE25"/>
    <mergeCell ref="CC16:CJ19"/>
    <mergeCell ref="T20:Y22"/>
    <mergeCell ref="CJ38:CS39"/>
    <mergeCell ref="CJ40:CS41"/>
    <mergeCell ref="AY33:BB48"/>
    <mergeCell ref="BE33:BH52"/>
    <mergeCell ref="CB42:CE51"/>
    <mergeCell ref="BJ45:BM47"/>
    <mergeCell ref="BJ33:BM44"/>
    <mergeCell ref="AJ36:AS37"/>
    <mergeCell ref="BN17:BW18"/>
    <mergeCell ref="BX17:CA18"/>
    <mergeCell ref="W39:AA51"/>
    <mergeCell ref="CF34:CM35"/>
    <mergeCell ref="CF32:CM33"/>
    <mergeCell ref="BN20:BW21"/>
    <mergeCell ref="BX20:CA21"/>
    <mergeCell ref="BX23:CA24"/>
    <mergeCell ref="AB39:AL40"/>
    <mergeCell ref="AB41:AL42"/>
    <mergeCell ref="T23:Y23"/>
    <mergeCell ref="T24:Y25"/>
    <mergeCell ref="D64:T65"/>
    <mergeCell ref="U64:Y65"/>
    <mergeCell ref="BO31:BU31"/>
    <mergeCell ref="AW23:BF24"/>
    <mergeCell ref="BG23:BL24"/>
    <mergeCell ref="BN23:BW24"/>
    <mergeCell ref="AJ33:AS35"/>
    <mergeCell ref="AU33:AX43"/>
    <mergeCell ref="D43:N44"/>
    <mergeCell ref="O43:S44"/>
    <mergeCell ref="D62:S63"/>
    <mergeCell ref="K20:R23"/>
    <mergeCell ref="K30:O31"/>
    <mergeCell ref="D41:N42"/>
    <mergeCell ref="O41:S42"/>
    <mergeCell ref="D47:N49"/>
    <mergeCell ref="O47:S49"/>
    <mergeCell ref="D60:S61"/>
    <mergeCell ref="AU57:BB57"/>
    <mergeCell ref="CE65:CL65"/>
    <mergeCell ref="BM62:BT64"/>
    <mergeCell ref="BV62:BY65"/>
    <mergeCell ref="BM61:BT61"/>
    <mergeCell ref="AB43:AL44"/>
    <mergeCell ref="AU44:AX46"/>
    <mergeCell ref="AB45:AL46"/>
    <mergeCell ref="AB53:AL54"/>
    <mergeCell ref="BE53:BH57"/>
    <mergeCell ref="AU54:BB56"/>
    <mergeCell ref="AU47:AX50"/>
    <mergeCell ref="AY49:BB52"/>
    <mergeCell ref="CM62:CS65"/>
    <mergeCell ref="BM65:BT65"/>
    <mergeCell ref="CE62:CL64"/>
    <mergeCell ref="CB52:CE54"/>
    <mergeCell ref="BV54:BY61"/>
    <mergeCell ref="CH50:CP51"/>
    <mergeCell ref="CQ50:CV51"/>
    <mergeCell ref="BM57:BT57"/>
    <mergeCell ref="BM58:BT60"/>
    <mergeCell ref="CM58:CS61"/>
    <mergeCell ref="BM54:BT56"/>
    <mergeCell ref="BM49:BT50"/>
    <mergeCell ref="BM51:BT52"/>
    <mergeCell ref="Z20:AE22"/>
    <mergeCell ref="BO29:BU30"/>
    <mergeCell ref="CH45:CP46"/>
    <mergeCell ref="CQ45:CV46"/>
    <mergeCell ref="CH47:CP48"/>
    <mergeCell ref="CQ47:CV48"/>
    <mergeCell ref="AB47:AL50"/>
    <mergeCell ref="AB51:AL52"/>
    <mergeCell ref="AU51:AX52"/>
    <mergeCell ref="K32:O33"/>
    <mergeCell ref="P30:S31"/>
    <mergeCell ref="P32:S33"/>
    <mergeCell ref="T30:U31"/>
    <mergeCell ref="T32:U33"/>
    <mergeCell ref="D50:N51"/>
    <mergeCell ref="O50:S51"/>
    <mergeCell ref="W52:AA56"/>
    <mergeCell ref="AB55:AL56"/>
    <mergeCell ref="D54:N55"/>
    <mergeCell ref="O54:S55"/>
  </mergeCells>
  <phoneticPr fontId="4"/>
  <printOptions horizontalCentered="1"/>
  <pageMargins left="0.98425196850393704" right="0.98425196850393704" top="0.78740157480314965" bottom="0.78740157480314965" header="0" footer="0"/>
  <pageSetup paperSize="9" scale="71" orientation="landscape" r:id="rId1"/>
  <headerFooter alignWithMargins="0"/>
  <ignoredErrors>
    <ignoredError sqref="BX20 BO31 BJ45 BX17 CJ40 CQ50 AJ36 O4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構造図</vt:lpstr>
      <vt:lpstr>循環図</vt:lpstr>
      <vt:lpstr>構造図!Print_Area</vt:lpstr>
      <vt:lpstr>循環図!Print_Area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幸田　遥花</cp:lastModifiedBy>
  <cp:lastPrinted>2025-03-11T05:08:01Z</cp:lastPrinted>
  <dcterms:created xsi:type="dcterms:W3CDTF">2008-10-10T06:26:38Z</dcterms:created>
  <dcterms:modified xsi:type="dcterms:W3CDTF">2025-03-13T07:55:04Z</dcterms:modified>
</cp:coreProperties>
</file>