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（旧財政係）\★★決算関係共有★★\R6\01 市町財政概況\03_財政概況作成\12○掲載HP用\02○HP掲載物\03　データ集\"/>
    </mc:Choice>
  </mc:AlternateContent>
  <xr:revisionPtr revIDLastSave="0" documentId="13_ncr:40009_{00418992-7ABF-45DC-B028-105501CAD6E0}" xr6:coauthVersionLast="47" xr6:coauthVersionMax="47" xr10:uidLastSave="{00000000-0000-0000-0000-000000000000}"/>
  <bookViews>
    <workbookView xWindow="-120" yWindow="-120" windowWidth="29040" windowHeight="15840"/>
  </bookViews>
  <sheets>
    <sheet name="33表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A0001">#REF!</definedName>
    <definedName name="_A0002">#REF!</definedName>
    <definedName name="_A0012">#REF!</definedName>
    <definedName name="_A0014">#REF!</definedName>
    <definedName name="_A0015">#REF!</definedName>
    <definedName name="_A0016">#REF!</definedName>
    <definedName name="_A1002">#REF!</definedName>
    <definedName name="_A1007">#REF!</definedName>
    <definedName name="_A1008">#REF!</definedName>
    <definedName name="_A1023">#REF!</definedName>
    <definedName name="_A9504">#REF!</definedName>
    <definedName name="_A9506">#REF!</definedName>
    <definedName name="_A9523">#REF!</definedName>
    <definedName name="_B0005">#REF!</definedName>
    <definedName name="_B0903">#REF!</definedName>
    <definedName name="_B1048">#REF!</definedName>
    <definedName name="_B1049">#REF!</definedName>
    <definedName name="_B1050">#REF!</definedName>
    <definedName name="_B1051">#REF!</definedName>
    <definedName name="_B1052">#REF!</definedName>
    <definedName name="_B1053">#REF!</definedName>
    <definedName name="_B1055">#REF!</definedName>
    <definedName name="_B1290">#REF!</definedName>
    <definedName name="_B1375">#REF!</definedName>
    <definedName name="_B1376">#REF!</definedName>
    <definedName name="_B1379">#REF!</definedName>
    <definedName name="_B1380">#REF!</definedName>
    <definedName name="_B4675">#REF!</definedName>
    <definedName name="_B4676">#REF!</definedName>
    <definedName name="_B7705">#REF!</definedName>
    <definedName name="_B8257">#REF!</definedName>
    <definedName name="_B8258">#REF!</definedName>
    <definedName name="_B8272">#REF!</definedName>
    <definedName name="_B8280">#REF!</definedName>
    <definedName name="_B8281">#REF!</definedName>
    <definedName name="_B8728">#REF!</definedName>
    <definedName name="_B8741">#REF!</definedName>
    <definedName name="_B8997">#REF!</definedName>
    <definedName name="_B8998">#REF!</definedName>
    <definedName name="_B8999">#REF!</definedName>
    <definedName name="_B9000">#REF!</definedName>
    <definedName name="_B9005">#REF!</definedName>
    <definedName name="_B9007">#REF!</definedName>
    <definedName name="_B9008">#REF!</definedName>
    <definedName name="_B9009">#REF!</definedName>
    <definedName name="_B9010">#REF!</definedName>
    <definedName name="_B9011">#REF!</definedName>
    <definedName name="_B9012">#REF!</definedName>
    <definedName name="_B9013">#REF!</definedName>
    <definedName name="_B9014">#REF!</definedName>
    <definedName name="_B9020">#REF!</definedName>
    <definedName name="_B9021">#REF!</definedName>
    <definedName name="_B9022">#REF!</definedName>
    <definedName name="_B9024">#REF!</definedName>
    <definedName name="_B9410">#REF!</definedName>
    <definedName name="_B9411">#REF!</definedName>
    <definedName name="_B9412">#REF!</definedName>
    <definedName name="_B9767">#REF!</definedName>
    <definedName name="_C0074">#REF!</definedName>
    <definedName name="_C0075">#REF!</definedName>
    <definedName name="_C0076">#REF!</definedName>
    <definedName name="_C0077">#REF!</definedName>
    <definedName name="_C0079">#REF!</definedName>
    <definedName name="_C0080">#REF!</definedName>
    <definedName name="_C0085">#REF!</definedName>
    <definedName name="_C0086">#REF!</definedName>
    <definedName name="_C0087">#REF!</definedName>
    <definedName name="_C0088">#REF!</definedName>
    <definedName name="_C0089">#REF!</definedName>
    <definedName name="_C0090">#REF!</definedName>
    <definedName name="_C0091">#REF!</definedName>
    <definedName name="_C0092">#REF!</definedName>
    <definedName name="_C0093">#REF!</definedName>
    <definedName name="_C0094">#REF!</definedName>
    <definedName name="_C0095">#REF!</definedName>
    <definedName name="_C0096">#REF!</definedName>
    <definedName name="_C0100">#REF!</definedName>
    <definedName name="_C0102">#REF!</definedName>
    <definedName name="_C0103">#REF!</definedName>
    <definedName name="_C0104">#REF!</definedName>
    <definedName name="_C0105">#REF!</definedName>
    <definedName name="_C0106">#REF!</definedName>
    <definedName name="_C0129">#REF!</definedName>
    <definedName name="_C0130">#REF!</definedName>
    <definedName name="_C0131">#REF!</definedName>
    <definedName name="_C0133">#REF!</definedName>
    <definedName name="_C0135">#REF!</definedName>
    <definedName name="_C0231">#REF!</definedName>
    <definedName name="_C0576">#REF!</definedName>
    <definedName name="_C0577">#REF!</definedName>
    <definedName name="_C0578">#REF!</definedName>
    <definedName name="_C0579">#REF!</definedName>
    <definedName name="_C0582">#REF!</definedName>
    <definedName name="_C0583">#REF!</definedName>
    <definedName name="_C0684">#REF!</definedName>
    <definedName name="_C0685">#REF!</definedName>
    <definedName name="_C1120">[1]ﾃﾞｰﾀ!$N$20:$N$108</definedName>
    <definedName name="_C1121">[1]ﾃﾞｰﾀ!$O$20:$O$108</definedName>
    <definedName name="_C1138">#REF!</definedName>
    <definedName name="_C1254">#REF!</definedName>
    <definedName name="_C1290">#REF!</definedName>
    <definedName name="_C1335">#REF!</definedName>
    <definedName name="_C1350">#REF!</definedName>
    <definedName name="_C1491">#REF!</definedName>
    <definedName name="_C1525">#REF!</definedName>
    <definedName name="_D0231">#REF!</definedName>
    <definedName name="_D1350">#REF!</definedName>
    <definedName name="_D1493">#REF!</definedName>
    <definedName name="_D1494">#REF!</definedName>
    <definedName name="_D1495">#REF!</definedName>
    <definedName name="_D1496">#REF!</definedName>
    <definedName name="_D1497">#REF!</definedName>
    <definedName name="_D1498">#REF!</definedName>
    <definedName name="_D1503">#REF!</definedName>
    <definedName name="_D1504">#REF!</definedName>
    <definedName name="_D1505">#REF!</definedName>
    <definedName name="_D1509">#REF!</definedName>
    <definedName name="_D1510">#REF!</definedName>
    <definedName name="_D1512">#REF!</definedName>
    <definedName name="_D1514">#REF!</definedName>
    <definedName name="_D1515">#REF!</definedName>
    <definedName name="_D1516">#REF!</definedName>
    <definedName name="_D1518">#REF!</definedName>
    <definedName name="_D1519">#REF!</definedName>
    <definedName name="_D1520">#REF!</definedName>
    <definedName name="_D1521">#REF!</definedName>
    <definedName name="_D1522">#REF!</definedName>
    <definedName name="_D1523">#REF!</definedName>
    <definedName name="_D1651">#REF!</definedName>
    <definedName name="_D2335">#REF!</definedName>
    <definedName name="_D3315">#REF!</definedName>
    <definedName name="_D4896">#REF!</definedName>
    <definedName name="_D5012">#REF!</definedName>
    <definedName name="_D7179">#REF!</definedName>
    <definedName name="_D7180">#REF!</definedName>
    <definedName name="_D7184">#REF!</definedName>
    <definedName name="_D7185">#REF!</definedName>
    <definedName name="_D8604">#REF!</definedName>
    <definedName name="_D8605">#REF!</definedName>
    <definedName name="_D9113">#REF!</definedName>
    <definedName name="_D9413">#REF!</definedName>
    <definedName name="_RA0001">#REF!</definedName>
    <definedName name="_xlnm.Print_Area" localSheetId="0">'33表'!$B$2:$AC$37</definedName>
    <definedName name="_xlnm.Print_Titles" localSheetId="0">'33表'!$B:$B</definedName>
    <definedName name="α">#REF!</definedName>
    <definedName name="旧税率">#REF!</definedName>
    <definedName name="全国計ＡC">#REF!</definedName>
    <definedName name="全国計ＡG">#REF!</definedName>
    <definedName name="全国平均単位額">#REF!</definedName>
    <definedName name="単位税額">#REF!</definedName>
    <definedName name="都道府県">#REF!</definedName>
    <definedName name="別表３_F">#REF!</definedName>
    <definedName name="別表３_H">#REF!</definedName>
    <definedName name="本表_H">#REF!</definedName>
    <definedName name="本表_M">#REF!</definedName>
    <definedName name="本表_O">#REF!</definedName>
    <definedName name="本表_R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2" i="22" l="1"/>
  <c r="I31" i="22"/>
  <c r="N21" i="22"/>
  <c r="I22" i="22"/>
  <c r="I34" i="22" s="1"/>
  <c r="W22" i="22"/>
  <c r="W34" i="22"/>
  <c r="R22" i="22"/>
  <c r="AA34" i="22"/>
  <c r="Z34" i="22"/>
  <c r="AA31" i="22"/>
  <c r="Z31" i="22"/>
  <c r="AA22" i="22"/>
  <c r="Z22" i="22"/>
  <c r="AB34" i="22"/>
  <c r="AB31" i="22"/>
  <c r="AB22" i="22"/>
  <c r="J31" i="22"/>
  <c r="J22" i="22"/>
  <c r="AC23" i="22"/>
  <c r="N9" i="22"/>
  <c r="P9" i="22"/>
  <c r="H31" i="22"/>
  <c r="H22" i="22"/>
  <c r="H34" i="22" s="1"/>
  <c r="AC35" i="22"/>
  <c r="AC32" i="22"/>
  <c r="X31" i="22"/>
  <c r="X34" i="22"/>
  <c r="W31" i="22"/>
  <c r="U31" i="22"/>
  <c r="R31" i="22"/>
  <c r="R34" i="22"/>
  <c r="Q31" i="22"/>
  <c r="O31" i="22"/>
  <c r="M31" i="22"/>
  <c r="L31" i="22"/>
  <c r="K31" i="22"/>
  <c r="G31" i="22"/>
  <c r="F31" i="22"/>
  <c r="F34" i="22"/>
  <c r="E31" i="22"/>
  <c r="D31" i="22"/>
  <c r="C31" i="22"/>
  <c r="AC30" i="22"/>
  <c r="S30" i="22"/>
  <c r="N30" i="22"/>
  <c r="P30" i="22"/>
  <c r="T30" i="22" s="1"/>
  <c r="V30" i="22" s="1"/>
  <c r="Y30" i="22" s="1"/>
  <c r="AC29" i="22"/>
  <c r="S29" i="22"/>
  <c r="N29" i="22"/>
  <c r="P29" i="22" s="1"/>
  <c r="T29" i="22" s="1"/>
  <c r="V29" i="22" s="1"/>
  <c r="Y29" i="22" s="1"/>
  <c r="AC28" i="22"/>
  <c r="S28" i="22"/>
  <c r="T28" i="22" s="1"/>
  <c r="V28" i="22" s="1"/>
  <c r="Y28" i="22" s="1"/>
  <c r="N28" i="22"/>
  <c r="P28" i="22"/>
  <c r="AC27" i="22"/>
  <c r="S27" i="22"/>
  <c r="N27" i="22"/>
  <c r="P27" i="22"/>
  <c r="T27" i="22" s="1"/>
  <c r="V27" i="22" s="1"/>
  <c r="Y27" i="22" s="1"/>
  <c r="AC26" i="22"/>
  <c r="AC31" i="22" s="1"/>
  <c r="S26" i="22"/>
  <c r="S31" i="22" s="1"/>
  <c r="N26" i="22"/>
  <c r="P26" i="22"/>
  <c r="T26" i="22" s="1"/>
  <c r="V26" i="22" s="1"/>
  <c r="Y26" i="22" s="1"/>
  <c r="AC25" i="22"/>
  <c r="S25" i="22"/>
  <c r="N25" i="22"/>
  <c r="P25" i="22"/>
  <c r="P31" i="22" s="1"/>
  <c r="U22" i="22"/>
  <c r="U34" i="22"/>
  <c r="Q22" i="22"/>
  <c r="Q34" i="22"/>
  <c r="O22" i="22"/>
  <c r="M22" i="22"/>
  <c r="M34" i="22" s="1"/>
  <c r="L22" i="22"/>
  <c r="K22" i="22"/>
  <c r="K34" i="22"/>
  <c r="G22" i="22"/>
  <c r="G34" i="22" s="1"/>
  <c r="F22" i="22"/>
  <c r="E22" i="22"/>
  <c r="D22" i="22"/>
  <c r="C22" i="22"/>
  <c r="C34" i="22" s="1"/>
  <c r="AC21" i="22"/>
  <c r="S21" i="22"/>
  <c r="P21" i="22"/>
  <c r="T21" i="22" s="1"/>
  <c r="V21" i="22" s="1"/>
  <c r="Y21" i="22" s="1"/>
  <c r="AC20" i="22"/>
  <c r="S20" i="22"/>
  <c r="N20" i="22"/>
  <c r="P20" i="22"/>
  <c r="T20" i="22" s="1"/>
  <c r="V20" i="22" s="1"/>
  <c r="Y20" i="22" s="1"/>
  <c r="AC19" i="22"/>
  <c r="S19" i="22"/>
  <c r="N19" i="22"/>
  <c r="P19" i="22" s="1"/>
  <c r="T19" i="22" s="1"/>
  <c r="V19" i="22" s="1"/>
  <c r="Y19" i="22" s="1"/>
  <c r="AC18" i="22"/>
  <c r="S18" i="22"/>
  <c r="N18" i="22"/>
  <c r="P18" i="22"/>
  <c r="AC17" i="22"/>
  <c r="S17" i="22"/>
  <c r="N17" i="22"/>
  <c r="P17" i="22" s="1"/>
  <c r="T17" i="22" s="1"/>
  <c r="V17" i="22" s="1"/>
  <c r="Y17" i="22" s="1"/>
  <c r="AC16" i="22"/>
  <c r="S16" i="22"/>
  <c r="N16" i="22"/>
  <c r="P16" i="22"/>
  <c r="T16" i="22" s="1"/>
  <c r="V16" i="22" s="1"/>
  <c r="Y16" i="22" s="1"/>
  <c r="AC15" i="22"/>
  <c r="S15" i="22"/>
  <c r="N15" i="22"/>
  <c r="P15" i="22" s="1"/>
  <c r="T15" i="22" s="1"/>
  <c r="V15" i="22" s="1"/>
  <c r="Y15" i="22" s="1"/>
  <c r="AC14" i="22"/>
  <c r="S14" i="22"/>
  <c r="N14" i="22"/>
  <c r="P14" i="22"/>
  <c r="T14" i="22" s="1"/>
  <c r="V14" i="22" s="1"/>
  <c r="Y14" i="22" s="1"/>
  <c r="AC13" i="22"/>
  <c r="S13" i="22"/>
  <c r="N13" i="22"/>
  <c r="P13" i="22" s="1"/>
  <c r="T13" i="22" s="1"/>
  <c r="V13" i="22" s="1"/>
  <c r="Y13" i="22" s="1"/>
  <c r="AC12" i="22"/>
  <c r="S12" i="22"/>
  <c r="N12" i="22"/>
  <c r="P12" i="22"/>
  <c r="T12" i="22" s="1"/>
  <c r="V12" i="22" s="1"/>
  <c r="Y12" i="22" s="1"/>
  <c r="AC11" i="22"/>
  <c r="S11" i="22"/>
  <c r="N11" i="22"/>
  <c r="P11" i="22" s="1"/>
  <c r="T11" i="22" s="1"/>
  <c r="V11" i="22" s="1"/>
  <c r="Y11" i="22" s="1"/>
  <c r="AC10" i="22"/>
  <c r="S10" i="22"/>
  <c r="N10" i="22"/>
  <c r="P10" i="22"/>
  <c r="T10" i="22" s="1"/>
  <c r="V10" i="22" s="1"/>
  <c r="Y10" i="22" s="1"/>
  <c r="AC9" i="22"/>
  <c r="AC22" i="22" s="1"/>
  <c r="S9" i="22"/>
  <c r="L34" i="22"/>
  <c r="N22" i="22"/>
  <c r="N34" i="22" s="1"/>
  <c r="O34" i="22"/>
  <c r="J34" i="22"/>
  <c r="D34" i="22"/>
  <c r="E34" i="22"/>
  <c r="N31" i="22"/>
  <c r="T18" i="22"/>
  <c r="V18" i="22"/>
  <c r="Y18" i="22" s="1"/>
  <c r="S22" i="22"/>
  <c r="S34" i="22" s="1"/>
  <c r="P22" i="22" l="1"/>
  <c r="P34" i="22" s="1"/>
  <c r="T9" i="22"/>
  <c r="AC34" i="22"/>
  <c r="T25" i="22"/>
  <c r="V25" i="22" l="1"/>
  <c r="T31" i="22"/>
  <c r="T22" i="22"/>
  <c r="T34" i="22" s="1"/>
  <c r="V9" i="22"/>
  <c r="Y9" i="22" l="1"/>
  <c r="Y22" i="22" s="1"/>
  <c r="V22" i="22"/>
  <c r="Y25" i="22"/>
  <c r="Y31" i="22" s="1"/>
  <c r="V31" i="22"/>
  <c r="V34" i="22" l="1"/>
  <c r="Y34" i="22"/>
</calcChain>
</file>

<file path=xl/sharedStrings.xml><?xml version="1.0" encoding="utf-8"?>
<sst xmlns="http://schemas.openxmlformats.org/spreadsheetml/2006/main" count="59" uniqueCount="56">
  <si>
    <t>基 準 財 政 収 入 額</t>
  </si>
  <si>
    <t xml:space="preserve">財  政  力  指  数 </t>
  </si>
  <si>
    <t>算 出 額</t>
  </si>
  <si>
    <t>錯誤額</t>
  </si>
  <si>
    <t>計</t>
  </si>
  <si>
    <t>近江八幡市</t>
  </si>
  <si>
    <t>（単位　千円）</t>
    <rPh sb="1" eb="3">
      <t>タンイ</t>
    </rPh>
    <rPh sb="4" eb="6">
      <t>センエン</t>
    </rPh>
    <phoneticPr fontId="1"/>
  </si>
  <si>
    <t>区分</t>
    <rPh sb="0" eb="2">
      <t>クブン</t>
    </rPh>
    <phoneticPr fontId="1"/>
  </si>
  <si>
    <t>公債費</t>
    <rPh sb="0" eb="3">
      <t>コウサイヒ</t>
    </rPh>
    <phoneticPr fontId="1"/>
  </si>
  <si>
    <t>調整額</t>
    <rPh sb="0" eb="3">
      <t>チョウセイガク</t>
    </rPh>
    <phoneticPr fontId="1"/>
  </si>
  <si>
    <t>合計</t>
    <rPh sb="0" eb="2">
      <t>ゴウケイ</t>
    </rPh>
    <phoneticPr fontId="1"/>
  </si>
  <si>
    <t>大津市</t>
    <rPh sb="0" eb="3">
      <t>オオツシ</t>
    </rPh>
    <phoneticPr fontId="2"/>
  </si>
  <si>
    <t>彦根市</t>
    <rPh sb="0" eb="3">
      <t>ヒコネシ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</si>
  <si>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</si>
  <si>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</si>
  <si>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</si>
  <si>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コウガ</t>
    </rPh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</si>
  <si>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</si>
  <si>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</si>
  <si>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</si>
  <si>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</si>
  <si>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マイハラ</t>
    </rPh>
    <rPh sb="2" eb="3">
      <t>シ</t>
    </rPh>
    <phoneticPr fontId="2"/>
  </si>
  <si>
    <t>日野町</t>
    <rPh sb="0" eb="3">
      <t>ヒノチョウ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</si>
  <si>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</si>
  <si>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ソウ</t>
    </rPh>
    <rPh sb="2" eb="3">
      <t>マチ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</si>
  <si>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</si>
  <si>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</si>
  <si>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</si>
  <si>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平 均</t>
  </si>
  <si>
    <t>包括算定経費</t>
    <rPh sb="0" eb="2">
      <t>ホウカツ</t>
    </rPh>
    <rPh sb="2" eb="4">
      <t>サンテイ</t>
    </rPh>
    <rPh sb="4" eb="6">
      <t>ケイヒ</t>
    </rPh>
    <phoneticPr fontId="1"/>
  </si>
  <si>
    <t>※計欄の（　）内の数値は単純平均である</t>
    <rPh sb="1" eb="2">
      <t>ケイ</t>
    </rPh>
    <rPh sb="2" eb="3">
      <t>ラン</t>
    </rPh>
    <rPh sb="7" eb="8">
      <t>ナイ</t>
    </rPh>
    <rPh sb="9" eb="11">
      <t>スウチ</t>
    </rPh>
    <rPh sb="12" eb="14">
      <t>タンジュン</t>
    </rPh>
    <rPh sb="14" eb="16">
      <t>ヘイキン</t>
    </rPh>
    <phoneticPr fontId="1"/>
  </si>
  <si>
    <t>長浜市</t>
    <rPh sb="0" eb="3">
      <t>ナガハマシ</t>
    </rPh>
    <phoneticPr fontId="1"/>
  </si>
  <si>
    <t>標 準 税
収 入 額 等</t>
    <rPh sb="12" eb="13">
      <t>トウ</t>
    </rPh>
    <phoneticPr fontId="1"/>
  </si>
  <si>
    <t>基　　 準　　 財　　 政　　 需　　 要 　　額</t>
    <phoneticPr fontId="1"/>
  </si>
  <si>
    <t>参  　               　考</t>
    <phoneticPr fontId="1"/>
  </si>
  <si>
    <t xml:space="preserve">町計 </t>
    <phoneticPr fontId="1"/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</si>
  <si>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5"/>
  </si>
  <si>
    <t>人口減少等
特別対策
事業費</t>
    <rPh sb="0" eb="2">
      <t>ジンコウ</t>
    </rPh>
    <rPh sb="2" eb="4">
      <t>ゲンショウ</t>
    </rPh>
    <rPh sb="4" eb="5">
      <t>トウ</t>
    </rPh>
    <rPh sb="6" eb="8">
      <t>トクベツ</t>
    </rPh>
    <rPh sb="8" eb="10">
      <t>タイサク</t>
    </rPh>
    <rPh sb="11" eb="13">
      <t>ジギョウ</t>
    </rPh>
    <rPh sb="13" eb="14">
      <t>ヒ</t>
    </rPh>
    <phoneticPr fontId="1"/>
  </si>
  <si>
    <t>交付基準額</t>
    <phoneticPr fontId="1"/>
  </si>
  <si>
    <t>法定普通税
にかかる標
準税収入額</t>
    <phoneticPr fontId="1"/>
  </si>
  <si>
    <t>標準財政
規    模</t>
    <phoneticPr fontId="1"/>
  </si>
  <si>
    <t>臨時財政
対策債
（▲）</t>
    <rPh sb="0" eb="2">
      <t>リンジ</t>
    </rPh>
    <rPh sb="2" eb="4">
      <t>ザイセイ</t>
    </rPh>
    <rPh sb="5" eb="7">
      <t>タイサク</t>
    </rPh>
    <rPh sb="7" eb="8">
      <t>サイ</t>
    </rPh>
    <phoneticPr fontId="1"/>
  </si>
  <si>
    <t>地域社会
再生事業費</t>
    <rPh sb="0" eb="2">
      <t>チイキ</t>
    </rPh>
    <rPh sb="2" eb="4">
      <t>シャカイ</t>
    </rPh>
    <rPh sb="5" eb="7">
      <t>サイセイ</t>
    </rPh>
    <rPh sb="7" eb="10">
      <t>ジギョウヒ</t>
    </rPh>
    <phoneticPr fontId="1"/>
  </si>
  <si>
    <t>地域デジタル
社会推進費</t>
    <phoneticPr fontId="1"/>
  </si>
  <si>
    <t>（単位　千円）</t>
    <phoneticPr fontId="1"/>
  </si>
  <si>
    <t>計</t>
    <rPh sb="0" eb="1">
      <t>ケイ</t>
    </rPh>
    <phoneticPr fontId="1"/>
  </si>
  <si>
    <t>普通
交付税額</t>
    <phoneticPr fontId="1"/>
  </si>
  <si>
    <t>臨時経済
対策費</t>
    <phoneticPr fontId="5"/>
  </si>
  <si>
    <t>R4
単年度</t>
    <phoneticPr fontId="1"/>
  </si>
  <si>
    <t>R5
単年度</t>
    <phoneticPr fontId="1"/>
  </si>
  <si>
    <t>臨時財政
対策債償還
基金費</t>
    <phoneticPr fontId="5"/>
  </si>
  <si>
    <t>R6
単年度</t>
    <phoneticPr fontId="1"/>
  </si>
  <si>
    <t>給与改定費</t>
    <rPh sb="0" eb="1">
      <t>キュウヨ</t>
    </rPh>
    <rPh sb="1" eb="3">
      <t>カイテイ</t>
    </rPh>
    <rPh sb="3" eb="4">
      <t>ヒ</t>
    </rPh>
    <phoneticPr fontId="5"/>
  </si>
  <si>
    <t>都市計</t>
    <rPh sb="0" eb="1">
      <t>トシ</t>
    </rPh>
    <rPh sb="1" eb="2">
      <t>ケイ</t>
    </rPh>
    <phoneticPr fontId="1"/>
  </si>
  <si>
    <t>第３３表　令和６年度普通交付税等の状況（再算定）</t>
    <rPh sb="5" eb="7">
      <t>レイワ</t>
    </rPh>
    <rPh sb="8" eb="10">
      <t>ネンド</t>
    </rPh>
    <rPh sb="9" eb="10">
      <t>ド</t>
    </rPh>
    <rPh sb="10" eb="12">
      <t>フツウ</t>
    </rPh>
    <rPh sb="12" eb="15">
      <t>コウフゼイ</t>
    </rPh>
    <rPh sb="15" eb="16">
      <t>トウ</t>
    </rPh>
    <rPh sb="20" eb="23">
      <t>サイサンテイ</t>
    </rPh>
    <phoneticPr fontId="1"/>
  </si>
  <si>
    <t>個別算定経費
(除　公債費、地域の元気創造事業費、人口減少等特別対策事業費、地域社会再生事業費、地域デジタル社会推進費、臨時経済対策費、給与改定費および臨時財政対策債償還基金費）</t>
    <rPh sb="0" eb="2">
      <t>コベツ</t>
    </rPh>
    <rPh sb="2" eb="4">
      <t>サンテイ</t>
    </rPh>
    <rPh sb="4" eb="6">
      <t>ケイヒ</t>
    </rPh>
    <rPh sb="8" eb="9">
      <t>ノゾ</t>
    </rPh>
    <rPh sb="10" eb="13">
      <t>コウサイヒ</t>
    </rPh>
    <rPh sb="14" eb="16">
      <t>チイキ</t>
    </rPh>
    <rPh sb="17" eb="19">
      <t>ゲンキ</t>
    </rPh>
    <rPh sb="19" eb="21">
      <t>ソウゾウ</t>
    </rPh>
    <rPh sb="21" eb="24">
      <t>ジギョウヒ</t>
    </rPh>
    <rPh sb="25" eb="27">
      <t>ジンコウ</t>
    </rPh>
    <rPh sb="27" eb="29">
      <t>ゲンショウ</t>
    </rPh>
    <rPh sb="29" eb="30">
      <t>トウ</t>
    </rPh>
    <rPh sb="30" eb="32">
      <t>トクベツ</t>
    </rPh>
    <rPh sb="32" eb="34">
      <t>タイサク</t>
    </rPh>
    <rPh sb="34" eb="36">
      <t>ジギョウ</t>
    </rPh>
    <rPh sb="36" eb="37">
      <t>ヒ</t>
    </rPh>
    <rPh sb="38" eb="40">
      <t>チイキ</t>
    </rPh>
    <rPh sb="40" eb="42">
      <t>シャカイ</t>
    </rPh>
    <rPh sb="42" eb="44">
      <t>サイセイ</t>
    </rPh>
    <rPh sb="44" eb="47">
      <t>ジギョウヒ</t>
    </rPh>
    <rPh sb="68" eb="70">
      <t>キュウヨ</t>
    </rPh>
    <rPh sb="70" eb="72">
      <t>カイテイ</t>
    </rPh>
    <rPh sb="72" eb="7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</si>
</sst>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5" formatCode="0.000"/>
    <numFmt numFmtId="189" formatCode="#,##0.000000000;\-#,##0.000000000"/>
    <numFmt numFmtId="194" formatCode="#,##0;&quot;▲ &quot;#,##0"/>
    <numFmt numFmtId="197" formatCode="#,##0.000;&quot;▲ &quot;#,##0.000"/>
    <numFmt numFmtId="200" formatCode="&quot;(&quot;0.000&quot;)&quot;"/>
    <numFmt numFmtId="208" formatCode="#,##0.000_ "/>
  </numFmts>
  <fonts count="10" x14ac:knownFonts="1"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0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ashed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/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 applyNumberFormat="0" applyBorder="0">
      <alignment vertical="center"/>
    </xf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8" fillId="0" borderId="0"/>
    <xf numFmtId="0" fontId="6" fillId="0" borderId="0"/>
    <xf numFmtId="0" fontId="9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194" fontId="3" fillId="0" borderId="1" xfId="0" applyNumberFormat="1" applyFont="1" applyBorder="1" applyAlignment="1">
      <alignment vertical="center"/>
    </xf>
    <xf numFmtId="0" fontId="4" fillId="0" borderId="0" xfId="0" applyFont="1">
      <alignment vertical="center"/>
    </xf>
    <xf numFmtId="189" fontId="3" fillId="0" borderId="0" xfId="0" applyNumberFormat="1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194" fontId="4" fillId="0" borderId="0" xfId="0" applyNumberFormat="1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94" fontId="3" fillId="0" borderId="1" xfId="0" applyNumberFormat="1" applyFont="1" applyFill="1" applyBorder="1" applyAlignment="1">
      <alignment vertical="center"/>
    </xf>
    <xf numFmtId="194" fontId="3" fillId="0" borderId="4" xfId="0" applyNumberFormat="1" applyFont="1" applyFill="1" applyBorder="1">
      <alignment vertical="center"/>
    </xf>
    <xf numFmtId="208" fontId="4" fillId="0" borderId="0" xfId="0" applyNumberFormat="1" applyFont="1">
      <alignment vertical="center"/>
    </xf>
    <xf numFmtId="194" fontId="3" fillId="0" borderId="5" xfId="0" applyNumberFormat="1" applyFont="1" applyFill="1" applyBorder="1">
      <alignment vertical="center"/>
    </xf>
    <xf numFmtId="194" fontId="3" fillId="0" borderId="6" xfId="0" applyNumberFormat="1" applyFont="1" applyFill="1" applyBorder="1">
      <alignment vertical="center"/>
    </xf>
    <xf numFmtId="194" fontId="3" fillId="0" borderId="7" xfId="0" applyNumberFormat="1" applyFont="1" applyFill="1" applyBorder="1">
      <alignment vertical="center"/>
    </xf>
    <xf numFmtId="194" fontId="3" fillId="0" borderId="8" xfId="0" applyNumberFormat="1" applyFont="1" applyFill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194" fontId="3" fillId="0" borderId="14" xfId="0" applyNumberFormat="1" applyFont="1" applyFill="1" applyBorder="1" applyAlignment="1">
      <alignment vertical="center"/>
    </xf>
    <xf numFmtId="194" fontId="3" fillId="0" borderId="15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97" fontId="3" fillId="0" borderId="16" xfId="0" applyNumberFormat="1" applyFont="1" applyFill="1" applyBorder="1">
      <alignment vertical="center"/>
    </xf>
    <xf numFmtId="194" fontId="3" fillId="0" borderId="17" xfId="0" quotePrefix="1" applyNumberFormat="1" applyFont="1" applyFill="1" applyBorder="1">
      <alignment vertical="center"/>
    </xf>
    <xf numFmtId="197" fontId="3" fillId="0" borderId="18" xfId="0" applyNumberFormat="1" applyFont="1" applyFill="1" applyBorder="1">
      <alignment vertical="center"/>
    </xf>
    <xf numFmtId="197" fontId="3" fillId="0" borderId="18" xfId="0" applyNumberFormat="1" applyFont="1" applyFill="1" applyBorder="1" applyAlignment="1">
      <alignment vertical="center"/>
    </xf>
    <xf numFmtId="197" fontId="3" fillId="0" borderId="19" xfId="0" applyNumberFormat="1" applyFont="1" applyFill="1" applyBorder="1">
      <alignment vertical="center"/>
    </xf>
    <xf numFmtId="197" fontId="3" fillId="0" borderId="20" xfId="0" applyNumberFormat="1" applyFont="1" applyFill="1" applyBorder="1">
      <alignment vertical="center"/>
    </xf>
    <xf numFmtId="197" fontId="3" fillId="0" borderId="21" xfId="0" applyNumberFormat="1" applyFont="1" applyFill="1" applyBorder="1">
      <alignment vertical="center"/>
    </xf>
    <xf numFmtId="194" fontId="3" fillId="0" borderId="22" xfId="0" quotePrefix="1" applyNumberFormat="1" applyFont="1" applyFill="1" applyBorder="1">
      <alignment vertical="center"/>
    </xf>
    <xf numFmtId="197" fontId="3" fillId="0" borderId="23" xfId="0" applyNumberFormat="1" applyFont="1" applyFill="1" applyBorder="1">
      <alignment vertical="center"/>
    </xf>
    <xf numFmtId="197" fontId="3" fillId="0" borderId="24" xfId="0" applyNumberFormat="1" applyFont="1" applyFill="1" applyBorder="1">
      <alignment vertical="center"/>
    </xf>
    <xf numFmtId="197" fontId="3" fillId="0" borderId="5" xfId="0" applyNumberFormat="1" applyFont="1" applyFill="1" applyBorder="1">
      <alignment vertical="center"/>
    </xf>
    <xf numFmtId="197" fontId="3" fillId="0" borderId="25" xfId="0" applyNumberFormat="1" applyFont="1" applyFill="1" applyBorder="1">
      <alignment vertical="center"/>
    </xf>
    <xf numFmtId="197" fontId="3" fillId="0" borderId="26" xfId="0" applyNumberFormat="1" applyFont="1" applyFill="1" applyBorder="1">
      <alignment vertical="center"/>
    </xf>
    <xf numFmtId="200" fontId="3" fillId="0" borderId="27" xfId="0" applyNumberFormat="1" applyFont="1" applyBorder="1">
      <alignment vertical="center"/>
    </xf>
    <xf numFmtId="197" fontId="3" fillId="0" borderId="24" xfId="0" applyNumberFormat="1" applyFont="1" applyBorder="1">
      <alignment vertical="center"/>
    </xf>
    <xf numFmtId="197" fontId="3" fillId="0" borderId="25" xfId="0" applyNumberFormat="1" applyFont="1" applyBorder="1">
      <alignment vertical="center"/>
    </xf>
    <xf numFmtId="197" fontId="3" fillId="0" borderId="28" xfId="0" applyNumberFormat="1" applyFont="1" applyBorder="1">
      <alignment vertical="center"/>
    </xf>
    <xf numFmtId="194" fontId="3" fillId="0" borderId="15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94" fontId="3" fillId="0" borderId="29" xfId="0" applyNumberFormat="1" applyFont="1" applyFill="1" applyBorder="1">
      <alignment vertical="center"/>
    </xf>
    <xf numFmtId="194" fontId="3" fillId="0" borderId="22" xfId="0" applyNumberFormat="1" applyFont="1" applyFill="1" applyBorder="1">
      <alignment vertical="center"/>
    </xf>
    <xf numFmtId="194" fontId="3" fillId="0" borderId="5" xfId="0" applyNumberFormat="1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3" fillId="2" borderId="30" xfId="0" quotePrefix="1" applyFont="1" applyFill="1" applyBorder="1" applyAlignment="1">
      <alignment horizontal="centerContinuous" vertical="center"/>
    </xf>
    <xf numFmtId="0" fontId="3" fillId="2" borderId="30" xfId="0" applyFont="1" applyFill="1" applyBorder="1" applyAlignment="1">
      <alignment horizontal="centerContinuous" vertical="center"/>
    </xf>
    <xf numFmtId="0" fontId="3" fillId="2" borderId="31" xfId="0" applyFont="1" applyFill="1" applyBorder="1" applyAlignment="1">
      <alignment horizontal="centerContinuous" vertical="center"/>
    </xf>
    <xf numFmtId="0" fontId="3" fillId="2" borderId="32" xfId="0" applyFont="1" applyFill="1" applyBorder="1" applyAlignment="1">
      <alignment horizontal="centerContinuous" vertical="center"/>
    </xf>
    <xf numFmtId="0" fontId="3" fillId="2" borderId="31" xfId="0" quotePrefix="1" applyFont="1" applyFill="1" applyBorder="1" applyAlignment="1">
      <alignment horizontal="centerContinuous" vertical="center"/>
    </xf>
    <xf numFmtId="38" fontId="3" fillId="2" borderId="31" xfId="0" applyNumberFormat="1" applyFont="1" applyFill="1" applyBorder="1" applyAlignment="1">
      <alignment horizontal="centerContinuous" vertical="center"/>
    </xf>
    <xf numFmtId="0" fontId="3" fillId="2" borderId="33" xfId="0" applyFont="1" applyFill="1" applyBorder="1" applyAlignment="1">
      <alignment horizontal="centerContinuous" vertical="center"/>
    </xf>
    <xf numFmtId="194" fontId="3" fillId="0" borderId="34" xfId="0" quotePrefix="1" applyNumberFormat="1" applyFont="1" applyFill="1" applyBorder="1">
      <alignment vertical="center"/>
    </xf>
    <xf numFmtId="194" fontId="3" fillId="0" borderId="20" xfId="0" applyNumberFormat="1" applyFont="1" applyFill="1" applyBorder="1">
      <alignment vertical="center"/>
    </xf>
    <xf numFmtId="194" fontId="3" fillId="0" borderId="18" xfId="0" applyNumberFormat="1" applyFont="1" applyFill="1" applyBorder="1">
      <alignment vertical="center"/>
    </xf>
    <xf numFmtId="194" fontId="3" fillId="0" borderId="26" xfId="0" applyNumberFormat="1" applyFont="1" applyFill="1" applyBorder="1">
      <alignment vertical="center"/>
    </xf>
    <xf numFmtId="194" fontId="3" fillId="0" borderId="25" xfId="0" applyNumberFormat="1" applyFont="1" applyFill="1" applyBorder="1">
      <alignment vertical="center"/>
    </xf>
    <xf numFmtId="194" fontId="3" fillId="0" borderId="16" xfId="0" applyNumberFormat="1" applyFont="1" applyFill="1" applyBorder="1">
      <alignment vertical="center"/>
    </xf>
    <xf numFmtId="194" fontId="3" fillId="0" borderId="35" xfId="0" applyNumberFormat="1" applyFont="1" applyFill="1" applyBorder="1" applyAlignment="1">
      <alignment vertical="center"/>
    </xf>
    <xf numFmtId="37" fontId="7" fillId="0" borderId="0" xfId="0" applyNumberFormat="1" applyFont="1" applyAlignment="1">
      <alignment horizontal="center" vertical="center"/>
    </xf>
    <xf numFmtId="194" fontId="3" fillId="0" borderId="36" xfId="0" applyNumberFormat="1" applyFont="1" applyFill="1" applyBorder="1" applyAlignment="1">
      <alignment vertical="center"/>
    </xf>
    <xf numFmtId="194" fontId="3" fillId="0" borderId="37" xfId="0" applyNumberFormat="1" applyFont="1" applyFill="1" applyBorder="1">
      <alignment vertical="center"/>
    </xf>
    <xf numFmtId="194" fontId="3" fillId="0" borderId="38" xfId="0" applyNumberFormat="1" applyFont="1" applyFill="1" applyBorder="1">
      <alignment vertical="center"/>
    </xf>
    <xf numFmtId="194" fontId="3" fillId="0" borderId="39" xfId="0" applyNumberFormat="1" applyFont="1" applyFill="1" applyBorder="1">
      <alignment vertical="center"/>
    </xf>
    <xf numFmtId="194" fontId="3" fillId="0" borderId="40" xfId="0" applyNumberFormat="1" applyFont="1" applyFill="1" applyBorder="1">
      <alignment vertical="center"/>
    </xf>
    <xf numFmtId="194" fontId="3" fillId="0" borderId="41" xfId="0" applyNumberFormat="1" applyFont="1" applyFill="1" applyBorder="1">
      <alignment vertical="center"/>
    </xf>
    <xf numFmtId="194" fontId="3" fillId="0" borderId="42" xfId="0" applyNumberFormat="1" applyFont="1" applyFill="1" applyBorder="1">
      <alignment vertical="center"/>
    </xf>
    <xf numFmtId="194" fontId="3" fillId="0" borderId="43" xfId="0" applyNumberFormat="1" applyFont="1" applyFill="1" applyBorder="1">
      <alignment vertical="center"/>
    </xf>
    <xf numFmtId="194" fontId="3" fillId="0" borderId="44" xfId="0" applyNumberFormat="1" applyFont="1" applyFill="1" applyBorder="1" applyAlignment="1">
      <alignment vertical="center"/>
    </xf>
    <xf numFmtId="194" fontId="3" fillId="0" borderId="45" xfId="0" applyNumberFormat="1" applyFont="1" applyFill="1" applyBorder="1">
      <alignment vertical="center"/>
    </xf>
    <xf numFmtId="194" fontId="3" fillId="0" borderId="46" xfId="0" applyNumberFormat="1" applyFont="1" applyFill="1" applyBorder="1">
      <alignment vertical="center"/>
    </xf>
    <xf numFmtId="194" fontId="3" fillId="0" borderId="47" xfId="0" applyNumberFormat="1" applyFont="1" applyFill="1" applyBorder="1">
      <alignment vertical="center"/>
    </xf>
    <xf numFmtId="194" fontId="3" fillId="0" borderId="48" xfId="0" applyNumberFormat="1" applyFont="1" applyFill="1" applyBorder="1">
      <alignment vertical="center"/>
    </xf>
    <xf numFmtId="194" fontId="3" fillId="0" borderId="49" xfId="0" applyNumberFormat="1" applyFont="1" applyFill="1" applyBorder="1">
      <alignment vertical="center"/>
    </xf>
    <xf numFmtId="194" fontId="3" fillId="0" borderId="50" xfId="0" quotePrefix="1" applyNumberFormat="1" applyFont="1" applyFill="1" applyBorder="1">
      <alignment vertical="center"/>
    </xf>
    <xf numFmtId="194" fontId="3" fillId="0" borderId="51" xfId="0" quotePrefix="1" applyNumberFormat="1" applyFont="1" applyFill="1" applyBorder="1">
      <alignment vertical="center"/>
    </xf>
    <xf numFmtId="194" fontId="3" fillId="0" borderId="52" xfId="0" quotePrefix="1" applyNumberFormat="1" applyFont="1" applyFill="1" applyBorder="1">
      <alignment vertical="center"/>
    </xf>
    <xf numFmtId="194" fontId="3" fillId="0" borderId="53" xfId="0" applyNumberFormat="1" applyFont="1" applyFill="1" applyBorder="1">
      <alignment vertical="center"/>
    </xf>
    <xf numFmtId="194" fontId="3" fillId="0" borderId="51" xfId="0" applyNumberFormat="1" applyFont="1" applyFill="1" applyBorder="1">
      <alignment vertical="center"/>
    </xf>
    <xf numFmtId="194" fontId="3" fillId="0" borderId="17" xfId="0" applyNumberFormat="1" applyFont="1" applyFill="1" applyBorder="1">
      <alignment vertical="center"/>
    </xf>
    <xf numFmtId="194" fontId="3" fillId="0" borderId="52" xfId="0" applyNumberFormat="1" applyFont="1" applyFill="1" applyBorder="1">
      <alignment vertical="center"/>
    </xf>
    <xf numFmtId="194" fontId="3" fillId="0" borderId="54" xfId="0" applyNumberFormat="1" applyFont="1" applyFill="1" applyBorder="1">
      <alignment vertical="center"/>
    </xf>
    <xf numFmtId="194" fontId="3" fillId="0" borderId="6" xfId="0" applyNumberFormat="1" applyFont="1" applyFill="1" applyBorder="1" applyAlignment="1">
      <alignment horizontal="right" vertical="center"/>
    </xf>
    <xf numFmtId="194" fontId="3" fillId="0" borderId="7" xfId="0" quotePrefix="1" applyNumberFormat="1" applyFont="1" applyFill="1" applyBorder="1">
      <alignment vertical="center"/>
    </xf>
    <xf numFmtId="194" fontId="3" fillId="0" borderId="7" xfId="0" applyNumberFormat="1" applyFont="1" applyFill="1" applyBorder="1" applyAlignment="1">
      <alignment horizontal="right" vertical="center"/>
    </xf>
    <xf numFmtId="194" fontId="3" fillId="0" borderId="6" xfId="0" quotePrefix="1" applyNumberFormat="1" applyFont="1" applyFill="1" applyBorder="1">
      <alignment vertical="center"/>
    </xf>
    <xf numFmtId="194" fontId="3" fillId="0" borderId="4" xfId="0" quotePrefix="1" applyNumberFormat="1" applyFont="1" applyFill="1" applyBorder="1">
      <alignment vertical="center"/>
    </xf>
    <xf numFmtId="194" fontId="3" fillId="0" borderId="55" xfId="0" applyNumberFormat="1" applyFont="1" applyFill="1" applyBorder="1">
      <alignment vertical="center"/>
    </xf>
    <xf numFmtId="194" fontId="3" fillId="0" borderId="56" xfId="0" applyNumberFormat="1" applyFont="1" applyFill="1" applyBorder="1">
      <alignment vertical="center"/>
    </xf>
    <xf numFmtId="194" fontId="3" fillId="0" borderId="57" xfId="0" applyNumberFormat="1" applyFont="1" applyFill="1" applyBorder="1">
      <alignment vertical="center"/>
    </xf>
    <xf numFmtId="194" fontId="3" fillId="0" borderId="29" xfId="0" applyNumberFormat="1" applyFont="1" applyFill="1" applyBorder="1" applyAlignment="1">
      <alignment horizontal="right" vertical="center"/>
    </xf>
    <xf numFmtId="194" fontId="3" fillId="0" borderId="58" xfId="0" applyNumberFormat="1" applyFont="1" applyFill="1" applyBorder="1">
      <alignment vertical="center"/>
    </xf>
    <xf numFmtId="194" fontId="3" fillId="0" borderId="59" xfId="0" applyNumberFormat="1" applyFont="1" applyFill="1" applyBorder="1">
      <alignment vertical="center"/>
    </xf>
    <xf numFmtId="194" fontId="3" fillId="0" borderId="34" xfId="0" applyNumberFormat="1" applyFont="1" applyFill="1" applyBorder="1" applyAlignment="1">
      <alignment horizontal="right" vertical="center"/>
    </xf>
    <xf numFmtId="194" fontId="3" fillId="0" borderId="17" xfId="0" applyNumberFormat="1" applyFont="1" applyFill="1" applyBorder="1" applyAlignment="1">
      <alignment horizontal="right" vertical="center"/>
    </xf>
    <xf numFmtId="194" fontId="3" fillId="0" borderId="60" xfId="0" applyNumberFormat="1" applyFont="1" applyFill="1" applyBorder="1" applyAlignment="1">
      <alignment horizontal="right" vertical="center"/>
    </xf>
    <xf numFmtId="194" fontId="3" fillId="0" borderId="61" xfId="0" applyNumberFormat="1" applyFont="1" applyFill="1" applyBorder="1">
      <alignment vertical="center"/>
    </xf>
    <xf numFmtId="194" fontId="3" fillId="0" borderId="62" xfId="0" applyNumberFormat="1" applyFont="1" applyFill="1" applyBorder="1" applyAlignment="1">
      <alignment horizontal="right" vertical="center"/>
    </xf>
    <xf numFmtId="194" fontId="3" fillId="0" borderId="7" xfId="0" applyNumberFormat="1" applyFont="1" applyFill="1" applyBorder="1" applyAlignment="1">
      <alignment horizontal="right" vertical="center" wrapText="1"/>
    </xf>
    <xf numFmtId="194" fontId="3" fillId="0" borderId="63" xfId="0" applyNumberFormat="1" applyFont="1" applyFill="1" applyBorder="1" applyAlignment="1">
      <alignment horizontal="right" vertical="center"/>
    </xf>
    <xf numFmtId="197" fontId="3" fillId="0" borderId="6" xfId="0" applyNumberFormat="1" applyFont="1" applyFill="1" applyBorder="1">
      <alignment vertical="center"/>
    </xf>
    <xf numFmtId="197" fontId="3" fillId="0" borderId="7" xfId="0" applyNumberFormat="1" applyFont="1" applyFill="1" applyBorder="1">
      <alignment vertical="center"/>
    </xf>
    <xf numFmtId="197" fontId="3" fillId="0" borderId="7" xfId="0" applyNumberFormat="1" applyFont="1" applyFill="1" applyBorder="1" applyAlignment="1">
      <alignment vertical="center"/>
    </xf>
    <xf numFmtId="197" fontId="3" fillId="0" borderId="54" xfId="0" applyNumberFormat="1" applyFont="1" applyFill="1" applyBorder="1">
      <alignment vertical="center"/>
    </xf>
    <xf numFmtId="197" fontId="3" fillId="0" borderId="29" xfId="0" applyNumberFormat="1" applyFont="1" applyFill="1" applyBorder="1">
      <alignment vertical="center"/>
    </xf>
    <xf numFmtId="197" fontId="3" fillId="0" borderId="22" xfId="0" applyNumberFormat="1" applyFont="1" applyFill="1" applyBorder="1">
      <alignment vertical="center"/>
    </xf>
    <xf numFmtId="185" fontId="3" fillId="0" borderId="59" xfId="0" applyNumberFormat="1" applyFont="1" applyFill="1" applyBorder="1">
      <alignment vertical="center"/>
    </xf>
    <xf numFmtId="197" fontId="3" fillId="0" borderId="8" xfId="0" applyNumberFormat="1" applyFont="1" applyFill="1" applyBorder="1">
      <alignment vertical="center"/>
    </xf>
    <xf numFmtId="197" fontId="3" fillId="0" borderId="4" xfId="0" applyNumberFormat="1" applyFont="1" applyFill="1" applyBorder="1">
      <alignment vertical="center"/>
    </xf>
    <xf numFmtId="185" fontId="3" fillId="0" borderId="64" xfId="0" applyNumberFormat="1" applyFont="1" applyFill="1" applyBorder="1">
      <alignment vertical="center"/>
    </xf>
    <xf numFmtId="194" fontId="3" fillId="0" borderId="0" xfId="0" applyNumberFormat="1" applyFont="1">
      <alignment vertical="center"/>
    </xf>
    <xf numFmtId="0" fontId="3" fillId="2" borderId="0" xfId="0" applyFont="1" applyFill="1" applyAlignment="1">
      <alignment horizontal="center" vertical="center"/>
    </xf>
    <xf numFmtId="194" fontId="3" fillId="0" borderId="6" xfId="0" applyNumberFormat="1" applyFont="1" applyBorder="1">
      <alignment vertical="center"/>
    </xf>
    <xf numFmtId="194" fontId="3" fillId="0" borderId="7" xfId="0" applyNumberFormat="1" applyFont="1" applyBorder="1">
      <alignment vertical="center"/>
    </xf>
    <xf numFmtId="194" fontId="3" fillId="0" borderId="54" xfId="0" applyNumberFormat="1" applyFont="1" applyBorder="1">
      <alignment vertical="center"/>
    </xf>
    <xf numFmtId="194" fontId="3" fillId="0" borderId="29" xfId="0" applyNumberFormat="1" applyFont="1" applyBorder="1">
      <alignment vertical="center"/>
    </xf>
    <xf numFmtId="194" fontId="3" fillId="0" borderId="5" xfId="0" applyNumberFormat="1" applyFont="1" applyBorder="1">
      <alignment vertical="center"/>
    </xf>
    <xf numFmtId="194" fontId="3" fillId="0" borderId="8" xfId="0" applyNumberFormat="1" applyFont="1" applyBorder="1">
      <alignment vertical="center"/>
    </xf>
    <xf numFmtId="194" fontId="3" fillId="0" borderId="4" xfId="0" applyNumberFormat="1" applyFont="1" applyBorder="1">
      <alignment vertical="center"/>
    </xf>
    <xf numFmtId="194" fontId="3" fillId="0" borderId="1" xfId="0" applyNumberFormat="1" applyFont="1" applyBorder="1">
      <alignment vertical="center"/>
    </xf>
    <xf numFmtId="200" fontId="3" fillId="0" borderId="36" xfId="0" applyNumberFormat="1" applyFont="1" applyBorder="1">
      <alignment vertical="center"/>
    </xf>
    <xf numFmtId="200" fontId="3" fillId="0" borderId="65" xfId="0" applyNumberFormat="1" applyFont="1" applyBorder="1">
      <alignment vertical="center"/>
    </xf>
    <xf numFmtId="194" fontId="3" fillId="0" borderId="93" xfId="0" applyNumberFormat="1" applyFont="1" applyBorder="1">
      <alignment vertical="center"/>
    </xf>
    <xf numFmtId="194" fontId="3" fillId="0" borderId="59" xfId="0" applyNumberFormat="1" applyFont="1" applyBorder="1">
      <alignment vertical="center"/>
    </xf>
    <xf numFmtId="194" fontId="3" fillId="0" borderId="1" xfId="0" applyNumberFormat="1" applyFont="1" applyBorder="1">
      <alignment vertical="center"/>
    </xf>
    <xf numFmtId="194" fontId="3" fillId="0" borderId="64" xfId="0" applyNumberFormat="1" applyFont="1" applyBorder="1">
      <alignment vertical="center"/>
    </xf>
    <xf numFmtId="37" fontId="7" fillId="0" borderId="0" xfId="0" applyNumberFormat="1" applyFont="1" applyAlignment="1">
      <alignment horizontal="center" vertical="center"/>
    </xf>
    <xf numFmtId="194" fontId="3" fillId="0" borderId="44" xfId="0" applyNumberFormat="1" applyFont="1" applyFill="1" applyBorder="1" applyAlignment="1">
      <alignment vertical="center"/>
    </xf>
    <xf numFmtId="194" fontId="3" fillId="0" borderId="100" xfId="0" applyNumberFormat="1" applyFont="1" applyFill="1" applyBorder="1" applyAlignment="1">
      <alignment vertical="center"/>
    </xf>
    <xf numFmtId="194" fontId="3" fillId="0" borderId="79" xfId="0" applyNumberFormat="1" applyFont="1" applyFill="1" applyBorder="1" applyAlignment="1">
      <alignment vertical="center"/>
    </xf>
    <xf numFmtId="194" fontId="3" fillId="0" borderId="101" xfId="0" applyNumberFormat="1" applyFont="1" applyFill="1" applyBorder="1" applyAlignment="1">
      <alignment vertical="center"/>
    </xf>
    <xf numFmtId="194" fontId="3" fillId="0" borderId="1" xfId="0" applyNumberFormat="1" applyFont="1" applyFill="1" applyBorder="1" applyAlignment="1">
      <alignment vertical="center"/>
    </xf>
    <xf numFmtId="194" fontId="3" fillId="0" borderId="64" xfId="0" applyNumberFormat="1" applyFont="1" applyFill="1" applyBorder="1" applyAlignment="1">
      <alignment vertical="center"/>
    </xf>
    <xf numFmtId="0" fontId="3" fillId="2" borderId="69" xfId="0" quotePrefix="1" applyFont="1" applyFill="1" applyBorder="1" applyAlignment="1">
      <alignment horizontal="distributed" vertical="center" wrapText="1"/>
    </xf>
    <xf numFmtId="0" fontId="3" fillId="2" borderId="69" xfId="0" applyFont="1" applyFill="1" applyBorder="1" applyAlignment="1">
      <alignment horizontal="distributed" vertical="center"/>
    </xf>
    <xf numFmtId="0" fontId="3" fillId="2" borderId="70" xfId="0" applyFont="1" applyFill="1" applyBorder="1" applyAlignment="1">
      <alignment horizontal="distributed" vertical="center"/>
    </xf>
    <xf numFmtId="194" fontId="3" fillId="0" borderId="1" xfId="0" applyNumberFormat="1" applyFont="1" applyFill="1" applyBorder="1" applyAlignment="1">
      <alignment horizontal="right" vertical="center"/>
    </xf>
    <xf numFmtId="194" fontId="3" fillId="0" borderId="59" xfId="0" applyNumberFormat="1" applyFont="1" applyFill="1" applyBorder="1" applyAlignment="1">
      <alignment horizontal="right" vertical="center"/>
    </xf>
    <xf numFmtId="194" fontId="3" fillId="0" borderId="93" xfId="0" applyNumberFormat="1" applyFont="1" applyBorder="1" applyAlignment="1">
      <alignment vertical="center"/>
    </xf>
    <xf numFmtId="194" fontId="3" fillId="0" borderId="59" xfId="0" applyNumberFormat="1" applyFont="1" applyBorder="1" applyAlignment="1">
      <alignment vertical="center"/>
    </xf>
    <xf numFmtId="194" fontId="3" fillId="0" borderId="1" xfId="0" applyNumberFormat="1" applyFont="1" applyBorder="1" applyAlignment="1">
      <alignment vertical="center"/>
    </xf>
    <xf numFmtId="194" fontId="3" fillId="0" borderId="64" xfId="0" applyNumberFormat="1" applyFont="1" applyBorder="1" applyAlignment="1">
      <alignment vertical="center"/>
    </xf>
    <xf numFmtId="194" fontId="3" fillId="0" borderId="35" xfId="0" applyNumberFormat="1" applyFont="1" applyFill="1" applyBorder="1" applyAlignment="1">
      <alignment vertical="center"/>
    </xf>
    <xf numFmtId="194" fontId="3" fillId="0" borderId="28" xfId="0" applyNumberFormat="1" applyFont="1" applyFill="1" applyBorder="1" applyAlignment="1">
      <alignment vertical="center"/>
    </xf>
    <xf numFmtId="194" fontId="3" fillId="0" borderId="14" xfId="0" applyNumberFormat="1" applyFont="1" applyFill="1" applyBorder="1" applyAlignment="1">
      <alignment vertical="center"/>
    </xf>
    <xf numFmtId="194" fontId="3" fillId="0" borderId="98" xfId="0" applyNumberFormat="1" applyFont="1" applyFill="1" applyBorder="1" applyAlignment="1">
      <alignment vertical="center"/>
    </xf>
    <xf numFmtId="194" fontId="3" fillId="0" borderId="93" xfId="0" applyNumberFormat="1" applyFont="1" applyFill="1" applyBorder="1" applyAlignment="1">
      <alignment vertical="center"/>
    </xf>
    <xf numFmtId="194" fontId="3" fillId="0" borderId="59" xfId="0" applyNumberFormat="1" applyFont="1" applyFill="1" applyBorder="1" applyAlignment="1">
      <alignment vertical="center"/>
    </xf>
    <xf numFmtId="0" fontId="3" fillId="0" borderId="97" xfId="0" quotePrefix="1" applyFont="1" applyBorder="1" applyAlignment="1">
      <alignment horizontal="distributed" vertical="center" wrapText="1"/>
    </xf>
    <xf numFmtId="0" fontId="3" fillId="0" borderId="67" xfId="0" quotePrefix="1" applyFont="1" applyBorder="1" applyAlignment="1">
      <alignment horizontal="distributed" vertical="center" wrapText="1"/>
    </xf>
    <xf numFmtId="194" fontId="3" fillId="0" borderId="99" xfId="0" applyNumberFormat="1" applyFont="1" applyFill="1" applyBorder="1" applyAlignment="1">
      <alignment vertical="center"/>
    </xf>
    <xf numFmtId="194" fontId="3" fillId="0" borderId="81" xfId="0" applyNumberFormat="1" applyFont="1" applyFill="1" applyBorder="1" applyAlignment="1">
      <alignment vertical="center"/>
    </xf>
    <xf numFmtId="194" fontId="3" fillId="0" borderId="73" xfId="0" applyNumberFormat="1" applyFont="1" applyFill="1" applyBorder="1" applyAlignment="1">
      <alignment vertical="center"/>
    </xf>
    <xf numFmtId="194" fontId="3" fillId="0" borderId="82" xfId="0" applyNumberFormat="1" applyFont="1" applyFill="1" applyBorder="1" applyAlignment="1">
      <alignment vertical="center"/>
    </xf>
    <xf numFmtId="194" fontId="3" fillId="0" borderId="92" xfId="0" applyNumberFormat="1" applyFont="1" applyFill="1" applyBorder="1" applyAlignment="1">
      <alignment horizontal="right" vertical="center"/>
    </xf>
    <xf numFmtId="194" fontId="3" fillId="0" borderId="78" xfId="0" applyNumberFormat="1" applyFont="1" applyFill="1" applyBorder="1" applyAlignment="1">
      <alignment horizontal="right" vertical="center"/>
    </xf>
    <xf numFmtId="194" fontId="3" fillId="0" borderId="92" xfId="0" applyNumberFormat="1" applyFont="1" applyFill="1" applyBorder="1" applyAlignment="1">
      <alignment vertical="center"/>
    </xf>
    <xf numFmtId="194" fontId="3" fillId="0" borderId="78" xfId="0" applyNumberFormat="1" applyFont="1" applyFill="1" applyBorder="1" applyAlignment="1">
      <alignment vertical="center"/>
    </xf>
    <xf numFmtId="194" fontId="3" fillId="0" borderId="95" xfId="0" applyNumberFormat="1" applyFont="1" applyFill="1" applyBorder="1" applyAlignment="1">
      <alignment vertical="center"/>
    </xf>
    <xf numFmtId="194" fontId="3" fillId="0" borderId="96" xfId="0" applyNumberFormat="1" applyFont="1" applyFill="1" applyBorder="1" applyAlignment="1">
      <alignment vertical="center"/>
    </xf>
    <xf numFmtId="194" fontId="3" fillId="0" borderId="80" xfId="0" applyNumberFormat="1" applyFont="1" applyFill="1" applyBorder="1" applyAlignment="1">
      <alignment vertical="center"/>
    </xf>
    <xf numFmtId="194" fontId="3" fillId="0" borderId="94" xfId="0" applyNumberFormat="1" applyFont="1" applyFill="1" applyBorder="1" applyAlignment="1">
      <alignment vertical="center"/>
    </xf>
    <xf numFmtId="194" fontId="3" fillId="0" borderId="24" xfId="0" applyNumberFormat="1" applyFont="1" applyFill="1" applyBorder="1" applyAlignment="1">
      <alignment vertical="center"/>
    </xf>
    <xf numFmtId="0" fontId="3" fillId="0" borderId="91" xfId="0" quotePrefix="1" applyFont="1" applyBorder="1" applyAlignment="1">
      <alignment horizontal="distributed" vertical="center" wrapText="1"/>
    </xf>
    <xf numFmtId="0" fontId="3" fillId="0" borderId="13" xfId="0" quotePrefix="1" applyFont="1" applyBorder="1" applyAlignment="1">
      <alignment horizontal="distributed" vertical="center" wrapText="1"/>
    </xf>
    <xf numFmtId="38" fontId="3" fillId="2" borderId="86" xfId="0" applyNumberFormat="1" applyFont="1" applyFill="1" applyBorder="1" applyAlignment="1">
      <alignment horizontal="distributed" vertical="center"/>
    </xf>
    <xf numFmtId="38" fontId="3" fillId="2" borderId="87" xfId="0" applyNumberFormat="1" applyFont="1" applyFill="1" applyBorder="1" applyAlignment="1">
      <alignment horizontal="distributed" vertical="center"/>
    </xf>
    <xf numFmtId="38" fontId="3" fillId="2" borderId="88" xfId="0" applyNumberFormat="1" applyFont="1" applyFill="1" applyBorder="1" applyAlignment="1">
      <alignment horizontal="distributed" vertical="center"/>
    </xf>
    <xf numFmtId="38" fontId="3" fillId="2" borderId="36" xfId="0" applyNumberFormat="1" applyFont="1" applyFill="1" applyBorder="1" applyAlignment="1" applyProtection="1">
      <alignment horizontal="center" vertical="center" wrapText="1"/>
    </xf>
    <xf numFmtId="38" fontId="3" fillId="2" borderId="69" xfId="0" applyNumberFormat="1" applyFont="1" applyFill="1" applyBorder="1" applyAlignment="1" applyProtection="1">
      <alignment horizontal="center" vertical="center" wrapText="1"/>
    </xf>
    <xf numFmtId="38" fontId="3" fillId="2" borderId="70" xfId="0" applyNumberFormat="1" applyFont="1" applyFill="1" applyBorder="1" applyAlignment="1" applyProtection="1">
      <alignment horizontal="center" vertical="center" wrapText="1"/>
    </xf>
    <xf numFmtId="194" fontId="3" fillId="0" borderId="89" xfId="0" applyNumberFormat="1" applyFont="1" applyFill="1" applyBorder="1" applyAlignment="1">
      <alignment vertical="center"/>
    </xf>
    <xf numFmtId="194" fontId="3" fillId="0" borderId="90" xfId="0" applyNumberFormat="1" applyFont="1" applyFill="1" applyBorder="1" applyAlignment="1">
      <alignment vertical="center"/>
    </xf>
    <xf numFmtId="0" fontId="3" fillId="2" borderId="71" xfId="0" quotePrefix="1" applyFont="1" applyFill="1" applyBorder="1" applyAlignment="1">
      <alignment horizontal="distributed" vertical="center" wrapText="1"/>
    </xf>
    <xf numFmtId="0" fontId="3" fillId="2" borderId="57" xfId="0" applyFont="1" applyFill="1" applyBorder="1" applyAlignment="1">
      <alignment horizontal="distributed" vertical="center"/>
    </xf>
    <xf numFmtId="0" fontId="3" fillId="2" borderId="72" xfId="0" applyFont="1" applyFill="1" applyBorder="1" applyAlignment="1">
      <alignment horizontal="distributed" vertical="center"/>
    </xf>
    <xf numFmtId="0" fontId="3" fillId="2" borderId="73" xfId="0" quotePrefix="1" applyFont="1" applyFill="1" applyBorder="1" applyAlignment="1">
      <alignment horizontal="distributed" vertical="center" wrapText="1"/>
    </xf>
    <xf numFmtId="0" fontId="3" fillId="2" borderId="86" xfId="0" applyFont="1" applyFill="1" applyBorder="1" applyAlignment="1">
      <alignment horizontal="distributed" vertical="center" wrapText="1"/>
    </xf>
    <xf numFmtId="0" fontId="4" fillId="2" borderId="87" xfId="0" applyFont="1" applyFill="1" applyBorder="1" applyAlignment="1">
      <alignment horizontal="distributed" vertical="center"/>
    </xf>
    <xf numFmtId="0" fontId="4" fillId="2" borderId="88" xfId="0" applyFont="1" applyFill="1" applyBorder="1" applyAlignment="1">
      <alignment horizontal="distributed" vertical="center"/>
    </xf>
    <xf numFmtId="194" fontId="3" fillId="0" borderId="1" xfId="0" applyNumberFormat="1" applyFont="1" applyBorder="1" applyAlignment="1">
      <alignment horizontal="right" vertical="center"/>
    </xf>
    <xf numFmtId="194" fontId="3" fillId="0" borderId="59" xfId="0" applyNumberFormat="1" applyFont="1" applyBorder="1" applyAlignment="1">
      <alignment horizontal="right" vertical="center"/>
    </xf>
    <xf numFmtId="194" fontId="3" fillId="0" borderId="36" xfId="0" applyNumberFormat="1" applyFont="1" applyFill="1" applyBorder="1" applyAlignment="1">
      <alignment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3" fillId="2" borderId="71" xfId="0" quotePrefix="1" applyFont="1" applyFill="1" applyBorder="1" applyAlignment="1">
      <alignment horizontal="distributed" vertical="center"/>
    </xf>
    <xf numFmtId="0" fontId="3" fillId="2" borderId="57" xfId="0" quotePrefix="1" applyFont="1" applyFill="1" applyBorder="1" applyAlignment="1">
      <alignment horizontal="distributed" vertical="center"/>
    </xf>
    <xf numFmtId="0" fontId="3" fillId="2" borderId="72" xfId="0" quotePrefix="1" applyFont="1" applyFill="1" applyBorder="1" applyAlignment="1">
      <alignment horizontal="distributed" vertical="center"/>
    </xf>
    <xf numFmtId="38" fontId="3" fillId="2" borderId="73" xfId="0" applyNumberFormat="1" applyFont="1" applyFill="1" applyBorder="1" applyAlignment="1">
      <alignment horizontal="distributed" vertical="center"/>
    </xf>
    <xf numFmtId="38" fontId="3" fillId="2" borderId="69" xfId="0" applyNumberFormat="1" applyFont="1" applyFill="1" applyBorder="1" applyAlignment="1">
      <alignment horizontal="distributed" vertical="center"/>
    </xf>
    <xf numFmtId="38" fontId="3" fillId="2" borderId="70" xfId="0" applyNumberFormat="1" applyFont="1" applyFill="1" applyBorder="1" applyAlignment="1">
      <alignment horizontal="distributed" vertical="center"/>
    </xf>
    <xf numFmtId="0" fontId="3" fillId="2" borderId="77" xfId="0" applyFont="1" applyFill="1" applyBorder="1" applyAlignment="1">
      <alignment horizontal="center" vertical="center" wrapText="1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distributed" vertical="center" wrapText="1"/>
    </xf>
    <xf numFmtId="0" fontId="3" fillId="2" borderId="69" xfId="0" applyFont="1" applyFill="1" applyBorder="1" applyAlignment="1">
      <alignment horizontal="distributed" vertical="center" wrapText="1"/>
    </xf>
    <xf numFmtId="0" fontId="3" fillId="2" borderId="70" xfId="0" applyFont="1" applyFill="1" applyBorder="1" applyAlignment="1">
      <alignment horizontal="distributed" vertical="center" wrapText="1"/>
    </xf>
    <xf numFmtId="0" fontId="3" fillId="2" borderId="71" xfId="0" applyFont="1" applyFill="1" applyBorder="1" applyAlignment="1">
      <alignment horizontal="distributed" vertical="center"/>
    </xf>
    <xf numFmtId="0" fontId="3" fillId="2" borderId="66" xfId="0" quotePrefix="1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67" xfId="0" applyFont="1" applyFill="1" applyBorder="1" applyAlignment="1">
      <alignment horizontal="distributed" vertical="center"/>
    </xf>
    <xf numFmtId="0" fontId="3" fillId="2" borderId="68" xfId="0" quotePrefix="1" applyFont="1" applyFill="1" applyBorder="1" applyAlignment="1">
      <alignment horizontal="distributed" vertical="center" wrapText="1"/>
    </xf>
    <xf numFmtId="0" fontId="3" fillId="2" borderId="71" xfId="0" applyFont="1" applyFill="1" applyBorder="1" applyAlignment="1">
      <alignment horizontal="distributed" vertical="center" wrapText="1"/>
    </xf>
    <xf numFmtId="0" fontId="3" fillId="2" borderId="73" xfId="0" applyFont="1" applyFill="1" applyBorder="1" applyAlignment="1">
      <alignment horizontal="distributed" vertical="center" wrapText="1"/>
    </xf>
    <xf numFmtId="0" fontId="3" fillId="2" borderId="73" xfId="0" applyFont="1" applyFill="1" applyBorder="1" applyAlignment="1">
      <alignment horizontal="distributed" vertical="center"/>
    </xf>
    <xf numFmtId="0" fontId="3" fillId="2" borderId="74" xfId="0" applyFont="1" applyFill="1" applyBorder="1" applyAlignment="1">
      <alignment horizontal="distributed" vertical="center"/>
    </xf>
    <xf numFmtId="0" fontId="3" fillId="2" borderId="75" xfId="0" applyFont="1" applyFill="1" applyBorder="1" applyAlignment="1">
      <alignment horizontal="distributed" vertical="center"/>
    </xf>
    <xf numFmtId="0" fontId="3" fillId="2" borderId="76" xfId="0" applyFont="1" applyFill="1" applyBorder="1" applyAlignment="1">
      <alignment horizontal="distributed" vertical="center"/>
    </xf>
    <xf numFmtId="0" fontId="3" fillId="2" borderId="36" xfId="0" quotePrefix="1" applyFont="1" applyFill="1" applyBorder="1" applyAlignment="1">
      <alignment horizontal="distributed" vertical="center" wrapText="1"/>
    </xf>
    <xf numFmtId="0" fontId="3" fillId="2" borderId="70" xfId="0" quotePrefix="1" applyFont="1" applyFill="1" applyBorder="1" applyAlignment="1">
      <alignment horizontal="distributed" vertical="center" wrapText="1"/>
    </xf>
    <xf numFmtId="0" fontId="3" fillId="0" borderId="102" xfId="0" quotePrefix="1" applyFont="1" applyBorder="1" applyAlignment="1">
      <alignment horizontal="distributed" vertical="center" wrapText="1"/>
    </xf>
    <xf numFmtId="0" fontId="3" fillId="0" borderId="103" xfId="0" quotePrefix="1" applyFont="1" applyBorder="1" applyAlignment="1">
      <alignment horizontal="distributed" vertical="center" wrapText="1"/>
    </xf>
  </cellXfs>
  <cellStyles count="8">
    <cellStyle name="パーセント 2" xfId="1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64148$\01%20&#26222;&#36890;&#20132;&#20184;&#31246;&#65288;&#21454;&#20837;&#65289;\H22&#26222;&#36890;&#20132;&#20184;&#31246;&#65288;&#21454;&#20837;&#65289;\07%20&#65324;&#32013;&#21697;&#29289;\100802_&#24403;&#21021;&#26368;&#32066;\10&#20132;&#20184;&#31246;\25_&#28363;&#36032;&#30476;\050002901&#31532;&#19968;&#34920;_&#38656;&#35201;&#32207;&#25324;&#34920;_&#32076;&#36027;&#21029;&#12539;&#24066;&#30010;&#26449;&#210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8310$\Users\w301702\AppData\Local\Microsoft\Windows\Temporary%20Internet%20Files\Content.Outlook\IL34CG8N\&#12304;&#20316;&#26989;&#29992;&#12305;050002901&#31532;&#19968;&#34920;_&#38656;&#35201;&#32207;&#25324;&#34920;_&#32076;&#36027;&#21029;&#12539;&#24066;&#30010;&#26449;&#21029;_L08_2015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8310$\Users\w301702\AppData\Local\Microsoft\Windows\Temporary%20Internet%20Files\Content.Outlook\IL34CG8N\150008201&#31532;&#20108;&#34920;_&#26222;&#36890;&#20132;&#20184;&#31246;&#12398;&#20132;&#20184;&#22522;&#28310;&#38989;&#12395;&#38306;&#12377;&#12427;&#35519;_L08_201507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8310$\Users\w306843\AppData\Local\Temp\Temp1_01_&#12456;&#12463;&#12475;&#12523;.zip\20150701_L08\&#28363;&#36032;&#30476;\000000_&#28363;&#36032;&#30476;\EXCEL\001000101&#31246;&#30446;&#21029;&#22522;&#28310;&#36001;&#25919;&#21454;&#20837;&#38989;&#19968;&#35239;&#34920;_L08_2015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8310$\Users\w306843\AppData\Local\Temp\Temp1_01_&#12456;&#12463;&#12475;&#12523;.zip\20150701_L08\&#28363;&#36032;&#30476;\000000_&#28363;&#36032;&#30476;\EXCEL\004000401&#24066;&#30010;&#26449;&#27665;&#31246;&#25152;&#24471;&#21106;_L08_2015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8310$\Users\w306843\AppData\Local\Temp\Temp1_01_&#12456;&#12463;&#12475;&#12523;.zip\20150701_L08\&#28363;&#36032;&#30476;\000000_&#28363;&#36032;&#30476;\EXCEL\022002301&#33258;&#21205;&#36554;&#37325;&#37327;&#35698;&#19982;&#31246;_L08_201507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8310$\Users\w306843\AppData\Local\Temp\Temp1_01_&#12456;&#12463;&#12475;&#12523;.zip\20150701_L08\&#28363;&#36032;&#30476;\000000_&#28363;&#36032;&#30476;\EXCEL\010001001&#22320;&#26041;&#28040;&#36027;&#31246;&#20132;&#20184;&#37329;_L08_2015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表"/>
      <sheetName val="定数"/>
      <sheetName val="補正係数"/>
    </sheetNames>
    <sheetDataSet>
      <sheetData sheetId="0" refreshError="1"/>
      <sheetData sheetId="1" refreshError="1"/>
      <sheetData sheetId="2">
        <row r="20">
          <cell r="N20">
            <v>275171</v>
          </cell>
          <cell r="O20">
            <v>29002</v>
          </cell>
        </row>
        <row r="21">
          <cell r="N21">
            <v>266505</v>
          </cell>
          <cell r="O21">
            <v>22628</v>
          </cell>
        </row>
        <row r="22">
          <cell r="N22">
            <v>40538</v>
          </cell>
          <cell r="O22">
            <v>6374</v>
          </cell>
        </row>
        <row r="23">
          <cell r="N23">
            <v>145014</v>
          </cell>
          <cell r="O23">
            <v>6000</v>
          </cell>
        </row>
        <row r="24">
          <cell r="N24">
            <v>203753</v>
          </cell>
          <cell r="O24">
            <v>49516</v>
          </cell>
        </row>
        <row r="25">
          <cell r="N25">
            <v>125090</v>
          </cell>
          <cell r="O25">
            <v>12522</v>
          </cell>
        </row>
        <row r="26">
          <cell r="N26">
            <v>23622</v>
          </cell>
          <cell r="O26">
            <v>586</v>
          </cell>
        </row>
        <row r="27">
          <cell r="N27">
            <v>35000</v>
          </cell>
          <cell r="O27">
            <v>2409</v>
          </cell>
        </row>
        <row r="28">
          <cell r="N28">
            <v>34208</v>
          </cell>
          <cell r="O28">
            <v>2393</v>
          </cell>
        </row>
        <row r="29">
          <cell r="N29">
            <v>28894</v>
          </cell>
          <cell r="O29">
            <v>9482</v>
          </cell>
        </row>
        <row r="30">
          <cell r="N30">
            <v>46032</v>
          </cell>
          <cell r="O30">
            <v>15092</v>
          </cell>
        </row>
        <row r="31">
          <cell r="N31">
            <v>29053</v>
          </cell>
          <cell r="O31">
            <v>7031</v>
          </cell>
        </row>
        <row r="32">
          <cell r="N32">
            <v>203753</v>
          </cell>
          <cell r="O32">
            <v>49516</v>
          </cell>
        </row>
        <row r="33">
          <cell r="N33">
            <v>82613</v>
          </cell>
          <cell r="O33">
            <v>2571</v>
          </cell>
        </row>
        <row r="34">
          <cell r="N34">
            <v>36339</v>
          </cell>
          <cell r="O34">
            <v>8871</v>
          </cell>
        </row>
        <row r="35">
          <cell r="N35">
            <v>36177</v>
          </cell>
          <cell r="O35">
            <v>1081</v>
          </cell>
        </row>
        <row r="36">
          <cell r="N36">
            <v>23622</v>
          </cell>
          <cell r="O36">
            <v>586</v>
          </cell>
        </row>
        <row r="37">
          <cell r="N37">
            <v>35000</v>
          </cell>
          <cell r="O37">
            <v>2409</v>
          </cell>
        </row>
        <row r="38">
          <cell r="N38">
            <v>34208</v>
          </cell>
          <cell r="O38">
            <v>2393</v>
          </cell>
        </row>
        <row r="39">
          <cell r="N39">
            <v>28894</v>
          </cell>
          <cell r="O39">
            <v>9482</v>
          </cell>
        </row>
        <row r="40">
          <cell r="N40">
            <v>46032</v>
          </cell>
          <cell r="O40">
            <v>15092</v>
          </cell>
        </row>
        <row r="41">
          <cell r="N41">
            <v>29053</v>
          </cell>
          <cell r="O41">
            <v>7031</v>
          </cell>
        </row>
        <row r="42">
          <cell r="N42">
            <v>125090</v>
          </cell>
          <cell r="O42">
            <v>12522</v>
          </cell>
        </row>
        <row r="43">
          <cell r="N43">
            <v>82613</v>
          </cell>
          <cell r="O43">
            <v>2571</v>
          </cell>
        </row>
        <row r="44">
          <cell r="N44">
            <v>36339</v>
          </cell>
          <cell r="O44">
            <v>8871</v>
          </cell>
        </row>
        <row r="45">
          <cell r="N45">
            <v>36177</v>
          </cell>
          <cell r="O45">
            <v>1081</v>
          </cell>
        </row>
        <row r="46">
          <cell r="N46">
            <v>135829</v>
          </cell>
          <cell r="O46">
            <v>6707</v>
          </cell>
        </row>
        <row r="47">
          <cell r="N47">
            <v>110210</v>
          </cell>
          <cell r="O47">
            <v>4763</v>
          </cell>
        </row>
        <row r="48">
          <cell r="N48">
            <v>38128</v>
          </cell>
          <cell r="O48">
            <v>1944</v>
          </cell>
        </row>
        <row r="49">
          <cell r="N49">
            <v>124031</v>
          </cell>
          <cell r="O49">
            <v>1803</v>
          </cell>
        </row>
        <row r="50">
          <cell r="N50">
            <v>98049</v>
          </cell>
          <cell r="O50">
            <v>2171</v>
          </cell>
        </row>
        <row r="51">
          <cell r="N51">
            <v>71386</v>
          </cell>
          <cell r="O51">
            <v>3105</v>
          </cell>
        </row>
        <row r="52">
          <cell r="N52">
            <v>167392</v>
          </cell>
          <cell r="O52">
            <v>41780</v>
          </cell>
        </row>
        <row r="53">
          <cell r="N53">
            <v>58510</v>
          </cell>
          <cell r="O53">
            <v>4597</v>
          </cell>
        </row>
        <row r="54">
          <cell r="N54">
            <v>41331</v>
          </cell>
          <cell r="O54">
            <v>11814</v>
          </cell>
        </row>
        <row r="55">
          <cell r="N55">
            <v>45608</v>
          </cell>
          <cell r="O55">
            <v>6136</v>
          </cell>
        </row>
        <row r="56">
          <cell r="N56">
            <v>39843</v>
          </cell>
          <cell r="O56">
            <v>4136</v>
          </cell>
        </row>
        <row r="57">
          <cell r="N57">
            <v>38024</v>
          </cell>
          <cell r="O57">
            <v>15097</v>
          </cell>
        </row>
        <row r="58">
          <cell r="N58">
            <v>85122</v>
          </cell>
          <cell r="O58">
            <v>3872</v>
          </cell>
        </row>
        <row r="59">
          <cell r="N59">
            <v>47338</v>
          </cell>
          <cell r="O59">
            <v>1483</v>
          </cell>
        </row>
        <row r="60">
          <cell r="N60">
            <v>52954</v>
          </cell>
          <cell r="O60">
            <v>2389</v>
          </cell>
        </row>
        <row r="61">
          <cell r="N61">
            <v>57745</v>
          </cell>
          <cell r="O61">
            <v>5202</v>
          </cell>
        </row>
        <row r="62">
          <cell r="N62">
            <v>18387</v>
          </cell>
          <cell r="O62">
            <v>946</v>
          </cell>
        </row>
        <row r="63">
          <cell r="N63">
            <v>45227</v>
          </cell>
          <cell r="O63">
            <v>4256</v>
          </cell>
        </row>
        <row r="64">
          <cell r="N64">
            <v>128839</v>
          </cell>
          <cell r="O64">
            <v>43771</v>
          </cell>
        </row>
        <row r="65">
          <cell r="N65">
            <v>38958</v>
          </cell>
          <cell r="O65">
            <v>6438</v>
          </cell>
        </row>
        <row r="66">
          <cell r="N66">
            <v>41663</v>
          </cell>
          <cell r="O66">
            <v>8612</v>
          </cell>
        </row>
        <row r="67">
          <cell r="N67">
            <v>37299</v>
          </cell>
          <cell r="O67">
            <v>18004</v>
          </cell>
        </row>
        <row r="68">
          <cell r="N68">
            <v>48002</v>
          </cell>
          <cell r="O68">
            <v>3228</v>
          </cell>
        </row>
        <row r="69">
          <cell r="N69">
            <v>37264</v>
          </cell>
          <cell r="O69">
            <v>6031</v>
          </cell>
        </row>
        <row r="70">
          <cell r="N70">
            <v>31991</v>
          </cell>
          <cell r="O70">
            <v>1458</v>
          </cell>
        </row>
        <row r="71">
          <cell r="N71">
            <v>209680</v>
          </cell>
          <cell r="O71">
            <v>35209</v>
          </cell>
        </row>
        <row r="72">
          <cell r="N72">
            <v>153710</v>
          </cell>
          <cell r="O72">
            <v>30761</v>
          </cell>
        </row>
        <row r="73">
          <cell r="N73">
            <v>31760</v>
          </cell>
          <cell r="O73">
            <v>2505</v>
          </cell>
        </row>
        <row r="74">
          <cell r="N74">
            <v>47548</v>
          </cell>
          <cell r="O74">
            <v>1943</v>
          </cell>
        </row>
        <row r="75">
          <cell r="N75">
            <v>209680</v>
          </cell>
          <cell r="O75">
            <v>35209</v>
          </cell>
        </row>
        <row r="76">
          <cell r="N76">
            <v>75896</v>
          </cell>
          <cell r="O76">
            <v>3607</v>
          </cell>
        </row>
        <row r="77">
          <cell r="N77">
            <v>44865</v>
          </cell>
          <cell r="O77">
            <v>19926</v>
          </cell>
        </row>
        <row r="78">
          <cell r="N78">
            <v>27031</v>
          </cell>
          <cell r="O78">
            <v>1101</v>
          </cell>
        </row>
        <row r="79">
          <cell r="N79">
            <v>49756</v>
          </cell>
          <cell r="O79">
            <v>4010</v>
          </cell>
        </row>
        <row r="80">
          <cell r="N80">
            <v>38403</v>
          </cell>
          <cell r="O80">
            <v>2116</v>
          </cell>
        </row>
        <row r="81">
          <cell r="N81">
            <v>31760</v>
          </cell>
          <cell r="O81">
            <v>2505</v>
          </cell>
        </row>
        <row r="82">
          <cell r="N82">
            <v>47548</v>
          </cell>
          <cell r="O82">
            <v>1943</v>
          </cell>
        </row>
        <row r="83">
          <cell r="N83">
            <v>153710</v>
          </cell>
          <cell r="O83">
            <v>30761</v>
          </cell>
        </row>
        <row r="84">
          <cell r="N84">
            <v>75896</v>
          </cell>
          <cell r="O84">
            <v>3607</v>
          </cell>
        </row>
        <row r="85">
          <cell r="N85">
            <v>44865</v>
          </cell>
          <cell r="O85">
            <v>19926</v>
          </cell>
        </row>
        <row r="86">
          <cell r="N86">
            <v>27031</v>
          </cell>
          <cell r="O86">
            <v>1101</v>
          </cell>
        </row>
        <row r="87">
          <cell r="N87">
            <v>49756</v>
          </cell>
          <cell r="O87">
            <v>4010</v>
          </cell>
        </row>
        <row r="88">
          <cell r="N88">
            <v>38403</v>
          </cell>
          <cell r="O88">
            <v>2116</v>
          </cell>
        </row>
        <row r="89">
          <cell r="N89">
            <v>86838</v>
          </cell>
          <cell r="O89">
            <v>19070</v>
          </cell>
        </row>
        <row r="90">
          <cell r="N90">
            <v>70452</v>
          </cell>
          <cell r="O90">
            <v>17792</v>
          </cell>
        </row>
        <row r="91">
          <cell r="N91">
            <v>31965</v>
          </cell>
          <cell r="O91">
            <v>1278</v>
          </cell>
        </row>
        <row r="92">
          <cell r="N92">
            <v>86838</v>
          </cell>
          <cell r="O92">
            <v>19070</v>
          </cell>
        </row>
        <row r="93">
          <cell r="N93">
            <v>37789</v>
          </cell>
          <cell r="O93">
            <v>4805</v>
          </cell>
        </row>
        <row r="94">
          <cell r="N94">
            <v>26919</v>
          </cell>
          <cell r="O94">
            <v>8932</v>
          </cell>
        </row>
        <row r="95">
          <cell r="N95">
            <v>37998</v>
          </cell>
          <cell r="O95">
            <v>4055</v>
          </cell>
        </row>
        <row r="96">
          <cell r="N96">
            <v>31965</v>
          </cell>
          <cell r="O96">
            <v>1278</v>
          </cell>
        </row>
        <row r="97">
          <cell r="N97">
            <v>70452</v>
          </cell>
          <cell r="O97">
            <v>17792</v>
          </cell>
        </row>
        <row r="98">
          <cell r="N98">
            <v>37789</v>
          </cell>
          <cell r="O98">
            <v>4805</v>
          </cell>
        </row>
        <row r="99">
          <cell r="N99">
            <v>26919</v>
          </cell>
          <cell r="O99">
            <v>8932</v>
          </cell>
        </row>
        <row r="100">
          <cell r="N100">
            <v>37998</v>
          </cell>
          <cell r="O100">
            <v>4055</v>
          </cell>
        </row>
        <row r="101">
          <cell r="N101">
            <v>62926</v>
          </cell>
          <cell r="O101">
            <v>9751</v>
          </cell>
        </row>
        <row r="102">
          <cell r="N102">
            <v>40230</v>
          </cell>
          <cell r="O102">
            <v>3314</v>
          </cell>
        </row>
        <row r="103">
          <cell r="N103">
            <v>42602</v>
          </cell>
          <cell r="O103">
            <v>2681</v>
          </cell>
        </row>
        <row r="104">
          <cell r="N104">
            <v>37754</v>
          </cell>
          <cell r="O104">
            <v>2082</v>
          </cell>
        </row>
        <row r="105">
          <cell r="N105">
            <v>22635</v>
          </cell>
          <cell r="O105">
            <v>599</v>
          </cell>
        </row>
        <row r="106">
          <cell r="N106">
            <v>23909</v>
          </cell>
          <cell r="O106">
            <v>416</v>
          </cell>
        </row>
        <row r="107">
          <cell r="N107">
            <v>27443</v>
          </cell>
          <cell r="O107">
            <v>863</v>
          </cell>
        </row>
        <row r="108">
          <cell r="N108">
            <v>32264</v>
          </cell>
          <cell r="O108">
            <v>14037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本表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本表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環境"/>
      <sheetName val="本年度"/>
      <sheetName val="前年度"/>
      <sheetName val="差"/>
      <sheetName val="率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本表"/>
      <sheetName val="別表１"/>
      <sheetName val="別表２"/>
      <sheetName val="別表３"/>
      <sheetName val="別表４"/>
      <sheetName val="別表５"/>
      <sheetName val="按分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本表"/>
      <sheetName val="按分（延長）"/>
      <sheetName val="按分（面積）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本表"/>
      <sheetName val="按分（従来分）"/>
      <sheetName val="按分（引き上げ分）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AD45"/>
  <sheetViews>
    <sheetView tabSelected="1" view="pageBreakPreview" zoomScale="75" zoomScaleNormal="75" zoomScaleSheetLayoutView="75" workbookViewId="0">
      <pane xSplit="2" ySplit="8" topLeftCell="L9" activePane="bottomRight" state="frozen"/>
      <selection pane="topRight" activeCell="C1" sqref="C1"/>
      <selection pane="bottomLeft" activeCell="A9" sqref="A9"/>
      <selection pane="bottomRight" activeCell="O5" sqref="O5:O8"/>
    </sheetView>
  </sheetViews>
  <sheetFormatPr defaultColWidth="16" defaultRowHeight="13.5" x14ac:dyDescent="0.15"/>
  <cols>
    <col min="1" max="1" width="3" style="3" bestFit="1" customWidth="1"/>
    <col min="2" max="2" width="12.875" style="3" bestFit="1" customWidth="1"/>
    <col min="3" max="3" width="16.75" style="3" customWidth="1"/>
    <col min="4" max="16" width="13.75" style="3" customWidth="1"/>
    <col min="17" max="17" width="15" style="3" customWidth="1"/>
    <col min="18" max="18" width="15" style="5" customWidth="1"/>
    <col min="19" max="29" width="15" style="3" customWidth="1"/>
    <col min="30" max="16384" width="16" style="3"/>
  </cols>
  <sheetData>
    <row r="2" spans="1:30" ht="30" customHeight="1" x14ac:dyDescent="0.15">
      <c r="B2" s="130" t="s">
        <v>54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63"/>
      <c r="R2" s="63"/>
      <c r="S2" s="63"/>
      <c r="V2" s="4"/>
    </row>
    <row r="3" spans="1:30" ht="30" customHeight="1" thickBot="1" x14ac:dyDescent="0.2">
      <c r="P3" s="3" t="s">
        <v>44</v>
      </c>
      <c r="T3" s="25"/>
      <c r="U3" s="13"/>
      <c r="V3" s="25"/>
      <c r="AC3" s="6" t="s">
        <v>6</v>
      </c>
    </row>
    <row r="4" spans="1:30" s="48" customFormat="1" ht="30" customHeight="1" x14ac:dyDescent="0.15">
      <c r="B4" s="203" t="s">
        <v>7</v>
      </c>
      <c r="C4" s="49" t="s">
        <v>33</v>
      </c>
      <c r="D4" s="49"/>
      <c r="E4" s="49"/>
      <c r="F4" s="49"/>
      <c r="G4" s="49"/>
      <c r="H4" s="49"/>
      <c r="I4" s="49"/>
      <c r="J4" s="49"/>
      <c r="K4" s="50"/>
      <c r="L4" s="50"/>
      <c r="M4" s="51"/>
      <c r="N4" s="51"/>
      <c r="O4" s="51"/>
      <c r="P4" s="52"/>
      <c r="Q4" s="53" t="s">
        <v>0</v>
      </c>
      <c r="R4" s="54"/>
      <c r="S4" s="51"/>
      <c r="T4" s="206" t="s">
        <v>38</v>
      </c>
      <c r="U4" s="206" t="s">
        <v>9</v>
      </c>
      <c r="V4" s="206" t="s">
        <v>46</v>
      </c>
      <c r="W4" s="187" t="s">
        <v>34</v>
      </c>
      <c r="X4" s="188"/>
      <c r="Y4" s="189"/>
      <c r="Z4" s="55" t="s">
        <v>1</v>
      </c>
      <c r="AA4" s="50"/>
      <c r="AB4" s="50"/>
      <c r="AC4" s="52"/>
    </row>
    <row r="5" spans="1:30" s="48" customFormat="1" ht="45.6" customHeight="1" x14ac:dyDescent="0.15">
      <c r="B5" s="204"/>
      <c r="C5" s="196" t="s">
        <v>55</v>
      </c>
      <c r="D5" s="199" t="s">
        <v>36</v>
      </c>
      <c r="E5" s="202" t="s">
        <v>37</v>
      </c>
      <c r="F5" s="199" t="s">
        <v>42</v>
      </c>
      <c r="G5" s="199" t="s">
        <v>43</v>
      </c>
      <c r="H5" s="137" t="s">
        <v>47</v>
      </c>
      <c r="I5" s="213" t="s">
        <v>52</v>
      </c>
      <c r="J5" s="137" t="s">
        <v>50</v>
      </c>
      <c r="K5" s="202" t="s">
        <v>8</v>
      </c>
      <c r="L5" s="207" t="s">
        <v>29</v>
      </c>
      <c r="M5" s="208" t="s">
        <v>41</v>
      </c>
      <c r="N5" s="202" t="s">
        <v>2</v>
      </c>
      <c r="O5" s="209" t="s">
        <v>3</v>
      </c>
      <c r="P5" s="181" t="s">
        <v>45</v>
      </c>
      <c r="Q5" s="190" t="s">
        <v>2</v>
      </c>
      <c r="R5" s="193" t="s">
        <v>3</v>
      </c>
      <c r="S5" s="210" t="s">
        <v>4</v>
      </c>
      <c r="T5" s="138"/>
      <c r="U5" s="138"/>
      <c r="V5" s="138"/>
      <c r="W5" s="177" t="s">
        <v>32</v>
      </c>
      <c r="X5" s="180" t="s">
        <v>39</v>
      </c>
      <c r="Y5" s="180" t="s">
        <v>40</v>
      </c>
      <c r="Z5" s="172" t="s">
        <v>48</v>
      </c>
      <c r="AA5" s="172" t="s">
        <v>49</v>
      </c>
      <c r="AB5" s="172" t="s">
        <v>51</v>
      </c>
      <c r="AC5" s="169" t="s">
        <v>28</v>
      </c>
    </row>
    <row r="6" spans="1:30" s="48" customFormat="1" ht="45.6" customHeight="1" x14ac:dyDescent="0.15">
      <c r="B6" s="204"/>
      <c r="C6" s="197"/>
      <c r="D6" s="200"/>
      <c r="E6" s="178"/>
      <c r="F6" s="200"/>
      <c r="G6" s="200"/>
      <c r="H6" s="138"/>
      <c r="I6" s="137"/>
      <c r="J6" s="138"/>
      <c r="K6" s="178"/>
      <c r="L6" s="178"/>
      <c r="M6" s="138"/>
      <c r="N6" s="178"/>
      <c r="O6" s="138"/>
      <c r="P6" s="182"/>
      <c r="Q6" s="191"/>
      <c r="R6" s="194"/>
      <c r="S6" s="211"/>
      <c r="T6" s="138"/>
      <c r="U6" s="138" t="s">
        <v>9</v>
      </c>
      <c r="V6" s="138"/>
      <c r="W6" s="178"/>
      <c r="X6" s="138"/>
      <c r="Y6" s="138"/>
      <c r="Z6" s="173"/>
      <c r="AA6" s="173"/>
      <c r="AB6" s="173"/>
      <c r="AC6" s="170"/>
    </row>
    <row r="7" spans="1:30" s="48" customFormat="1" ht="45.6" customHeight="1" x14ac:dyDescent="0.15">
      <c r="B7" s="204"/>
      <c r="C7" s="197"/>
      <c r="D7" s="200"/>
      <c r="E7" s="178"/>
      <c r="F7" s="200"/>
      <c r="G7" s="200"/>
      <c r="H7" s="138"/>
      <c r="I7" s="137"/>
      <c r="J7" s="138"/>
      <c r="K7" s="178"/>
      <c r="L7" s="178"/>
      <c r="M7" s="138"/>
      <c r="N7" s="178"/>
      <c r="O7" s="138"/>
      <c r="P7" s="182"/>
      <c r="Q7" s="191"/>
      <c r="R7" s="194"/>
      <c r="S7" s="211"/>
      <c r="T7" s="138"/>
      <c r="U7" s="138"/>
      <c r="V7" s="138"/>
      <c r="W7" s="178"/>
      <c r="X7" s="138"/>
      <c r="Y7" s="138"/>
      <c r="Z7" s="173"/>
      <c r="AA7" s="173"/>
      <c r="AB7" s="173"/>
      <c r="AC7" s="170"/>
    </row>
    <row r="8" spans="1:30" s="48" customFormat="1" ht="60.75" customHeight="1" thickBot="1" x14ac:dyDescent="0.2">
      <c r="B8" s="205"/>
      <c r="C8" s="198"/>
      <c r="D8" s="201"/>
      <c r="E8" s="179"/>
      <c r="F8" s="201"/>
      <c r="G8" s="201"/>
      <c r="H8" s="139"/>
      <c r="I8" s="214"/>
      <c r="J8" s="139"/>
      <c r="K8" s="179"/>
      <c r="L8" s="179"/>
      <c r="M8" s="139"/>
      <c r="N8" s="179"/>
      <c r="O8" s="139"/>
      <c r="P8" s="183"/>
      <c r="Q8" s="192"/>
      <c r="R8" s="195"/>
      <c r="S8" s="212"/>
      <c r="T8" s="139"/>
      <c r="U8" s="139"/>
      <c r="V8" s="139"/>
      <c r="W8" s="179"/>
      <c r="X8" s="139"/>
      <c r="Y8" s="139"/>
      <c r="Z8" s="174"/>
      <c r="AA8" s="174"/>
      <c r="AB8" s="174"/>
      <c r="AC8" s="171"/>
      <c r="AD8" s="115"/>
    </row>
    <row r="9" spans="1:30" s="1" customFormat="1" ht="60" customHeight="1" x14ac:dyDescent="0.15">
      <c r="B9" s="9" t="s">
        <v>11</v>
      </c>
      <c r="C9" s="78">
        <v>49951589</v>
      </c>
      <c r="D9" s="56">
        <v>428655</v>
      </c>
      <c r="E9" s="56">
        <v>567848</v>
      </c>
      <c r="F9" s="56">
        <v>242912</v>
      </c>
      <c r="G9" s="56">
        <v>283758</v>
      </c>
      <c r="H9" s="15">
        <v>340156</v>
      </c>
      <c r="I9" s="15">
        <v>491207</v>
      </c>
      <c r="J9" s="116">
        <v>522684</v>
      </c>
      <c r="K9" s="56">
        <v>6203830</v>
      </c>
      <c r="L9" s="56">
        <v>5558757</v>
      </c>
      <c r="M9" s="56">
        <v>951251</v>
      </c>
      <c r="N9" s="56">
        <f t="shared" ref="N9:N20" si="0">SUM(C9:L9)-M9</f>
        <v>63640145</v>
      </c>
      <c r="O9" s="86">
        <v>-23888</v>
      </c>
      <c r="P9" s="57">
        <f>SUM(N9:O9)</f>
        <v>63616257</v>
      </c>
      <c r="Q9" s="91">
        <v>47072994</v>
      </c>
      <c r="R9" s="86">
        <v>-20795</v>
      </c>
      <c r="S9" s="68">
        <f>SUM(Q9:R9)</f>
        <v>47052199</v>
      </c>
      <c r="T9" s="65">
        <f t="shared" ref="T9:T21" si="1">P9-S9</f>
        <v>16564058</v>
      </c>
      <c r="U9" s="97">
        <v>0</v>
      </c>
      <c r="V9" s="15">
        <f>T9-U9</f>
        <v>16564058</v>
      </c>
      <c r="W9" s="15">
        <v>60196963</v>
      </c>
      <c r="X9" s="15">
        <v>46039487</v>
      </c>
      <c r="Y9" s="15">
        <f>W9+V9+M9</f>
        <v>77712272</v>
      </c>
      <c r="Z9" s="104">
        <v>0.78</v>
      </c>
      <c r="AA9" s="104">
        <v>0.77500000000000002</v>
      </c>
      <c r="AB9" s="104">
        <v>0.74</v>
      </c>
      <c r="AC9" s="31">
        <f>ROUND(SUM(Z9:AB9)/3,3)</f>
        <v>0.76500000000000001</v>
      </c>
      <c r="AD9" s="114"/>
    </row>
    <row r="10" spans="1:30" s="1" customFormat="1" ht="60" customHeight="1" x14ac:dyDescent="0.15">
      <c r="B10" s="19" t="s">
        <v>12</v>
      </c>
      <c r="C10" s="79">
        <v>16713736</v>
      </c>
      <c r="D10" s="27">
        <v>338995</v>
      </c>
      <c r="E10" s="27">
        <v>260046</v>
      </c>
      <c r="F10" s="27">
        <v>124324</v>
      </c>
      <c r="G10" s="27">
        <v>107447</v>
      </c>
      <c r="H10" s="16">
        <v>116620</v>
      </c>
      <c r="I10" s="16">
        <v>173369</v>
      </c>
      <c r="J10" s="117">
        <v>169459</v>
      </c>
      <c r="K10" s="27">
        <v>2018083</v>
      </c>
      <c r="L10" s="27">
        <v>2299663</v>
      </c>
      <c r="M10" s="27">
        <v>113399</v>
      </c>
      <c r="N10" s="27">
        <f t="shared" si="0"/>
        <v>22208343</v>
      </c>
      <c r="O10" s="87">
        <v>0</v>
      </c>
      <c r="P10" s="58">
        <f t="shared" ref="P10:P21" si="2">SUM(N10:O10)</f>
        <v>22208343</v>
      </c>
      <c r="Q10" s="92">
        <v>17163590</v>
      </c>
      <c r="R10" s="16">
        <v>6</v>
      </c>
      <c r="S10" s="69">
        <f t="shared" ref="S10:S21" si="3">SUM(Q10:R10)</f>
        <v>17163596</v>
      </c>
      <c r="T10" s="66">
        <f t="shared" si="1"/>
        <v>5044747</v>
      </c>
      <c r="U10" s="98">
        <v>0</v>
      </c>
      <c r="V10" s="16">
        <f t="shared" ref="V10:V21" si="4">T10-U10</f>
        <v>5044747</v>
      </c>
      <c r="W10" s="16">
        <v>21895264</v>
      </c>
      <c r="X10" s="16">
        <v>17583485</v>
      </c>
      <c r="Y10" s="16">
        <f>W10+V10+M10</f>
        <v>27053410</v>
      </c>
      <c r="Z10" s="105">
        <v>0.74399999999999999</v>
      </c>
      <c r="AA10" s="105">
        <v>0.76300000000000001</v>
      </c>
      <c r="AB10" s="105">
        <v>0.77300000000000002</v>
      </c>
      <c r="AC10" s="28">
        <f t="shared" ref="AC10:AC32" si="5">ROUND(SUM(Z10:AB10)/3,3)</f>
        <v>0.76</v>
      </c>
      <c r="AD10" s="114"/>
    </row>
    <row r="11" spans="1:30" s="1" customFormat="1" ht="60" customHeight="1" x14ac:dyDescent="0.15">
      <c r="B11" s="19" t="s">
        <v>31</v>
      </c>
      <c r="C11" s="79">
        <v>23431174</v>
      </c>
      <c r="D11" s="27">
        <v>354774</v>
      </c>
      <c r="E11" s="27">
        <v>353134</v>
      </c>
      <c r="F11" s="27">
        <v>306460</v>
      </c>
      <c r="G11" s="27">
        <v>156404</v>
      </c>
      <c r="H11" s="16">
        <v>125675</v>
      </c>
      <c r="I11" s="16">
        <v>188693</v>
      </c>
      <c r="J11" s="117">
        <v>220421</v>
      </c>
      <c r="K11" s="27">
        <v>3239790</v>
      </c>
      <c r="L11" s="27">
        <v>2639743</v>
      </c>
      <c r="M11" s="27">
        <v>125074</v>
      </c>
      <c r="N11" s="27">
        <f t="shared" si="0"/>
        <v>30891194</v>
      </c>
      <c r="O11" s="87">
        <v>61278</v>
      </c>
      <c r="P11" s="58">
        <f t="shared" si="2"/>
        <v>30952472</v>
      </c>
      <c r="Q11" s="92">
        <v>16047985</v>
      </c>
      <c r="R11" s="88">
        <v>-3624</v>
      </c>
      <c r="S11" s="69">
        <f t="shared" si="3"/>
        <v>16044361</v>
      </c>
      <c r="T11" s="66">
        <f t="shared" si="1"/>
        <v>14908111</v>
      </c>
      <c r="U11" s="98">
        <v>0</v>
      </c>
      <c r="V11" s="16">
        <f t="shared" si="4"/>
        <v>14908111</v>
      </c>
      <c r="W11" s="16">
        <v>20346828</v>
      </c>
      <c r="X11" s="16">
        <v>15873695</v>
      </c>
      <c r="Y11" s="16">
        <f t="shared" ref="Y11:Y21" si="6">W11+V11+M11</f>
        <v>35380013</v>
      </c>
      <c r="Z11" s="106">
        <v>0.53600000000000003</v>
      </c>
      <c r="AA11" s="106">
        <v>0.53100000000000003</v>
      </c>
      <c r="AB11" s="106">
        <v>0.52</v>
      </c>
      <c r="AC11" s="29">
        <f t="shared" si="5"/>
        <v>0.52900000000000003</v>
      </c>
      <c r="AD11" s="114"/>
    </row>
    <row r="12" spans="1:30" ht="60" customHeight="1" x14ac:dyDescent="0.15">
      <c r="A12" s="1"/>
      <c r="B12" s="19" t="s">
        <v>5</v>
      </c>
      <c r="C12" s="79">
        <v>13089573</v>
      </c>
      <c r="D12" s="27">
        <v>264142</v>
      </c>
      <c r="E12" s="27">
        <v>302569</v>
      </c>
      <c r="F12" s="27">
        <v>131295</v>
      </c>
      <c r="G12" s="27">
        <v>120223</v>
      </c>
      <c r="H12" s="85">
        <v>94633</v>
      </c>
      <c r="I12" s="85">
        <v>128498</v>
      </c>
      <c r="J12" s="118">
        <v>124278</v>
      </c>
      <c r="K12" s="27">
        <v>1425169</v>
      </c>
      <c r="L12" s="27">
        <v>1799875</v>
      </c>
      <c r="M12" s="27">
        <v>92085</v>
      </c>
      <c r="N12" s="27">
        <f t="shared" si="0"/>
        <v>17388170</v>
      </c>
      <c r="O12" s="88">
        <v>-16257</v>
      </c>
      <c r="P12" s="58">
        <f t="shared" si="2"/>
        <v>17371913</v>
      </c>
      <c r="Q12" s="92">
        <v>10989459</v>
      </c>
      <c r="R12" s="88">
        <v>-3567</v>
      </c>
      <c r="S12" s="69">
        <f t="shared" si="3"/>
        <v>10985892</v>
      </c>
      <c r="T12" s="66">
        <f t="shared" si="1"/>
        <v>6386021</v>
      </c>
      <c r="U12" s="98">
        <v>0</v>
      </c>
      <c r="V12" s="16">
        <f t="shared" si="4"/>
        <v>6386021</v>
      </c>
      <c r="W12" s="85">
        <v>13926767</v>
      </c>
      <c r="X12" s="85">
        <v>10884967</v>
      </c>
      <c r="Y12" s="16">
        <f t="shared" si="6"/>
        <v>20404873</v>
      </c>
      <c r="Z12" s="107">
        <v>0.63900000000000001</v>
      </c>
      <c r="AA12" s="107">
        <v>0.64</v>
      </c>
      <c r="AB12" s="107">
        <v>0.63200000000000001</v>
      </c>
      <c r="AC12" s="30">
        <f t="shared" si="5"/>
        <v>0.63700000000000001</v>
      </c>
      <c r="AD12" s="114"/>
    </row>
    <row r="13" spans="1:30" s="1" customFormat="1" ht="60" customHeight="1" x14ac:dyDescent="0.15">
      <c r="B13" s="20" t="s">
        <v>13</v>
      </c>
      <c r="C13" s="79">
        <v>19227465</v>
      </c>
      <c r="D13" s="27">
        <v>372839</v>
      </c>
      <c r="E13" s="27">
        <v>421291</v>
      </c>
      <c r="F13" s="27">
        <v>94292</v>
      </c>
      <c r="G13" s="27">
        <v>126655</v>
      </c>
      <c r="H13" s="16">
        <v>135468</v>
      </c>
      <c r="I13" s="16">
        <v>215654</v>
      </c>
      <c r="J13" s="117">
        <v>145422</v>
      </c>
      <c r="K13" s="27">
        <v>1819781</v>
      </c>
      <c r="L13" s="27">
        <v>2625431</v>
      </c>
      <c r="M13" s="27">
        <v>96459</v>
      </c>
      <c r="N13" s="27">
        <f t="shared" si="0"/>
        <v>25087839</v>
      </c>
      <c r="O13" s="87">
        <v>0</v>
      </c>
      <c r="P13" s="58">
        <f t="shared" si="2"/>
        <v>25087839</v>
      </c>
      <c r="Q13" s="92">
        <v>22560743</v>
      </c>
      <c r="R13" s="16">
        <v>4</v>
      </c>
      <c r="S13" s="69">
        <f t="shared" si="3"/>
        <v>22560747</v>
      </c>
      <c r="T13" s="66">
        <f t="shared" si="1"/>
        <v>2527092</v>
      </c>
      <c r="U13" s="98">
        <v>0</v>
      </c>
      <c r="V13" s="16">
        <f t="shared" si="4"/>
        <v>2527092</v>
      </c>
      <c r="W13" s="16">
        <v>29000165</v>
      </c>
      <c r="X13" s="16">
        <v>23419669</v>
      </c>
      <c r="Y13" s="15">
        <f t="shared" si="6"/>
        <v>31623716</v>
      </c>
      <c r="Z13" s="105">
        <v>0.91</v>
      </c>
      <c r="AA13" s="105">
        <v>0.91700000000000004</v>
      </c>
      <c r="AB13" s="105">
        <v>0.89900000000000002</v>
      </c>
      <c r="AC13" s="28">
        <f t="shared" si="5"/>
        <v>0.90900000000000003</v>
      </c>
      <c r="AD13" s="114"/>
    </row>
    <row r="14" spans="1:30" s="1" customFormat="1" ht="60" customHeight="1" x14ac:dyDescent="0.15">
      <c r="B14" s="19" t="s">
        <v>14</v>
      </c>
      <c r="C14" s="79">
        <v>12242858</v>
      </c>
      <c r="D14" s="27">
        <v>226592</v>
      </c>
      <c r="E14" s="27">
        <v>265173</v>
      </c>
      <c r="F14" s="27">
        <v>67359</v>
      </c>
      <c r="G14" s="27">
        <v>111842</v>
      </c>
      <c r="H14" s="16">
        <v>96342</v>
      </c>
      <c r="I14" s="16">
        <v>135591</v>
      </c>
      <c r="J14" s="117">
        <v>116803</v>
      </c>
      <c r="K14" s="27">
        <v>1422176</v>
      </c>
      <c r="L14" s="27">
        <v>1738364</v>
      </c>
      <c r="M14" s="27">
        <v>98589</v>
      </c>
      <c r="N14" s="27">
        <f t="shared" si="0"/>
        <v>16324511</v>
      </c>
      <c r="O14" s="88">
        <v>121000</v>
      </c>
      <c r="P14" s="58">
        <f t="shared" si="2"/>
        <v>16445511</v>
      </c>
      <c r="Q14" s="92">
        <v>12823872</v>
      </c>
      <c r="R14" s="88">
        <v>35</v>
      </c>
      <c r="S14" s="69">
        <f t="shared" si="3"/>
        <v>12823907</v>
      </c>
      <c r="T14" s="66">
        <f t="shared" si="1"/>
        <v>3621604</v>
      </c>
      <c r="U14" s="98">
        <v>0</v>
      </c>
      <c r="V14" s="15">
        <f t="shared" si="4"/>
        <v>3621604</v>
      </c>
      <c r="W14" s="45">
        <v>16398367</v>
      </c>
      <c r="X14" s="45">
        <v>13254859</v>
      </c>
      <c r="Y14" s="16">
        <f t="shared" si="6"/>
        <v>20118560</v>
      </c>
      <c r="Z14" s="105">
        <v>0.79700000000000004</v>
      </c>
      <c r="AA14" s="105">
        <v>0.81499999999999995</v>
      </c>
      <c r="AB14" s="105">
        <v>0.78600000000000003</v>
      </c>
      <c r="AC14" s="28">
        <f t="shared" si="5"/>
        <v>0.79900000000000004</v>
      </c>
      <c r="AD14" s="114"/>
    </row>
    <row r="15" spans="1:30" s="1" customFormat="1" ht="60" customHeight="1" x14ac:dyDescent="0.15">
      <c r="B15" s="19" t="s">
        <v>15</v>
      </c>
      <c r="C15" s="79">
        <v>9798731</v>
      </c>
      <c r="D15" s="27">
        <v>253860</v>
      </c>
      <c r="E15" s="27">
        <v>212694</v>
      </c>
      <c r="F15" s="27">
        <v>53143</v>
      </c>
      <c r="G15" s="27">
        <v>77148</v>
      </c>
      <c r="H15" s="15">
        <v>76181</v>
      </c>
      <c r="I15" s="15">
        <v>118715</v>
      </c>
      <c r="J15" s="116">
        <v>51950</v>
      </c>
      <c r="K15" s="27">
        <v>737218</v>
      </c>
      <c r="L15" s="27">
        <v>1471498</v>
      </c>
      <c r="M15" s="27">
        <v>27574</v>
      </c>
      <c r="N15" s="27">
        <f t="shared" si="0"/>
        <v>12823564</v>
      </c>
      <c r="O15" s="87">
        <v>0</v>
      </c>
      <c r="P15" s="58">
        <f t="shared" si="2"/>
        <v>12823564</v>
      </c>
      <c r="Q15" s="92">
        <v>12096693</v>
      </c>
      <c r="R15" s="16">
        <v>0</v>
      </c>
      <c r="S15" s="69">
        <f t="shared" si="3"/>
        <v>12096693</v>
      </c>
      <c r="T15" s="66">
        <f t="shared" si="1"/>
        <v>726871</v>
      </c>
      <c r="U15" s="98">
        <v>0</v>
      </c>
      <c r="V15" s="15">
        <f t="shared" si="4"/>
        <v>726871</v>
      </c>
      <c r="W15" s="16">
        <v>15540787</v>
      </c>
      <c r="X15" s="16">
        <v>12754664</v>
      </c>
      <c r="Y15" s="15">
        <f t="shared" si="6"/>
        <v>16295232</v>
      </c>
      <c r="Z15" s="104">
        <v>0.96599999999999997</v>
      </c>
      <c r="AA15" s="104">
        <v>0.95799999999999996</v>
      </c>
      <c r="AB15" s="104">
        <v>0.94299999999999995</v>
      </c>
      <c r="AC15" s="31">
        <f t="shared" si="5"/>
        <v>0.95599999999999996</v>
      </c>
      <c r="AD15" s="114"/>
    </row>
    <row r="16" spans="1:30" s="1" customFormat="1" ht="60" customHeight="1" x14ac:dyDescent="0.15">
      <c r="B16" s="19" t="s">
        <v>16</v>
      </c>
      <c r="C16" s="79">
        <v>15770847</v>
      </c>
      <c r="D16" s="27">
        <v>261997</v>
      </c>
      <c r="E16" s="27">
        <v>258961</v>
      </c>
      <c r="F16" s="27">
        <v>238288</v>
      </c>
      <c r="G16" s="27">
        <v>102340</v>
      </c>
      <c r="H16" s="16">
        <v>95310</v>
      </c>
      <c r="I16" s="16">
        <v>154538</v>
      </c>
      <c r="J16" s="117">
        <v>169081</v>
      </c>
      <c r="K16" s="27">
        <v>3305945</v>
      </c>
      <c r="L16" s="27">
        <v>2121433</v>
      </c>
      <c r="M16" s="27">
        <v>103069</v>
      </c>
      <c r="N16" s="27">
        <f t="shared" si="0"/>
        <v>22375671</v>
      </c>
      <c r="O16" s="87">
        <v>0</v>
      </c>
      <c r="P16" s="58">
        <f t="shared" si="2"/>
        <v>22375671</v>
      </c>
      <c r="Q16" s="92">
        <v>14394669</v>
      </c>
      <c r="R16" s="16">
        <v>6</v>
      </c>
      <c r="S16" s="69">
        <f t="shared" si="3"/>
        <v>14394675</v>
      </c>
      <c r="T16" s="66">
        <f t="shared" si="1"/>
        <v>7980996</v>
      </c>
      <c r="U16" s="98">
        <v>0</v>
      </c>
      <c r="V16" s="16">
        <f t="shared" si="4"/>
        <v>7980996</v>
      </c>
      <c r="W16" s="16">
        <v>18291845</v>
      </c>
      <c r="X16" s="16">
        <v>14241992</v>
      </c>
      <c r="Y16" s="16">
        <f t="shared" si="6"/>
        <v>26375910</v>
      </c>
      <c r="Z16" s="106">
        <v>0.627</v>
      </c>
      <c r="AA16" s="106">
        <v>0.63900000000000001</v>
      </c>
      <c r="AB16" s="106">
        <v>0.64300000000000002</v>
      </c>
      <c r="AC16" s="29">
        <f t="shared" si="5"/>
        <v>0.63600000000000001</v>
      </c>
      <c r="AD16" s="114"/>
    </row>
    <row r="17" spans="2:30" s="1" customFormat="1" ht="60" customHeight="1" x14ac:dyDescent="0.15">
      <c r="B17" s="19" t="s">
        <v>17</v>
      </c>
      <c r="C17" s="79">
        <v>8364064</v>
      </c>
      <c r="D17" s="27">
        <v>172784</v>
      </c>
      <c r="E17" s="27">
        <v>180333</v>
      </c>
      <c r="F17" s="27">
        <v>77126</v>
      </c>
      <c r="G17" s="27">
        <v>70177</v>
      </c>
      <c r="H17" s="16">
        <v>58517</v>
      </c>
      <c r="I17" s="16">
        <v>89711</v>
      </c>
      <c r="J17" s="117">
        <v>81549</v>
      </c>
      <c r="K17" s="27">
        <v>1302918</v>
      </c>
      <c r="L17" s="27">
        <v>1202376</v>
      </c>
      <c r="M17" s="27">
        <v>76108</v>
      </c>
      <c r="N17" s="27">
        <f t="shared" si="0"/>
        <v>11523447</v>
      </c>
      <c r="O17" s="89">
        <v>-1413</v>
      </c>
      <c r="P17" s="58">
        <f t="shared" si="2"/>
        <v>11522034</v>
      </c>
      <c r="Q17" s="93">
        <v>8509982</v>
      </c>
      <c r="R17" s="94">
        <v>5</v>
      </c>
      <c r="S17" s="70">
        <f t="shared" si="3"/>
        <v>8509987</v>
      </c>
      <c r="T17" s="66">
        <f t="shared" si="1"/>
        <v>3012047</v>
      </c>
      <c r="U17" s="98">
        <v>0</v>
      </c>
      <c r="V17" s="16">
        <f t="shared" si="4"/>
        <v>3012047</v>
      </c>
      <c r="W17" s="16">
        <v>10911865</v>
      </c>
      <c r="X17" s="16">
        <v>8851383</v>
      </c>
      <c r="Y17" s="16">
        <f t="shared" si="6"/>
        <v>14000020</v>
      </c>
      <c r="Z17" s="106">
        <v>0.77300000000000002</v>
      </c>
      <c r="AA17" s="106">
        <v>0.83199999999999996</v>
      </c>
      <c r="AB17" s="106">
        <v>0.73799999999999999</v>
      </c>
      <c r="AC17" s="29">
        <f t="shared" si="5"/>
        <v>0.78100000000000003</v>
      </c>
      <c r="AD17" s="114"/>
    </row>
    <row r="18" spans="2:30" s="1" customFormat="1" ht="60" customHeight="1" x14ac:dyDescent="0.15">
      <c r="B18" s="20" t="s">
        <v>18</v>
      </c>
      <c r="C18" s="79">
        <v>8255992</v>
      </c>
      <c r="D18" s="27">
        <v>170302</v>
      </c>
      <c r="E18" s="27">
        <v>180720</v>
      </c>
      <c r="F18" s="27">
        <v>78055</v>
      </c>
      <c r="G18" s="27">
        <v>69245</v>
      </c>
      <c r="H18" s="16">
        <v>61550</v>
      </c>
      <c r="I18" s="16">
        <v>96231</v>
      </c>
      <c r="J18" s="117">
        <v>95663</v>
      </c>
      <c r="K18" s="27">
        <v>1524785</v>
      </c>
      <c r="L18" s="27">
        <v>1246317</v>
      </c>
      <c r="M18" s="27">
        <v>65047</v>
      </c>
      <c r="N18" s="27">
        <f t="shared" si="0"/>
        <v>11713813</v>
      </c>
      <c r="O18" s="87">
        <v>0</v>
      </c>
      <c r="P18" s="58">
        <f t="shared" si="2"/>
        <v>11713813</v>
      </c>
      <c r="Q18" s="92">
        <v>8521676</v>
      </c>
      <c r="R18" s="85">
        <v>3</v>
      </c>
      <c r="S18" s="69">
        <f t="shared" si="3"/>
        <v>8521679</v>
      </c>
      <c r="T18" s="66">
        <f t="shared" si="1"/>
        <v>3192134</v>
      </c>
      <c r="U18" s="98">
        <v>0</v>
      </c>
      <c r="V18" s="16">
        <f t="shared" si="4"/>
        <v>3192134</v>
      </c>
      <c r="W18" s="16">
        <v>10839864</v>
      </c>
      <c r="X18" s="16">
        <v>8691591</v>
      </c>
      <c r="Y18" s="16">
        <f t="shared" si="6"/>
        <v>14097045</v>
      </c>
      <c r="Z18" s="105">
        <v>0.73199999999999998</v>
      </c>
      <c r="AA18" s="105">
        <v>0.72199999999999998</v>
      </c>
      <c r="AB18" s="105">
        <v>0.72699999999999998</v>
      </c>
      <c r="AC18" s="28">
        <f t="shared" si="5"/>
        <v>0.72699999999999998</v>
      </c>
      <c r="AD18" s="114"/>
    </row>
    <row r="19" spans="2:30" s="1" customFormat="1" ht="60" customHeight="1" x14ac:dyDescent="0.15">
      <c r="B19" s="9" t="s">
        <v>19</v>
      </c>
      <c r="C19" s="79">
        <v>11394081</v>
      </c>
      <c r="D19" s="27">
        <v>160394</v>
      </c>
      <c r="E19" s="27">
        <v>222173</v>
      </c>
      <c r="F19" s="27">
        <v>205559</v>
      </c>
      <c r="G19" s="27">
        <v>90619</v>
      </c>
      <c r="H19" s="16">
        <v>65952</v>
      </c>
      <c r="I19" s="16">
        <v>103445</v>
      </c>
      <c r="J19" s="117">
        <v>99391</v>
      </c>
      <c r="K19" s="27">
        <v>2543049</v>
      </c>
      <c r="L19" s="27">
        <v>1493254</v>
      </c>
      <c r="M19" s="27">
        <v>46306</v>
      </c>
      <c r="N19" s="27">
        <f t="shared" si="0"/>
        <v>16331611</v>
      </c>
      <c r="O19" s="88">
        <v>-5987</v>
      </c>
      <c r="P19" s="58">
        <f t="shared" si="2"/>
        <v>16325624</v>
      </c>
      <c r="Q19" s="91">
        <v>6012320</v>
      </c>
      <c r="R19" s="88">
        <v>-102</v>
      </c>
      <c r="S19" s="68">
        <f t="shared" si="3"/>
        <v>6012218</v>
      </c>
      <c r="T19" s="66">
        <f t="shared" si="1"/>
        <v>10313406</v>
      </c>
      <c r="U19" s="98">
        <v>0</v>
      </c>
      <c r="V19" s="16">
        <f t="shared" si="4"/>
        <v>10313406</v>
      </c>
      <c r="W19" s="16">
        <v>7558194</v>
      </c>
      <c r="X19" s="16">
        <v>5685727</v>
      </c>
      <c r="Y19" s="16">
        <f t="shared" si="6"/>
        <v>17917906</v>
      </c>
      <c r="Z19" s="105">
        <v>0.36799999999999999</v>
      </c>
      <c r="AA19" s="105">
        <v>0.36799999999999999</v>
      </c>
      <c r="AB19" s="105">
        <v>0.36799999999999999</v>
      </c>
      <c r="AC19" s="28">
        <f t="shared" si="5"/>
        <v>0.36799999999999999</v>
      </c>
      <c r="AD19" s="114"/>
    </row>
    <row r="20" spans="2:30" s="1" customFormat="1" ht="60.75" customHeight="1" x14ac:dyDescent="0.15">
      <c r="B20" s="19" t="s">
        <v>20</v>
      </c>
      <c r="C20" s="79">
        <v>19467144</v>
      </c>
      <c r="D20" s="27">
        <v>314261</v>
      </c>
      <c r="E20" s="27">
        <v>283468</v>
      </c>
      <c r="F20" s="27">
        <v>230336</v>
      </c>
      <c r="G20" s="27">
        <v>159396</v>
      </c>
      <c r="H20" s="16">
        <v>119075</v>
      </c>
      <c r="I20" s="16">
        <v>177521</v>
      </c>
      <c r="J20" s="117">
        <v>206255</v>
      </c>
      <c r="K20" s="27">
        <v>4279016</v>
      </c>
      <c r="L20" s="27">
        <v>2484434</v>
      </c>
      <c r="M20" s="27">
        <v>128174</v>
      </c>
      <c r="N20" s="27">
        <f t="shared" si="0"/>
        <v>27592732</v>
      </c>
      <c r="O20" s="87">
        <v>-63</v>
      </c>
      <c r="P20" s="58">
        <f t="shared" si="2"/>
        <v>27592669</v>
      </c>
      <c r="Q20" s="92">
        <v>16350040</v>
      </c>
      <c r="R20" s="16">
        <v>8</v>
      </c>
      <c r="S20" s="69">
        <f t="shared" si="3"/>
        <v>16350048</v>
      </c>
      <c r="T20" s="66">
        <f t="shared" si="1"/>
        <v>11242621</v>
      </c>
      <c r="U20" s="98">
        <v>0</v>
      </c>
      <c r="V20" s="16">
        <f t="shared" si="4"/>
        <v>11242621</v>
      </c>
      <c r="W20" s="45">
        <v>20730000</v>
      </c>
      <c r="X20" s="45">
        <v>16418037</v>
      </c>
      <c r="Y20" s="45">
        <f t="shared" si="6"/>
        <v>32100795</v>
      </c>
      <c r="Z20" s="108">
        <v>0.60099999999999998</v>
      </c>
      <c r="AA20" s="108">
        <v>0.61899999999999999</v>
      </c>
      <c r="AB20" s="108">
        <v>0.59299999999999997</v>
      </c>
      <c r="AC20" s="32">
        <f t="shared" si="5"/>
        <v>0.60399999999999998</v>
      </c>
      <c r="AD20" s="114"/>
    </row>
    <row r="21" spans="2:30" s="1" customFormat="1" ht="60" customHeight="1" x14ac:dyDescent="0.15">
      <c r="B21" s="21" t="s">
        <v>21</v>
      </c>
      <c r="C21" s="80">
        <v>8041715</v>
      </c>
      <c r="D21" s="80">
        <v>134110</v>
      </c>
      <c r="E21" s="80">
        <v>160738</v>
      </c>
      <c r="F21" s="80">
        <v>147863</v>
      </c>
      <c r="G21" s="80">
        <v>80403</v>
      </c>
      <c r="H21" s="45">
        <v>48500</v>
      </c>
      <c r="I21" s="45">
        <v>82640</v>
      </c>
      <c r="J21" s="119">
        <v>81652</v>
      </c>
      <c r="K21" s="80">
        <v>1957879</v>
      </c>
      <c r="L21" s="80">
        <v>1077328</v>
      </c>
      <c r="M21" s="80">
        <v>45199</v>
      </c>
      <c r="N21" s="33">
        <f>SUM(C21:L21)-M21</f>
        <v>11767629</v>
      </c>
      <c r="O21" s="90">
        <v>0</v>
      </c>
      <c r="P21" s="59">
        <f t="shared" si="2"/>
        <v>11767629</v>
      </c>
      <c r="Q21" s="95">
        <v>6100417</v>
      </c>
      <c r="R21" s="96">
        <v>3</v>
      </c>
      <c r="S21" s="71">
        <f t="shared" si="3"/>
        <v>6100420</v>
      </c>
      <c r="T21" s="75">
        <f t="shared" si="1"/>
        <v>5667209</v>
      </c>
      <c r="U21" s="99">
        <v>0</v>
      </c>
      <c r="V21" s="12">
        <f t="shared" si="4"/>
        <v>5667209</v>
      </c>
      <c r="W21" s="46">
        <v>7790342</v>
      </c>
      <c r="X21" s="46">
        <v>6336307</v>
      </c>
      <c r="Y21" s="46">
        <f t="shared" si="6"/>
        <v>13502750</v>
      </c>
      <c r="Z21" s="109">
        <v>0.52400000000000002</v>
      </c>
      <c r="AA21" s="109">
        <v>0.50900000000000001</v>
      </c>
      <c r="AB21" s="109">
        <v>0.51800000000000002</v>
      </c>
      <c r="AC21" s="34">
        <f t="shared" si="5"/>
        <v>0.51700000000000002</v>
      </c>
      <c r="AD21" s="114"/>
    </row>
    <row r="22" spans="2:30" s="1" customFormat="1" ht="31.5" customHeight="1" x14ac:dyDescent="0.15">
      <c r="B22" s="215" t="s">
        <v>53</v>
      </c>
      <c r="C22" s="175">
        <f>SUM(C9:C21)</f>
        <v>215748969</v>
      </c>
      <c r="D22" s="133">
        <f t="shared" ref="D22:O22" si="7">SUM(D9:D21)</f>
        <v>3453705</v>
      </c>
      <c r="E22" s="133">
        <f t="shared" si="7"/>
        <v>3669148</v>
      </c>
      <c r="F22" s="133">
        <f>SUM(F9:F21)</f>
        <v>1997012</v>
      </c>
      <c r="G22" s="133">
        <f>SUM(G9:G21)</f>
        <v>1555657</v>
      </c>
      <c r="H22" s="140">
        <f>SUM(H9:H21)</f>
        <v>1433979</v>
      </c>
      <c r="I22" s="140">
        <f>SUM(I9:I21)</f>
        <v>2155813</v>
      </c>
      <c r="J22" s="184">
        <f>SUM(J9:J21)</f>
        <v>2084608</v>
      </c>
      <c r="K22" s="133">
        <f t="shared" si="7"/>
        <v>31779639</v>
      </c>
      <c r="L22" s="133">
        <f t="shared" si="7"/>
        <v>27758473</v>
      </c>
      <c r="M22" s="133">
        <f t="shared" si="7"/>
        <v>1968334</v>
      </c>
      <c r="N22" s="133">
        <f>SUM(N9:N21)</f>
        <v>289668669</v>
      </c>
      <c r="O22" s="135">
        <f t="shared" si="7"/>
        <v>134670</v>
      </c>
      <c r="P22" s="162">
        <f>SUM(P9:P21)</f>
        <v>289803339</v>
      </c>
      <c r="Q22" s="148">
        <f t="shared" ref="Q22:Y22" si="8">SUM(Q9:Q21)</f>
        <v>198644440</v>
      </c>
      <c r="R22" s="133">
        <f t="shared" si="8"/>
        <v>-28018</v>
      </c>
      <c r="S22" s="131">
        <f t="shared" si="8"/>
        <v>198616422</v>
      </c>
      <c r="T22" s="186">
        <f t="shared" si="8"/>
        <v>91186917</v>
      </c>
      <c r="U22" s="148">
        <f t="shared" si="8"/>
        <v>0</v>
      </c>
      <c r="V22" s="140">
        <f t="shared" si="8"/>
        <v>91186917</v>
      </c>
      <c r="W22" s="140">
        <f t="shared" si="8"/>
        <v>253427251</v>
      </c>
      <c r="X22" s="140">
        <f>SUM(X9:X21)</f>
        <v>200035863</v>
      </c>
      <c r="Y22" s="140">
        <f t="shared" si="8"/>
        <v>346582502</v>
      </c>
      <c r="Z22" s="124">
        <f>ROUND(SUM(Z9:Z21)/13,3)</f>
        <v>0.69199999999999995</v>
      </c>
      <c r="AA22" s="124">
        <f>ROUND(SUM(AA9:AA21)/13,3)</f>
        <v>0.69899999999999995</v>
      </c>
      <c r="AB22" s="124">
        <f>ROUND(SUM(AB9:AB21)/13,3)</f>
        <v>0.68300000000000005</v>
      </c>
      <c r="AC22" s="125">
        <f>ROUND(SUM(AC9:AC21)/13,3)</f>
        <v>0.69099999999999995</v>
      </c>
      <c r="AD22" s="114"/>
    </row>
    <row r="23" spans="2:30" s="1" customFormat="1" ht="31.5" customHeight="1" x14ac:dyDescent="0.15">
      <c r="B23" s="216"/>
      <c r="C23" s="176"/>
      <c r="D23" s="164"/>
      <c r="E23" s="164"/>
      <c r="F23" s="164"/>
      <c r="G23" s="164"/>
      <c r="H23" s="141"/>
      <c r="I23" s="141"/>
      <c r="J23" s="185"/>
      <c r="K23" s="164"/>
      <c r="L23" s="164"/>
      <c r="M23" s="164"/>
      <c r="N23" s="164"/>
      <c r="O23" s="151"/>
      <c r="P23" s="163"/>
      <c r="Q23" s="161"/>
      <c r="R23" s="164"/>
      <c r="S23" s="155"/>
      <c r="T23" s="157"/>
      <c r="U23" s="161"/>
      <c r="V23" s="141"/>
      <c r="W23" s="141"/>
      <c r="X23" s="141"/>
      <c r="Y23" s="141"/>
      <c r="Z23" s="110">
        <v>0.69599999999999995</v>
      </c>
      <c r="AA23" s="110">
        <v>0.70199999999999996</v>
      </c>
      <c r="AB23" s="110">
        <v>0.68600000000000005</v>
      </c>
      <c r="AC23" s="35">
        <f>ROUND(SUM(Z23:AB23)/3,3)</f>
        <v>0.69499999999999995</v>
      </c>
      <c r="AD23" s="114"/>
    </row>
    <row r="24" spans="2:30" s="1" customFormat="1" ht="20.100000000000001" customHeight="1" x14ac:dyDescent="0.15">
      <c r="B24" s="10"/>
      <c r="C24" s="24"/>
      <c r="D24" s="14"/>
      <c r="E24" s="14"/>
      <c r="F24" s="14"/>
      <c r="G24" s="14"/>
      <c r="H24" s="14"/>
      <c r="I24" s="14"/>
      <c r="J24" s="120"/>
      <c r="K24" s="14"/>
      <c r="L24" s="14"/>
      <c r="M24" s="14"/>
      <c r="N24" s="14"/>
      <c r="O24" s="14"/>
      <c r="P24" s="60"/>
      <c r="Q24" s="24"/>
      <c r="R24" s="14"/>
      <c r="S24" s="73"/>
      <c r="T24" s="76"/>
      <c r="U24" s="43"/>
      <c r="V24" s="14"/>
      <c r="W24" s="14"/>
      <c r="X24" s="14"/>
      <c r="Y24" s="14"/>
      <c r="Z24" s="36"/>
      <c r="AA24" s="36"/>
      <c r="AB24" s="36"/>
      <c r="AC24" s="37"/>
      <c r="AD24" s="114"/>
    </row>
    <row r="25" spans="2:30" s="1" customFormat="1" ht="60" customHeight="1" x14ac:dyDescent="0.15">
      <c r="B25" s="18" t="s">
        <v>22</v>
      </c>
      <c r="C25" s="81">
        <v>3768203</v>
      </c>
      <c r="D25" s="17">
        <v>106025</v>
      </c>
      <c r="E25" s="17">
        <v>135215</v>
      </c>
      <c r="F25" s="17">
        <v>100402</v>
      </c>
      <c r="G25" s="17">
        <v>55972</v>
      </c>
      <c r="H25" s="17">
        <v>32311</v>
      </c>
      <c r="I25" s="17">
        <v>55440</v>
      </c>
      <c r="J25" s="121">
        <v>40982</v>
      </c>
      <c r="K25" s="17">
        <v>470439</v>
      </c>
      <c r="L25" s="17">
        <v>693677</v>
      </c>
      <c r="M25" s="17">
        <v>29553</v>
      </c>
      <c r="N25" s="17">
        <f t="shared" ref="N25:N30" si="9">SUM(C25:L25)-M25</f>
        <v>5429113</v>
      </c>
      <c r="O25" s="17">
        <v>0</v>
      </c>
      <c r="P25" s="61">
        <f t="shared" ref="P25:P30" si="10">SUM(N25:O25)</f>
        <v>5429113</v>
      </c>
      <c r="Q25" s="100">
        <v>3622300</v>
      </c>
      <c r="R25" s="17">
        <v>2</v>
      </c>
      <c r="S25" s="74">
        <f t="shared" ref="S25:S30" si="11">SUM(Q25:R25)</f>
        <v>3622302</v>
      </c>
      <c r="T25" s="67">
        <f t="shared" ref="T25:T30" si="12">P25-S25</f>
        <v>1806811</v>
      </c>
      <c r="U25" s="101">
        <v>0</v>
      </c>
      <c r="V25" s="17">
        <f t="shared" ref="V25:V30" si="13">T25-U25</f>
        <v>1806811</v>
      </c>
      <c r="W25" s="17">
        <v>4621549</v>
      </c>
      <c r="X25" s="17">
        <v>3717355</v>
      </c>
      <c r="Y25" s="17">
        <f t="shared" ref="Y25:Y30" si="14">W25+V25+M25</f>
        <v>6457913</v>
      </c>
      <c r="Z25" s="111">
        <v>0.67100000000000004</v>
      </c>
      <c r="AA25" s="111">
        <v>0.65</v>
      </c>
      <c r="AB25" s="111">
        <v>0.66700000000000004</v>
      </c>
      <c r="AC25" s="26">
        <f t="shared" si="5"/>
        <v>0.66300000000000003</v>
      </c>
      <c r="AD25" s="114"/>
    </row>
    <row r="26" spans="2:30" s="1" customFormat="1" ht="60" customHeight="1" x14ac:dyDescent="0.15">
      <c r="B26" s="19" t="s">
        <v>23</v>
      </c>
      <c r="C26" s="82">
        <v>2111184</v>
      </c>
      <c r="D26" s="16">
        <v>66721</v>
      </c>
      <c r="E26" s="16">
        <v>126701</v>
      </c>
      <c r="F26" s="16">
        <v>87241</v>
      </c>
      <c r="G26" s="16">
        <v>35902</v>
      </c>
      <c r="H26" s="15">
        <v>25469</v>
      </c>
      <c r="I26" s="15">
        <v>38868</v>
      </c>
      <c r="J26" s="116">
        <v>17775</v>
      </c>
      <c r="K26" s="16">
        <v>238122</v>
      </c>
      <c r="L26" s="16">
        <v>497712</v>
      </c>
      <c r="M26" s="16">
        <v>992</v>
      </c>
      <c r="N26" s="16">
        <f t="shared" si="9"/>
        <v>3244703</v>
      </c>
      <c r="O26" s="88">
        <v>-3</v>
      </c>
      <c r="P26" s="58">
        <f t="shared" si="10"/>
        <v>3244700</v>
      </c>
      <c r="Q26" s="92">
        <v>3147574</v>
      </c>
      <c r="R26" s="88">
        <v>-410</v>
      </c>
      <c r="S26" s="69">
        <f t="shared" si="11"/>
        <v>3147164</v>
      </c>
      <c r="T26" s="66">
        <f>P26-S26</f>
        <v>97536</v>
      </c>
      <c r="U26" s="98">
        <v>0</v>
      </c>
      <c r="V26" s="16">
        <f t="shared" si="13"/>
        <v>97536</v>
      </c>
      <c r="W26" s="16">
        <v>4080727</v>
      </c>
      <c r="X26" s="16">
        <v>3472797</v>
      </c>
      <c r="Y26" s="16">
        <f t="shared" si="14"/>
        <v>4179255</v>
      </c>
      <c r="Z26" s="105">
        <v>1.026</v>
      </c>
      <c r="AA26" s="105">
        <v>0.95899999999999996</v>
      </c>
      <c r="AB26" s="105">
        <v>0.97</v>
      </c>
      <c r="AC26" s="28">
        <f t="shared" si="5"/>
        <v>0.98499999999999999</v>
      </c>
      <c r="AD26" s="114"/>
    </row>
    <row r="27" spans="2:30" s="1" customFormat="1" ht="60" customHeight="1" x14ac:dyDescent="0.15">
      <c r="B27" s="20" t="s">
        <v>24</v>
      </c>
      <c r="C27" s="83">
        <v>3683775</v>
      </c>
      <c r="D27" s="16">
        <v>75166</v>
      </c>
      <c r="E27" s="16">
        <v>103924</v>
      </c>
      <c r="F27" s="16">
        <v>65389</v>
      </c>
      <c r="G27" s="16">
        <v>32647</v>
      </c>
      <c r="H27" s="16">
        <v>34397</v>
      </c>
      <c r="I27" s="16">
        <v>50331</v>
      </c>
      <c r="J27" s="117">
        <v>41525</v>
      </c>
      <c r="K27" s="16">
        <v>717532</v>
      </c>
      <c r="L27" s="16">
        <v>635313</v>
      </c>
      <c r="M27" s="16">
        <v>23832</v>
      </c>
      <c r="N27" s="16">
        <f t="shared" si="9"/>
        <v>5416167</v>
      </c>
      <c r="O27" s="16">
        <v>0</v>
      </c>
      <c r="P27" s="58">
        <f t="shared" si="10"/>
        <v>5416167</v>
      </c>
      <c r="Q27" s="92">
        <v>3033866</v>
      </c>
      <c r="R27" s="102">
        <v>1</v>
      </c>
      <c r="S27" s="69">
        <f t="shared" si="11"/>
        <v>3033867</v>
      </c>
      <c r="T27" s="66">
        <f t="shared" si="12"/>
        <v>2382300</v>
      </c>
      <c r="U27" s="98">
        <v>0</v>
      </c>
      <c r="V27" s="16">
        <f t="shared" si="13"/>
        <v>2382300</v>
      </c>
      <c r="W27" s="16">
        <v>3836319</v>
      </c>
      <c r="X27" s="16">
        <v>3015273</v>
      </c>
      <c r="Y27" s="16">
        <f t="shared" si="14"/>
        <v>6242451</v>
      </c>
      <c r="Z27" s="105">
        <v>0.56999999999999995</v>
      </c>
      <c r="AA27" s="105">
        <v>0.56999999999999995</v>
      </c>
      <c r="AB27" s="105">
        <v>0.56000000000000005</v>
      </c>
      <c r="AC27" s="28">
        <f t="shared" si="5"/>
        <v>0.56699999999999995</v>
      </c>
      <c r="AD27" s="114"/>
    </row>
    <row r="28" spans="2:30" s="1" customFormat="1" ht="60" customHeight="1" x14ac:dyDescent="0.15">
      <c r="B28" s="20" t="s">
        <v>25</v>
      </c>
      <c r="C28" s="83">
        <v>1533908</v>
      </c>
      <c r="D28" s="16">
        <v>49838</v>
      </c>
      <c r="E28" s="16">
        <v>86836</v>
      </c>
      <c r="F28" s="16">
        <v>44559</v>
      </c>
      <c r="G28" s="16">
        <v>25009</v>
      </c>
      <c r="H28" s="16">
        <v>22957</v>
      </c>
      <c r="I28" s="16">
        <v>26628</v>
      </c>
      <c r="J28" s="117">
        <v>14385</v>
      </c>
      <c r="K28" s="16">
        <v>169357</v>
      </c>
      <c r="L28" s="16">
        <v>383467</v>
      </c>
      <c r="M28" s="16">
        <v>7678</v>
      </c>
      <c r="N28" s="16">
        <f t="shared" si="9"/>
        <v>2349266</v>
      </c>
      <c r="O28" s="88">
        <v>895</v>
      </c>
      <c r="P28" s="58">
        <f t="shared" si="10"/>
        <v>2350161</v>
      </c>
      <c r="Q28" s="92">
        <v>990937</v>
      </c>
      <c r="R28" s="88">
        <v>-54</v>
      </c>
      <c r="S28" s="69">
        <f t="shared" si="11"/>
        <v>990883</v>
      </c>
      <c r="T28" s="66">
        <f t="shared" si="12"/>
        <v>1359278</v>
      </c>
      <c r="U28" s="98">
        <v>0</v>
      </c>
      <c r="V28" s="16">
        <f t="shared" si="13"/>
        <v>1359278</v>
      </c>
      <c r="W28" s="16">
        <v>1254264</v>
      </c>
      <c r="X28" s="16">
        <v>984245</v>
      </c>
      <c r="Y28" s="16">
        <f t="shared" si="14"/>
        <v>2621220</v>
      </c>
      <c r="Z28" s="105">
        <v>0.42799999999999999</v>
      </c>
      <c r="AA28" s="105">
        <v>0.42099999999999999</v>
      </c>
      <c r="AB28" s="105">
        <v>0.42199999999999999</v>
      </c>
      <c r="AC28" s="28">
        <f t="shared" si="5"/>
        <v>0.42399999999999999</v>
      </c>
      <c r="AD28" s="114"/>
    </row>
    <row r="29" spans="2:30" s="1" customFormat="1" ht="60" customHeight="1" x14ac:dyDescent="0.15">
      <c r="B29" s="20" t="s">
        <v>26</v>
      </c>
      <c r="C29" s="83">
        <v>1487271</v>
      </c>
      <c r="D29" s="16">
        <v>47096</v>
      </c>
      <c r="E29" s="16">
        <v>107658</v>
      </c>
      <c r="F29" s="16">
        <v>60107</v>
      </c>
      <c r="G29" s="16">
        <v>32323</v>
      </c>
      <c r="H29" s="16">
        <v>19540</v>
      </c>
      <c r="I29" s="16">
        <v>25413</v>
      </c>
      <c r="J29" s="117">
        <v>14740</v>
      </c>
      <c r="K29" s="16">
        <v>166684</v>
      </c>
      <c r="L29" s="16">
        <v>368037</v>
      </c>
      <c r="M29" s="16">
        <v>6588</v>
      </c>
      <c r="N29" s="16">
        <f t="shared" si="9"/>
        <v>2322281</v>
      </c>
      <c r="O29" s="16">
        <v>0</v>
      </c>
      <c r="P29" s="58">
        <f t="shared" si="10"/>
        <v>2322281</v>
      </c>
      <c r="Q29" s="92">
        <v>832860</v>
      </c>
      <c r="R29" s="102">
        <v>0</v>
      </c>
      <c r="S29" s="69">
        <f t="shared" si="11"/>
        <v>832860</v>
      </c>
      <c r="T29" s="66">
        <f t="shared" si="12"/>
        <v>1489421</v>
      </c>
      <c r="U29" s="98">
        <v>0</v>
      </c>
      <c r="V29" s="16">
        <f t="shared" si="13"/>
        <v>1489421</v>
      </c>
      <c r="W29" s="16">
        <v>1050968</v>
      </c>
      <c r="X29" s="16">
        <v>801103</v>
      </c>
      <c r="Y29" s="16">
        <f t="shared" si="14"/>
        <v>2546977</v>
      </c>
      <c r="Z29" s="105">
        <v>0.36099999999999999</v>
      </c>
      <c r="AA29" s="105">
        <v>0.35499999999999998</v>
      </c>
      <c r="AB29" s="105">
        <v>0.35899999999999999</v>
      </c>
      <c r="AC29" s="28">
        <f t="shared" si="5"/>
        <v>0.35799999999999998</v>
      </c>
      <c r="AD29" s="114"/>
    </row>
    <row r="30" spans="2:30" s="1" customFormat="1" ht="60" customHeight="1" x14ac:dyDescent="0.15">
      <c r="B30" s="22" t="s">
        <v>27</v>
      </c>
      <c r="C30" s="84">
        <v>1956013</v>
      </c>
      <c r="D30" s="12">
        <v>58413</v>
      </c>
      <c r="E30" s="12">
        <v>130533</v>
      </c>
      <c r="F30" s="12">
        <v>66226</v>
      </c>
      <c r="G30" s="12">
        <v>52236</v>
      </c>
      <c r="H30" s="12">
        <v>21585</v>
      </c>
      <c r="I30" s="12">
        <v>33267</v>
      </c>
      <c r="J30" s="122">
        <v>22185</v>
      </c>
      <c r="K30" s="12">
        <v>256467</v>
      </c>
      <c r="L30" s="12">
        <v>459165</v>
      </c>
      <c r="M30" s="12">
        <v>13743</v>
      </c>
      <c r="N30" s="12">
        <f t="shared" si="9"/>
        <v>3042347</v>
      </c>
      <c r="O30" s="86">
        <v>198</v>
      </c>
      <c r="P30" s="59">
        <f t="shared" si="10"/>
        <v>3042545</v>
      </c>
      <c r="Q30" s="95">
        <v>1767876</v>
      </c>
      <c r="R30" s="86">
        <v>-1103</v>
      </c>
      <c r="S30" s="71">
        <f t="shared" si="11"/>
        <v>1766773</v>
      </c>
      <c r="T30" s="77">
        <f t="shared" si="12"/>
        <v>1275772</v>
      </c>
      <c r="U30" s="103">
        <v>0</v>
      </c>
      <c r="V30" s="12">
        <f t="shared" si="13"/>
        <v>1275772</v>
      </c>
      <c r="W30" s="12">
        <v>2273310</v>
      </c>
      <c r="X30" s="12">
        <v>1896280</v>
      </c>
      <c r="Y30" s="12">
        <f t="shared" si="14"/>
        <v>3562825</v>
      </c>
      <c r="Z30" s="112">
        <v>0.54500000000000004</v>
      </c>
      <c r="AA30" s="112">
        <v>0.56000000000000005</v>
      </c>
      <c r="AB30" s="112">
        <v>0.58099999999999996</v>
      </c>
      <c r="AC30" s="38">
        <f t="shared" si="5"/>
        <v>0.56200000000000006</v>
      </c>
      <c r="AD30" s="114"/>
    </row>
    <row r="31" spans="2:30" s="1" customFormat="1" ht="30" customHeight="1" x14ac:dyDescent="0.15">
      <c r="B31" s="167" t="s">
        <v>35</v>
      </c>
      <c r="C31" s="160">
        <f>SUM(C25:C30)</f>
        <v>14540354</v>
      </c>
      <c r="D31" s="150">
        <f t="shared" ref="D31:O31" si="15">SUM(D25:D30)</f>
        <v>403259</v>
      </c>
      <c r="E31" s="150">
        <f t="shared" si="15"/>
        <v>690867</v>
      </c>
      <c r="F31" s="150">
        <f>SUM(F25:F30)</f>
        <v>423924</v>
      </c>
      <c r="G31" s="150">
        <f>SUM(G25:G30)</f>
        <v>234089</v>
      </c>
      <c r="H31" s="142">
        <f>SUM(H25:H30)</f>
        <v>156259</v>
      </c>
      <c r="I31" s="126">
        <f>SUM(I25:I30)</f>
        <v>229947</v>
      </c>
      <c r="J31" s="126">
        <f>SUM(J25:J30)</f>
        <v>151592</v>
      </c>
      <c r="K31" s="150">
        <f t="shared" si="15"/>
        <v>2018601</v>
      </c>
      <c r="L31" s="150">
        <f t="shared" si="15"/>
        <v>3037371</v>
      </c>
      <c r="M31" s="150">
        <f t="shared" si="15"/>
        <v>82386</v>
      </c>
      <c r="N31" s="150">
        <f>SUM(N25:N30)</f>
        <v>21803877</v>
      </c>
      <c r="O31" s="150">
        <f t="shared" si="15"/>
        <v>1090</v>
      </c>
      <c r="P31" s="165">
        <f>SUM(P25:P30)</f>
        <v>21804967</v>
      </c>
      <c r="Q31" s="160">
        <f t="shared" ref="Q31:Y31" si="16">SUM(Q25:Q30)</f>
        <v>13395413</v>
      </c>
      <c r="R31" s="150">
        <f t="shared" si="16"/>
        <v>-1564</v>
      </c>
      <c r="S31" s="154">
        <f t="shared" si="16"/>
        <v>13393849</v>
      </c>
      <c r="T31" s="156">
        <f t="shared" si="16"/>
        <v>8411118</v>
      </c>
      <c r="U31" s="158">
        <f t="shared" si="16"/>
        <v>0</v>
      </c>
      <c r="V31" s="142">
        <f t="shared" si="16"/>
        <v>8411118</v>
      </c>
      <c r="W31" s="150">
        <f t="shared" si="16"/>
        <v>17117137</v>
      </c>
      <c r="X31" s="150">
        <f t="shared" si="16"/>
        <v>13887053</v>
      </c>
      <c r="Y31" s="150">
        <f t="shared" si="16"/>
        <v>25610641</v>
      </c>
      <c r="Z31" s="124">
        <f>ROUND(SUM(Z25:Z30)/6,3)</f>
        <v>0.6</v>
      </c>
      <c r="AA31" s="124">
        <f>ROUND(SUM(AA25:AA30)/6,3)</f>
        <v>0.58599999999999997</v>
      </c>
      <c r="AB31" s="124">
        <f>ROUND(SUM(AB25:AB30)/6,3)</f>
        <v>0.59299999999999997</v>
      </c>
      <c r="AC31" s="39">
        <f>ROUND(SUM(AC25:AC30)/6,3)</f>
        <v>0.59299999999999997</v>
      </c>
    </row>
    <row r="32" spans="2:30" s="1" customFormat="1" ht="30" customHeight="1" x14ac:dyDescent="0.15">
      <c r="B32" s="168"/>
      <c r="C32" s="161"/>
      <c r="D32" s="151"/>
      <c r="E32" s="151"/>
      <c r="F32" s="151"/>
      <c r="G32" s="151"/>
      <c r="H32" s="143"/>
      <c r="I32" s="127"/>
      <c r="J32" s="127"/>
      <c r="K32" s="151"/>
      <c r="L32" s="151"/>
      <c r="M32" s="151"/>
      <c r="N32" s="151"/>
      <c r="O32" s="151"/>
      <c r="P32" s="166"/>
      <c r="Q32" s="161"/>
      <c r="R32" s="151"/>
      <c r="S32" s="155"/>
      <c r="T32" s="157"/>
      <c r="U32" s="159"/>
      <c r="V32" s="143"/>
      <c r="W32" s="151"/>
      <c r="X32" s="151"/>
      <c r="Y32" s="151"/>
      <c r="Z32" s="110">
        <v>0.622</v>
      </c>
      <c r="AA32" s="110">
        <v>0.60699999999999998</v>
      </c>
      <c r="AB32" s="110">
        <v>0.61399999999999999</v>
      </c>
      <c r="AC32" s="40">
        <f t="shared" si="5"/>
        <v>0.61399999999999999</v>
      </c>
    </row>
    <row r="33" spans="2:29" s="1" customFormat="1" ht="20.100000000000001" customHeight="1" x14ac:dyDescent="0.15">
      <c r="B33" s="9"/>
      <c r="C33" s="23"/>
      <c r="D33" s="11"/>
      <c r="E33" s="11"/>
      <c r="F33" s="11"/>
      <c r="G33" s="11"/>
      <c r="H33" s="2"/>
      <c r="I33" s="2"/>
      <c r="J33" s="123"/>
      <c r="K33" s="11"/>
      <c r="L33" s="11"/>
      <c r="M33" s="11"/>
      <c r="N33" s="11"/>
      <c r="O33" s="11"/>
      <c r="P33" s="62"/>
      <c r="Q33" s="23"/>
      <c r="R33" s="11"/>
      <c r="S33" s="72"/>
      <c r="T33" s="64"/>
      <c r="U33" s="23"/>
      <c r="V33" s="2"/>
      <c r="W33" s="47"/>
      <c r="X33" s="47"/>
      <c r="Y33" s="47"/>
      <c r="Z33" s="36"/>
      <c r="AA33" s="36"/>
      <c r="AB33" s="36"/>
      <c r="AC33" s="41"/>
    </row>
    <row r="34" spans="2:29" s="1" customFormat="1" ht="30" customHeight="1" x14ac:dyDescent="0.15">
      <c r="B34" s="152" t="s">
        <v>10</v>
      </c>
      <c r="C34" s="148">
        <f>SUM(C22,C31)</f>
        <v>230289323</v>
      </c>
      <c r="D34" s="135">
        <f t="shared" ref="D34:O34" si="17">SUM(D22,D31)</f>
        <v>3856964</v>
      </c>
      <c r="E34" s="135">
        <f t="shared" si="17"/>
        <v>4360015</v>
      </c>
      <c r="F34" s="135">
        <f>SUM(F22,F31)</f>
        <v>2420936</v>
      </c>
      <c r="G34" s="135">
        <f>SUM(G22,G31)</f>
        <v>1789746</v>
      </c>
      <c r="H34" s="144">
        <f>SUM(H22,H31)</f>
        <v>1590238</v>
      </c>
      <c r="I34" s="128">
        <f>SUM(I22,I31)</f>
        <v>2385760</v>
      </c>
      <c r="J34" s="128">
        <f>SUM(J22,J31)</f>
        <v>2236200</v>
      </c>
      <c r="K34" s="135">
        <f t="shared" si="17"/>
        <v>33798240</v>
      </c>
      <c r="L34" s="135">
        <f t="shared" si="17"/>
        <v>30795844</v>
      </c>
      <c r="M34" s="135">
        <f t="shared" si="17"/>
        <v>2050720</v>
      </c>
      <c r="N34" s="135">
        <f>SUM(N22,N31)</f>
        <v>311472546</v>
      </c>
      <c r="O34" s="135">
        <f t="shared" si="17"/>
        <v>135760</v>
      </c>
      <c r="P34" s="146">
        <f>SUM(P22,P31)</f>
        <v>311608306</v>
      </c>
      <c r="Q34" s="148">
        <f t="shared" ref="Q34:Y34" si="18">SUM(Q22,Q31)</f>
        <v>212039853</v>
      </c>
      <c r="R34" s="135">
        <f t="shared" si="18"/>
        <v>-29582</v>
      </c>
      <c r="S34" s="131">
        <f t="shared" si="18"/>
        <v>212010271</v>
      </c>
      <c r="T34" s="133">
        <f t="shared" si="18"/>
        <v>99598035</v>
      </c>
      <c r="U34" s="135">
        <f t="shared" si="18"/>
        <v>0</v>
      </c>
      <c r="V34" s="144">
        <f t="shared" si="18"/>
        <v>99598035</v>
      </c>
      <c r="W34" s="135">
        <f t="shared" si="18"/>
        <v>270544388</v>
      </c>
      <c r="X34" s="135">
        <f t="shared" si="18"/>
        <v>213922916</v>
      </c>
      <c r="Y34" s="135">
        <f t="shared" si="18"/>
        <v>372193143</v>
      </c>
      <c r="Z34" s="124">
        <f>ROUND(SUM(Z9:Z21,Z25:Z30)/19,3)</f>
        <v>0.66300000000000003</v>
      </c>
      <c r="AA34" s="124">
        <f>ROUND(SUM(AA9:AA21,AA25:AA30)/19,3)</f>
        <v>0.66300000000000003</v>
      </c>
      <c r="AB34" s="124">
        <f>ROUND(SUM(AB9:AB21,AB25:AB30)/19,3)</f>
        <v>0.65500000000000003</v>
      </c>
      <c r="AC34" s="125">
        <f>ROUND(SUM(AC9:AC21,AC25:AC30)/19,3)</f>
        <v>0.66</v>
      </c>
    </row>
    <row r="35" spans="2:29" s="1" customFormat="1" ht="30" customHeight="1" thickBot="1" x14ac:dyDescent="0.2">
      <c r="B35" s="153"/>
      <c r="C35" s="149"/>
      <c r="D35" s="136"/>
      <c r="E35" s="136"/>
      <c r="F35" s="136"/>
      <c r="G35" s="136"/>
      <c r="H35" s="145"/>
      <c r="I35" s="129"/>
      <c r="J35" s="129"/>
      <c r="K35" s="136"/>
      <c r="L35" s="136"/>
      <c r="M35" s="136"/>
      <c r="N35" s="136"/>
      <c r="O35" s="136"/>
      <c r="P35" s="147"/>
      <c r="Q35" s="149"/>
      <c r="R35" s="136"/>
      <c r="S35" s="132"/>
      <c r="T35" s="134"/>
      <c r="U35" s="136"/>
      <c r="V35" s="145"/>
      <c r="W35" s="136"/>
      <c r="X35" s="136"/>
      <c r="Y35" s="136"/>
      <c r="Z35" s="113">
        <v>0.69099999999999995</v>
      </c>
      <c r="AA35" s="113">
        <v>0.69499999999999995</v>
      </c>
      <c r="AB35" s="113">
        <v>0.68100000000000005</v>
      </c>
      <c r="AC35" s="42">
        <f>ROUND(SUM(Z35:AB35)/3,3)</f>
        <v>0.68899999999999995</v>
      </c>
    </row>
    <row r="36" spans="2:29" x14ac:dyDescent="0.15">
      <c r="B36" s="7"/>
      <c r="W36" s="44"/>
      <c r="X36" s="44"/>
      <c r="Z36" s="3" t="s">
        <v>30</v>
      </c>
    </row>
    <row r="37" spans="2:29" x14ac:dyDescent="0.15">
      <c r="B37" s="7"/>
    </row>
    <row r="41" spans="2:29" x14ac:dyDescent="0.15">
      <c r="N41" s="8"/>
      <c r="T41" s="8"/>
      <c r="V41" s="8"/>
    </row>
    <row r="43" spans="2:29" x14ac:dyDescent="0.1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29" x14ac:dyDescent="0.1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29" x14ac:dyDescent="0.1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</sheetData>
  <mergeCells count="102">
    <mergeCell ref="B4:B8"/>
    <mergeCell ref="T4:T8"/>
    <mergeCell ref="U4:U8"/>
    <mergeCell ref="V4:V8"/>
    <mergeCell ref="L5:L8"/>
    <mergeCell ref="M5:M8"/>
    <mergeCell ref="N5:N8"/>
    <mergeCell ref="O5:O8"/>
    <mergeCell ref="S5:S8"/>
    <mergeCell ref="J5:J8"/>
    <mergeCell ref="C5:C8"/>
    <mergeCell ref="D5:D8"/>
    <mergeCell ref="E5:E8"/>
    <mergeCell ref="F5:F8"/>
    <mergeCell ref="G5:G8"/>
    <mergeCell ref="K5:K8"/>
    <mergeCell ref="Y5:Y8"/>
    <mergeCell ref="Q22:Q23"/>
    <mergeCell ref="R22:R23"/>
    <mergeCell ref="S22:S23"/>
    <mergeCell ref="T22:T23"/>
    <mergeCell ref="W4:Y4"/>
    <mergeCell ref="Q5:Q8"/>
    <mergeCell ref="R5:R8"/>
    <mergeCell ref="G22:G23"/>
    <mergeCell ref="K22:K23"/>
    <mergeCell ref="L22:L23"/>
    <mergeCell ref="M22:M23"/>
    <mergeCell ref="W5:W8"/>
    <mergeCell ref="X5:X8"/>
    <mergeCell ref="P5:P8"/>
    <mergeCell ref="J22:J23"/>
    <mergeCell ref="I22:I23"/>
    <mergeCell ref="AC5:AC8"/>
    <mergeCell ref="Z5:Z8"/>
    <mergeCell ref="AA5:AA8"/>
    <mergeCell ref="AB5:AB8"/>
    <mergeCell ref="Y22:Y23"/>
    <mergeCell ref="B22:B23"/>
    <mergeCell ref="C22:C23"/>
    <mergeCell ref="D22:D23"/>
    <mergeCell ref="E22:E23"/>
    <mergeCell ref="F22:F23"/>
    <mergeCell ref="B31:B32"/>
    <mergeCell ref="C31:C32"/>
    <mergeCell ref="D31:D32"/>
    <mergeCell ref="E31:E32"/>
    <mergeCell ref="F31:F32"/>
    <mergeCell ref="G31:G32"/>
    <mergeCell ref="K31:K32"/>
    <mergeCell ref="L31:L32"/>
    <mergeCell ref="N22:N23"/>
    <mergeCell ref="N31:N32"/>
    <mergeCell ref="O31:O32"/>
    <mergeCell ref="P31:P32"/>
    <mergeCell ref="M31:M32"/>
    <mergeCell ref="Q31:Q32"/>
    <mergeCell ref="R31:R32"/>
    <mergeCell ref="X22:X23"/>
    <mergeCell ref="O22:O23"/>
    <mergeCell ref="V22:V23"/>
    <mergeCell ref="W22:W23"/>
    <mergeCell ref="P22:P23"/>
    <mergeCell ref="X31:X32"/>
    <mergeCell ref="V31:V32"/>
    <mergeCell ref="U22:U23"/>
    <mergeCell ref="Y31:Y32"/>
    <mergeCell ref="B34:B35"/>
    <mergeCell ref="C34:C35"/>
    <mergeCell ref="D34:D35"/>
    <mergeCell ref="E34:E35"/>
    <mergeCell ref="F34:F35"/>
    <mergeCell ref="S31:S32"/>
    <mergeCell ref="T31:T32"/>
    <mergeCell ref="U31:U32"/>
    <mergeCell ref="W31:W32"/>
    <mergeCell ref="K34:K35"/>
    <mergeCell ref="L34:L35"/>
    <mergeCell ref="M34:M35"/>
    <mergeCell ref="N34:N35"/>
    <mergeCell ref="O34:O35"/>
    <mergeCell ref="H34:H35"/>
    <mergeCell ref="Y34:Y35"/>
    <mergeCell ref="H5:H8"/>
    <mergeCell ref="H22:H23"/>
    <mergeCell ref="H31:H32"/>
    <mergeCell ref="V34:V35"/>
    <mergeCell ref="I5:I8"/>
    <mergeCell ref="W34:W35"/>
    <mergeCell ref="P34:P35"/>
    <mergeCell ref="Q34:Q35"/>
    <mergeCell ref="R34:R35"/>
    <mergeCell ref="I31:I32"/>
    <mergeCell ref="I34:I35"/>
    <mergeCell ref="J31:J32"/>
    <mergeCell ref="J34:J35"/>
    <mergeCell ref="B2:P2"/>
    <mergeCell ref="X34:X35"/>
    <mergeCell ref="S34:S35"/>
    <mergeCell ref="T34:T35"/>
    <mergeCell ref="U34:U35"/>
    <mergeCell ref="G34:G35"/>
  </mergeCells>
  <phoneticPr fontId="5"/>
  <printOptions horizontalCentered="1" gridLinesSet="0"/>
  <pageMargins left="0.39370078740157483" right="0.39370078740157483" top="0.59055118110236227" bottom="0.27559055118110237" header="0.51181102362204722" footer="0.43307086614173229"/>
  <pageSetup paperSize="9" scale="40" orientation="portrait" r:id="rId1"/>
  <headerFooter alignWithMargins="0"/>
  <colBreaks count="1" manualBreakCount="1">
    <brk id="16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33表</vt:lpstr>
      <vt:lpstr>'33表'!Print_Area</vt:lpstr>
      <vt:lpstr>'33表'!Print_Titles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Ｈ７普通交付税の状況</dc:title>
  <dc:creator>N.MOCHIDUKI</dc:creator>
  <cp:lastModifiedBy>佐々木　祐貴子</cp:lastModifiedBy>
  <cp:lastPrinted>2025-03-04T06:03:20Z</cp:lastPrinted>
  <dcterms:created xsi:type="dcterms:W3CDTF">1997-07-25T11:44:28Z</dcterms:created>
  <dcterms:modified xsi:type="dcterms:W3CDTF">2025-03-04T06:03:24Z</dcterms:modified>
</cp:coreProperties>
</file>