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水道事業\"/>
    </mc:Choice>
  </mc:AlternateContent>
  <xr:revisionPtr revIDLastSave="0" documentId="13_ncr:1_{4BE483F9-70EE-47CE-B32B-983CE62DF8BE}" xr6:coauthVersionLast="47" xr6:coauthVersionMax="47" xr10:uidLastSave="{00000000-0000-0000-0000-000000000000}"/>
  <workbookProtection workbookAlgorithmName="SHA-512" workbookHashValue="lPEupQg+Ye9ohyBzJu6ShcL35RM/TUECmu3O9Bm2K1heDA18R/JK57elmjNeNBQPxUD5SQPBDezUdrBK+cT9mQ==" workbookSaltValue="ccKdj/wR7M7vLJt/8yVF9w==" workbookSpinCount="100000" lockStructure="1"/>
  <bookViews>
    <workbookView xWindow="-13740"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W10" i="4" s="1"/>
  <c r="P6" i="5"/>
  <c r="P10" i="4" s="1"/>
  <c r="O6" i="5"/>
  <c r="I10" i="4" s="1"/>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H85" i="4"/>
  <c r="B10" i="4"/>
  <c r="AD8" i="4"/>
  <c r="W8" i="4"/>
  <c r="B6"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<sst xmlns="http://schemas.openxmlformats.org/spreadsheetml/2006/main" count="231" uniqueCount="113">
  <si>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</si>
  <si>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</si>
  <si>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</si>
  <si>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</si>
  <si>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</si>
  <si>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</si>
  <si>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</si>
  <si>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</si>
  <si>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</si>
  <si>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</si>
  <si>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</si>
  <si>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</si>
  <si>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</si>
  <si>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</si>
  <si>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</si>
  <si>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</si>
  <si>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</si>
  <si>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</si>
  <si>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</si>
  <si>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</si>
  <si>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</si>
  <si>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</si>
  <si>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</si>
  <si>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</si>
  <si>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</si>
  <si>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</si>
  <si>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</si>
  <si>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</si>
  <si>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</si>
  <si>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</si>
  <si>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</si>
  <si>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</si>
  <si>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</si>
  <si>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</si>
  <si>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</si>
  <si>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</si>
  <si>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</si>
  <si>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</si>
  <si>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</si>
  <si>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</si>
  <si>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</si>
  <si>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</si>
  <si>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</si>
  <si>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</si>
  <si>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</si>
  <si>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</si>
  <si>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</si>
  <si>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</si>
  <si>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</si>
  <si>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</si>
  <si>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</si>
  <si>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</si>
  <si>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</si>
  <si>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</si>
  <si>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</si>
  <si>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</si>
  <si>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</si>
  <si>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</si>
  <si>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</si>
  <si>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</si>
  <si>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</si>
  <si>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</si>
  <si>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</si>
  <si>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</si>
  <si>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</si>
  <si>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</si>
  <si>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</si>
  <si>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</si>
  <si>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</si>
  <si>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</si>
  <si>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</si>
  <si>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</si>
  <si>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</si>
  <si>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</si>
  <si>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</si>
  <si>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</si>
  <si>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</si>
  <si>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</si>
  <si>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</si>
  <si>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</si>
  <si>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</si>
  <si>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</si>
  <si>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</si>
  <si>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</si>
  <si>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</si>
  <si>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</si>
  <si>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</si>
  <si>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</si>
  <si>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</si>
  <si>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</si>
  <si>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</si>
  <si>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</si>
  <si>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</si>
  <si>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愛知郡広域行政組合（事業会計分）</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</si>
  <si>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</si>
  <si>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</si>
  <si>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</si>
  <si>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</si>
  <si>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</si>
  <si>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</si>
  <si>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</si>
  <si>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</si>
  <si>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</si>
  <si>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</si>
  <si>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</si>
  <si>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</si>
  <si>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</si>
  <si>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</si>
  <si>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</si>
  <si>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</si>
  <si>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安定的で健全な経営を図るため、経営戦略及び水道ビジョンの見直しを行い、現状の把握と今後の経済の動向や事業環境の変化に対応しつつ目標を達成していく必要があります。
　また、水需要の減少と施設更新需要の増加に対応していくため、施設の長寿命化を図り維持管理費用の削減に努める必要があります。</t>
    <rPh sb="29" eb="31">
      <t>ミナオ</t>
    </rPh>
    <rPh sb="48" eb="50">
      <t>ドウコウ</t>
    </rPh>
    <rPh sb="93" eb="95">
      <t>シセツ</t>
    </rPh>
    <rPh sb="126" eb="128">
      <t>ヒヨウ</t>
    </rPh>
    <phoneticPr fontId="4"/>
  </si>
  <si>
    <t xml:space="preserve">　年々人口が減少し続けている反面、給水戸数は令和４年度と比べ増加しています。節水器具の普及又は水道水離れなどによる影響で使用水量は減少したが給水収益は水道料金改定により増加となり、黒字経営を維持しています。
　また、老朽化した施設及び管路の更新に伴う減価償却費は年々増加し続け、①経常収支比率は低下していくことが予測されます。
　③の流動比率について令和４年度と比較し資産では料金改定による収益及び受託工事収等が増加し、負債では工事等未払金等が増加した結果、類似団体平均値よりも低い状態となりました。
　④の企業債残高対給水収益比率は、令和４年度と比較して若干減少しましたが、類似団体平均値よりも高い水準であり、将来世代に過度な負担を与えないよう企業債発行額の適正な管理に取り組む必要があります。
　⑤・⑥の料金回収率・給水原価については、水道料金改定より類似団体平均値よりも良好な値を示していますので今後も適正な料金水準で維持していく必要があります。
　⑦の施設利用率については給水人口が減少していくことが予測され、施設の有効的な利用について検討していく必要があります。
　⑧の有収率について、令和４年度より下降傾向しており類似団体平均値よりも低い水準であることから漏水調査による早期発見と管路の計画的な更新を引き続き行い有収率向上に取り組む必要があります。
</t>
    <rPh sb="22" eb="24">
      <t>レイワ</t>
    </rPh>
    <rPh sb="25" eb="26">
      <t>ネン</t>
    </rPh>
    <rPh sb="90" eb="92">
      <t>クロジ</t>
    </rPh>
    <rPh sb="92" eb="94">
      <t>ケイエイ</t>
    </rPh>
    <rPh sb="95" eb="97">
      <t>イジ</t>
    </rPh>
    <rPh sb="175" eb="177">
      <t>レイワ</t>
    </rPh>
    <rPh sb="178" eb="180">
      <t>ネンド</t>
    </rPh>
    <rPh sb="181" eb="183">
      <t>ヒカク</t>
    </rPh>
    <rPh sb="184" eb="186">
      <t>シサン</t>
    </rPh>
    <rPh sb="188" eb="190">
      <t>リョウキン</t>
    </rPh>
    <rPh sb="190" eb="192">
      <t>カイテイ</t>
    </rPh>
    <rPh sb="195" eb="197">
      <t>シュウエキ</t>
    </rPh>
    <rPh sb="197" eb="198">
      <t>オヨ</t>
    </rPh>
    <rPh sb="199" eb="203">
      <t>ジュタクコウジ</t>
    </rPh>
    <rPh sb="206" eb="208">
      <t>ゾウカ</t>
    </rPh>
    <rPh sb="210" eb="212">
      <t>フサイ</t>
    </rPh>
    <rPh sb="214" eb="216">
      <t>コウジ</t>
    </rPh>
    <rPh sb="216" eb="217">
      <t>トウ</t>
    </rPh>
    <rPh sb="217" eb="220">
      <t>ミバライキン</t>
    </rPh>
    <rPh sb="220" eb="221">
      <t>ナド</t>
    </rPh>
    <rPh sb="222" eb="224">
      <t>ゾウカ</t>
    </rPh>
    <rPh sb="226" eb="228">
      <t>ケッカ</t>
    </rPh>
    <rPh sb="268" eb="270">
      <t>レイワ</t>
    </rPh>
    <rPh sb="498" eb="500">
      <t>レイワ</t>
    </rPh>
    <phoneticPr fontId="4"/>
  </si>
  <si>
    <t>　令和５年度の基幹管路総延長は49,565ｍで内法定耐用年数経過しているものは22,099ｍとなり①の有形固定資産減価償却率及び②の管路経年化率は類似団体平均値よりも低いが年々増加していることから、管路の老朽化に対して更新が追いついてない状態です。
　老朽化した管路の更新には「人・物・金」などの財政面に深く関りがあり経営に与える影響を踏まえ維持管理費削減に努め、効率的に計画性をもって更新する必要があります。</t>
    <rPh sb="83" eb="84">
      <t>ヒク</t>
    </rPh>
    <rPh sb="112" eb="113">
      <t>オ</t>
    </rPh>
    <rPh sb="171" eb="175">
      <t>イジカンリ</t>
    </rPh>
    <rPh sb="175" eb="176">
      <t>ヒ</t>
    </rPh>
    <rPh sb="176" eb="178">
      <t>サクゲン</t>
    </rPh>
    <rPh sb="179" eb="18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</si>
</sst>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0.35</c:v>
                </c:pt>
                <c:pt idx="1">
                  <c:v>0.78</c:v>
                </c:pt>
                <c:pt idx="2">
                  <c:v>0.08</c:v>
                </c:pt>
                <c:pt idx="3">
                  <c:v>0.22</c:v>
                </c:pt>
                <c:pt idx="4">
                  <c:v>0.17</c:v>
                </c:pt>
              </c:numCache>
            </c:numRef>
          </c:val>
          <c:extLst>
            <c:ext xmlns:c16="http://schemas.microsoft.com/office/drawing/2014/chart" uri="{C3380CC4-5D6E-409C-BE32-E72D297353CC}">
              <c16:uniqueId val="{00000000-7761-4061-8A81-22C4D96D8B5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7761-4061-8A81-22C4D96D8B5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73.45</c:v>
                </c:pt>
                <c:pt idx="1">
                  <c:v>73.819999999999993</c:v>
                </c:pt>
                <c:pt idx="2">
                  <c:v>72.930000000000007</c:v>
                </c:pt>
                <c:pt idx="3">
                  <c:v>72.05</c:v>
                </c:pt>
                <c:pt idx="4">
                  <c:v>72.2</c:v>
                </c:pt>
              </c:numCache>
            </c:numRef>
          </c:val>
          <c:extLst>
            <c:ext xmlns:c16="http://schemas.microsoft.com/office/drawing/2014/chart" uri="{C3380CC4-5D6E-409C-BE32-E72D297353CC}">
              <c16:uniqueId val="{00000000-0B12-4C40-A8C2-358E350074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0B12-4C40-A8C2-358E350074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80.02</c:v>
                </c:pt>
                <c:pt idx="1">
                  <c:v>81</c:v>
                </c:pt>
                <c:pt idx="2">
                  <c:v>81.92</c:v>
                </c:pt>
                <c:pt idx="3">
                  <c:v>81.45</c:v>
                </c:pt>
                <c:pt idx="4">
                  <c:v>80.17</c:v>
                </c:pt>
              </c:numCache>
            </c:numRef>
          </c:val>
          <c:extLst>
            <c:ext xmlns:c16="http://schemas.microsoft.com/office/drawing/2014/chart" uri="{C3380CC4-5D6E-409C-BE32-E72D297353CC}">
              <c16:uniqueId val="{00000000-7E9A-49DF-A0CE-7AF4E9F940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7E9A-49DF-A0CE-7AF4E9F940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112.75</c:v>
                </c:pt>
                <c:pt idx="1">
                  <c:v>113.12</c:v>
                </c:pt>
                <c:pt idx="2">
                  <c:v>111.41</c:v>
                </c:pt>
                <c:pt idx="3">
                  <c:v>103.72</c:v>
                </c:pt>
                <c:pt idx="4">
                  <c:v>117.85</c:v>
                </c:pt>
              </c:numCache>
            </c:numRef>
          </c:val>
          <c:extLst>
            <c:ext xmlns:c16="http://schemas.microsoft.com/office/drawing/2014/chart" uri="{C3380CC4-5D6E-409C-BE32-E72D297353CC}">
              <c16:uniqueId val="{00000000-E55B-4859-9182-055B1C7CE3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E55B-4859-9182-055B1C7CE3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40.47</c:v>
                </c:pt>
                <c:pt idx="1">
                  <c:v>40.340000000000003</c:v>
                </c:pt>
                <c:pt idx="2">
                  <c:v>42.35</c:v>
                </c:pt>
                <c:pt idx="3">
                  <c:v>43.17</c:v>
                </c:pt>
                <c:pt idx="4">
                  <c:v>44.49</c:v>
                </c:pt>
              </c:numCache>
            </c:numRef>
          </c:val>
          <c:extLst>
            <c:ext xmlns:c16="http://schemas.microsoft.com/office/drawing/2014/chart" uri="{C3380CC4-5D6E-409C-BE32-E72D297353CC}">
              <c16:uniqueId val="{00000000-8F75-4B46-BA97-EA9830E4C96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8F75-4B46-BA97-EA9830E4C96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8.5</c:v>
                </c:pt>
                <c:pt idx="1">
                  <c:v>9.0500000000000007</c:v>
                </c:pt>
                <c:pt idx="2">
                  <c:v>9.34</c:v>
                </c:pt>
                <c:pt idx="3">
                  <c:v>13.49</c:v>
                </c:pt>
                <c:pt idx="4">
                  <c:v>13.59</c:v>
                </c:pt>
              </c:numCache>
            </c:numRef>
          </c:val>
          <c:extLst>
            <c:ext xmlns:c16="http://schemas.microsoft.com/office/drawing/2014/chart" uri="{C3380CC4-5D6E-409C-BE32-E72D297353CC}">
              <c16:uniqueId val="{00000000-D879-4799-8663-F4F3C4BE0A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D879-4799-8663-F4F3C4BE0A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17-48FC-A2FA-065CDEBA4B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0117-48FC-A2FA-065CDEBA4B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382.18</c:v>
                </c:pt>
                <c:pt idx="1">
                  <c:v>296.23</c:v>
                </c:pt>
                <c:pt idx="2">
                  <c:v>262.38</c:v>
                </c:pt>
                <c:pt idx="3">
                  <c:v>380.39</c:v>
                </c:pt>
                <c:pt idx="4">
                  <c:v>313.11</c:v>
                </c:pt>
              </c:numCache>
            </c:numRef>
          </c:val>
          <c:extLst>
            <c:ext xmlns:c16="http://schemas.microsoft.com/office/drawing/2014/chart" uri="{C3380CC4-5D6E-409C-BE32-E72D297353CC}">
              <c16:uniqueId val="{00000000-3121-4716-9C57-785A57559BD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3121-4716-9C57-785A57559BD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481.3</c:v>
                </c:pt>
                <c:pt idx="1">
                  <c:v>475</c:v>
                </c:pt>
                <c:pt idx="2">
                  <c:v>464.69</c:v>
                </c:pt>
                <c:pt idx="3">
                  <c:v>470.75</c:v>
                </c:pt>
                <c:pt idx="4">
                  <c:v>430.26</c:v>
                </c:pt>
              </c:numCache>
            </c:numRef>
          </c:val>
          <c:extLst>
            <c:ext xmlns:c16="http://schemas.microsoft.com/office/drawing/2014/chart" uri="{C3380CC4-5D6E-409C-BE32-E72D297353CC}">
              <c16:uniqueId val="{00000000-B0E2-42EC-939D-7656F6DFA9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B0E2-42EC-939D-7656F6DFA9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105.89</c:v>
                </c:pt>
                <c:pt idx="1">
                  <c:v>104.77</c:v>
                </c:pt>
                <c:pt idx="2">
                  <c:v>105.67</c:v>
                </c:pt>
                <c:pt idx="3">
                  <c:v>96.48</c:v>
                </c:pt>
                <c:pt idx="4">
                  <c:v>110.3</c:v>
                </c:pt>
              </c:numCache>
            </c:numRef>
          </c:val>
          <c:extLst>
            <c:ext xmlns:c16="http://schemas.microsoft.com/office/drawing/2014/chart" uri="{C3380CC4-5D6E-409C-BE32-E72D297353CC}">
              <c16:uniqueId val="{00000000-DD6B-494C-B2D9-6A5923A5BD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DD6B-494C-B2D9-6A5923A5BD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112.69</c:v>
                </c:pt>
                <c:pt idx="1">
                  <c:v>114.18</c:v>
                </c:pt>
                <c:pt idx="2">
                  <c:v>113.15</c:v>
                </c:pt>
                <c:pt idx="3">
                  <c:v>124.87</c:v>
                </c:pt>
                <c:pt idx="4">
                  <c:v>117.94</c:v>
                </c:pt>
              </c:numCache>
            </c:numRef>
          </c:val>
          <c:extLst>
            <c:ext xmlns:c16="http://schemas.microsoft.com/office/drawing/2014/chart" uri="{C3380CC4-5D6E-409C-BE32-E72D297353CC}">
              <c16:uniqueId val="{00000000-A44B-40E2-8B4F-6F9D8CCBA1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A44B-40E2-8B4F-6F9D8CCBA1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40" zoomScale="130" zoomScaleNormal="13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滋賀県　愛知郡広域行政組合（事業会計分）</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61.64</v>
      </c>
      <c r="J10" s="37"/>
      <c r="K10" s="37"/>
      <c r="L10" s="37"/>
      <c r="M10" s="37"/>
      <c r="N10" s="37"/>
      <c r="O10" s="64"/>
      <c r="P10" s="54">
        <f>データ!$P$6</f>
        <v>98.12</v>
      </c>
      <c r="Q10" s="54"/>
      <c r="R10" s="54"/>
      <c r="S10" s="54"/>
      <c r="T10" s="54"/>
      <c r="U10" s="54"/>
      <c r="V10" s="54"/>
      <c r="W10" s="65">
        <f>データ!$Q$6</f>
        <v>2640</v>
      </c>
      <c r="X10" s="65"/>
      <c r="Y10" s="65"/>
      <c r="Z10" s="65"/>
      <c r="AA10" s="65"/>
      <c r="AB10" s="65"/>
      <c r="AC10" s="65"/>
      <c r="AD10" s="2"/>
      <c r="AE10" s="2"/>
      <c r="AF10" s="2"/>
      <c r="AG10" s="2"/>
      <c r="AH10" s="2"/>
      <c r="AI10" s="2"/>
      <c r="AJ10" s="2"/>
      <c r="AK10" s="2"/>
      <c r="AL10" s="65">
        <f>データ!$U$6</f>
        <v>32946</v>
      </c>
      <c r="AM10" s="65"/>
      <c r="AN10" s="65"/>
      <c r="AO10" s="65"/>
      <c r="AP10" s="65"/>
      <c r="AQ10" s="65"/>
      <c r="AR10" s="65"/>
      <c r="AS10" s="65"/>
      <c r="AT10" s="36">
        <f>データ!$V$6</f>
        <v>63</v>
      </c>
      <c r="AU10" s="37"/>
      <c r="AV10" s="37"/>
      <c r="AW10" s="37"/>
      <c r="AX10" s="37"/>
      <c r="AY10" s="37"/>
      <c r="AZ10" s="37"/>
      <c r="BA10" s="37"/>
      <c r="BB10" s="54">
        <f>データ!$W$6</f>
        <v>522.95000000000005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wcwBJAZ+nC6hc43ijLLXnmpAMMv84Fp+idKdMM9ocjKJgTE7oSENBLkg/9onoZUYiPWSv138kasb240S3IP9A==" saltValue="tcZ12vX1FJV9qhygGlS7s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258601</v>
      </c>
      <c r="D6" s="20">
        <f t="shared" si="3"/>
        <v>46</v>
      </c>
      <c r="E6" s="20">
        <f t="shared" si="3"/>
        <v>1</v>
      </c>
      <c r="F6" s="20">
        <f t="shared" si="3"/>
        <v>0</v>
      </c>
      <c r="G6" s="20">
        <f t="shared" si="3"/>
        <v>1</v>
      </c>
      <c r="H6" s="20" t="str">
        <f t="shared" si="3"/>
        <v>滋賀県　愛知郡広域行政組合（事業会計分）</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61.64</v>
      </c>
      <c r="P6" s="21">
        <f t="shared" si="3"/>
        <v>98.12</v>
      </c>
      <c r="Q6" s="21">
        <f t="shared" si="3"/>
        <v>2640</v>
      </c>
      <c r="R6" s="21" t="str">
        <f t="shared" si="3"/>
        <v>-</v>
      </c>
      <c r="S6" s="21" t="str">
        <f t="shared" si="3"/>
        <v>-</v>
      </c>
      <c r="T6" s="21" t="str">
        <f t="shared" si="3"/>
        <v>-</v>
      </c>
      <c r="U6" s="21">
        <f t="shared" si="3"/>
        <v>32946</v>
      </c>
      <c r="V6" s="21">
        <f t="shared" si="3"/>
        <v>63</v>
      </c>
      <c r="W6" s="21">
        <f t="shared" si="3"/>
        <v>522.95000000000005</v>
      </c>
      <c r="X6" s="22">
        <f>IF(X7="",NA(),X7)</f>
        <v>112.75</v>
      </c>
      <c r="Y6" s="22">
        <f t="shared" ref="Y6:AG6" si="4">IF(Y7="",NA(),Y7)</f>
        <v>113.12</v>
      </c>
      <c r="Z6" s="22">
        <f t="shared" si="4"/>
        <v>111.41</v>
      </c>
      <c r="AA6" s="22">
        <f t="shared" si="4"/>
        <v>103.72</v>
      </c>
      <c r="AB6" s="22">
        <f t="shared" si="4"/>
        <v>117.85</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382.18</v>
      </c>
      <c r="AU6" s="22">
        <f t="shared" ref="AU6:BC6" si="6">IF(AU7="",NA(),AU7)</f>
        <v>296.23</v>
      </c>
      <c r="AV6" s="22">
        <f t="shared" si="6"/>
        <v>262.38</v>
      </c>
      <c r="AW6" s="22">
        <f t="shared" si="6"/>
        <v>380.39</v>
      </c>
      <c r="AX6" s="22">
        <f t="shared" si="6"/>
        <v>313.11</v>
      </c>
      <c r="AY6" s="22">
        <f t="shared" si="6"/>
        <v>365.18</v>
      </c>
      <c r="AZ6" s="22">
        <f t="shared" si="6"/>
        <v>327.77</v>
      </c>
      <c r="BA6" s="22">
        <f t="shared" si="6"/>
        <v>338.02</v>
      </c>
      <c r="BB6" s="22">
        <f t="shared" si="6"/>
        <v>345.94</v>
      </c>
      <c r="BC6" s="22">
        <f t="shared" si="6"/>
        <v>329.7</v>
      </c>
      <c r="BD6" s="21" t="str">
        <f>IF(BD7="","",IF(BD7="-","【-】","【"&amp;SUBSTITUTE(TEXT(BD7,"#,##0.00"),"-","△")&amp;"】"))</f>
        <v>【243.36】</v>
      </c>
      <c r="BE6" s="22">
        <f>IF(BE7="",NA(),BE7)</f>
        <v>481.3</v>
      </c>
      <c r="BF6" s="22">
        <f t="shared" ref="BF6:BN6" si="7">IF(BF7="",NA(),BF7)</f>
        <v>475</v>
      </c>
      <c r="BG6" s="22">
        <f t="shared" si="7"/>
        <v>464.69</v>
      </c>
      <c r="BH6" s="22">
        <f t="shared" si="7"/>
        <v>470.75</v>
      </c>
      <c r="BI6" s="22">
        <f t="shared" si="7"/>
        <v>430.26</v>
      </c>
      <c r="BJ6" s="22">
        <f t="shared" si="7"/>
        <v>371.65</v>
      </c>
      <c r="BK6" s="22">
        <f t="shared" si="7"/>
        <v>397.1</v>
      </c>
      <c r="BL6" s="22">
        <f t="shared" si="7"/>
        <v>379.91</v>
      </c>
      <c r="BM6" s="22">
        <f t="shared" si="7"/>
        <v>386.61</v>
      </c>
      <c r="BN6" s="22">
        <f t="shared" si="7"/>
        <v>381.56</v>
      </c>
      <c r="BO6" s="21" t="str">
        <f>IF(BO7="","",IF(BO7="-","【-】","【"&amp;SUBSTITUTE(TEXT(BO7,"#,##0.00"),"-","△")&amp;"】"))</f>
        <v>【265.93】</v>
      </c>
      <c r="BP6" s="22">
        <f>IF(BP7="",NA(),BP7)</f>
        <v>105.89</v>
      </c>
      <c r="BQ6" s="22">
        <f t="shared" ref="BQ6:BY6" si="8">IF(BQ7="",NA(),BQ7)</f>
        <v>104.77</v>
      </c>
      <c r="BR6" s="22">
        <f t="shared" si="8"/>
        <v>105.67</v>
      </c>
      <c r="BS6" s="22">
        <f t="shared" si="8"/>
        <v>96.48</v>
      </c>
      <c r="BT6" s="22">
        <f t="shared" si="8"/>
        <v>110.3</v>
      </c>
      <c r="BU6" s="22">
        <f t="shared" si="8"/>
        <v>98.77</v>
      </c>
      <c r="BV6" s="22">
        <f t="shared" si="8"/>
        <v>95.79</v>
      </c>
      <c r="BW6" s="22">
        <f t="shared" si="8"/>
        <v>98.3</v>
      </c>
      <c r="BX6" s="22">
        <f t="shared" si="8"/>
        <v>93.82</v>
      </c>
      <c r="BY6" s="22">
        <f t="shared" si="8"/>
        <v>95.04</v>
      </c>
      <c r="BZ6" s="21" t="str">
        <f>IF(BZ7="","",IF(BZ7="-","【-】","【"&amp;SUBSTITUTE(TEXT(BZ7,"#,##0.00"),"-","△")&amp;"】"))</f>
        <v>【97.82】</v>
      </c>
      <c r="CA6" s="22">
        <f>IF(CA7="",NA(),CA7)</f>
        <v>112.69</v>
      </c>
      <c r="CB6" s="22">
        <f t="shared" ref="CB6:CJ6" si="9">IF(CB7="",NA(),CB7)</f>
        <v>114.18</v>
      </c>
      <c r="CC6" s="22">
        <f t="shared" si="9"/>
        <v>113.15</v>
      </c>
      <c r="CD6" s="22">
        <f t="shared" si="9"/>
        <v>124.87</v>
      </c>
      <c r="CE6" s="22">
        <f t="shared" si="9"/>
        <v>117.94</v>
      </c>
      <c r="CF6" s="22">
        <f t="shared" si="9"/>
        <v>173.67</v>
      </c>
      <c r="CG6" s="22">
        <f t="shared" si="9"/>
        <v>171.13</v>
      </c>
      <c r="CH6" s="22">
        <f t="shared" si="9"/>
        <v>173.7</v>
      </c>
      <c r="CI6" s="22">
        <f t="shared" si="9"/>
        <v>178.94</v>
      </c>
      <c r="CJ6" s="22">
        <f t="shared" si="9"/>
        <v>180.19</v>
      </c>
      <c r="CK6" s="21" t="str">
        <f>IF(CK7="","",IF(CK7="-","【-】","【"&amp;SUBSTITUTE(TEXT(CK7,"#,##0.00"),"-","△")&amp;"】"))</f>
        <v>【177.56】</v>
      </c>
      <c r="CL6" s="22">
        <f>IF(CL7="",NA(),CL7)</f>
        <v>73.45</v>
      </c>
      <c r="CM6" s="22">
        <f t="shared" ref="CM6:CU6" si="10">IF(CM7="",NA(),CM7)</f>
        <v>73.819999999999993</v>
      </c>
      <c r="CN6" s="22">
        <f t="shared" si="10"/>
        <v>72.930000000000007</v>
      </c>
      <c r="CO6" s="22">
        <f t="shared" si="10"/>
        <v>72.05</v>
      </c>
      <c r="CP6" s="22">
        <f t="shared" si="10"/>
        <v>72.2</v>
      </c>
      <c r="CQ6" s="22">
        <f t="shared" si="10"/>
        <v>59.67</v>
      </c>
      <c r="CR6" s="22">
        <f t="shared" si="10"/>
        <v>60.12</v>
      </c>
      <c r="CS6" s="22">
        <f t="shared" si="10"/>
        <v>60.34</v>
      </c>
      <c r="CT6" s="22">
        <f t="shared" si="10"/>
        <v>59.54</v>
      </c>
      <c r="CU6" s="22">
        <f t="shared" si="10"/>
        <v>59.26</v>
      </c>
      <c r="CV6" s="21" t="str">
        <f>IF(CV7="","",IF(CV7="-","【-】","【"&amp;SUBSTITUTE(TEXT(CV7,"#,##0.00"),"-","△")&amp;"】"))</f>
        <v>【59.81】</v>
      </c>
      <c r="CW6" s="22">
        <f>IF(CW7="",NA(),CW7)</f>
        <v>80.02</v>
      </c>
      <c r="CX6" s="22">
        <f t="shared" ref="CX6:DF6" si="11">IF(CX7="",NA(),CX7)</f>
        <v>81</v>
      </c>
      <c r="CY6" s="22">
        <f t="shared" si="11"/>
        <v>81.92</v>
      </c>
      <c r="CZ6" s="22">
        <f t="shared" si="11"/>
        <v>81.45</v>
      </c>
      <c r="DA6" s="22">
        <f t="shared" si="11"/>
        <v>80.17</v>
      </c>
      <c r="DB6" s="22">
        <f t="shared" si="11"/>
        <v>84.6</v>
      </c>
      <c r="DC6" s="22">
        <f t="shared" si="11"/>
        <v>84.24</v>
      </c>
      <c r="DD6" s="22">
        <f t="shared" si="11"/>
        <v>84.19</v>
      </c>
      <c r="DE6" s="22">
        <f t="shared" si="11"/>
        <v>83.93</v>
      </c>
      <c r="DF6" s="22">
        <f t="shared" si="11"/>
        <v>83.84</v>
      </c>
      <c r="DG6" s="21" t="str">
        <f>IF(DG7="","",IF(DG7="-","【-】","【"&amp;SUBSTITUTE(TEXT(DG7,"#,##0.00"),"-","△")&amp;"】"))</f>
        <v>【89.42】</v>
      </c>
      <c r="DH6" s="22">
        <f>IF(DH7="",NA(),DH7)</f>
        <v>40.47</v>
      </c>
      <c r="DI6" s="22">
        <f t="shared" ref="DI6:DQ6" si="12">IF(DI7="",NA(),DI7)</f>
        <v>40.340000000000003</v>
      </c>
      <c r="DJ6" s="22">
        <f t="shared" si="12"/>
        <v>42.35</v>
      </c>
      <c r="DK6" s="22">
        <f t="shared" si="12"/>
        <v>43.17</v>
      </c>
      <c r="DL6" s="22">
        <f t="shared" si="12"/>
        <v>44.49</v>
      </c>
      <c r="DM6" s="22">
        <f t="shared" si="12"/>
        <v>48.17</v>
      </c>
      <c r="DN6" s="22">
        <f t="shared" si="12"/>
        <v>48.83</v>
      </c>
      <c r="DO6" s="22">
        <f t="shared" si="12"/>
        <v>49.96</v>
      </c>
      <c r="DP6" s="22">
        <f t="shared" si="12"/>
        <v>50.82</v>
      </c>
      <c r="DQ6" s="22">
        <f t="shared" si="12"/>
        <v>51.82</v>
      </c>
      <c r="DR6" s="21" t="str">
        <f>IF(DR7="","",IF(DR7="-","【-】","【"&amp;SUBSTITUTE(TEXT(DR7,"#,##0.00"),"-","△")&amp;"】"))</f>
        <v>【52.02】</v>
      </c>
      <c r="DS6" s="22">
        <f>IF(DS7="",NA(),DS7)</f>
        <v>8.5</v>
      </c>
      <c r="DT6" s="22">
        <f t="shared" ref="DT6:EB6" si="13">IF(DT7="",NA(),DT7)</f>
        <v>9.0500000000000007</v>
      </c>
      <c r="DU6" s="22">
        <f t="shared" si="13"/>
        <v>9.34</v>
      </c>
      <c r="DV6" s="22">
        <f t="shared" si="13"/>
        <v>13.49</v>
      </c>
      <c r="DW6" s="22">
        <f t="shared" si="13"/>
        <v>13.59</v>
      </c>
      <c r="DX6" s="22">
        <f t="shared" si="13"/>
        <v>17.12</v>
      </c>
      <c r="DY6" s="22">
        <f t="shared" si="13"/>
        <v>18.18</v>
      </c>
      <c r="DZ6" s="22">
        <f t="shared" si="13"/>
        <v>19.32</v>
      </c>
      <c r="EA6" s="22">
        <f t="shared" si="13"/>
        <v>21.16</v>
      </c>
      <c r="EB6" s="22">
        <f t="shared" si="13"/>
        <v>22.72</v>
      </c>
      <c r="EC6" s="21" t="str">
        <f>IF(EC7="","",IF(EC7="-","【-】","【"&amp;SUBSTITUTE(TEXT(EC7,"#,##0.00"),"-","△")&amp;"】"))</f>
        <v>【25.37】</v>
      </c>
      <c r="ED6" s="22">
        <f>IF(ED7="",NA(),ED7)</f>
        <v>0.35</v>
      </c>
      <c r="EE6" s="22">
        <f t="shared" ref="EE6:EM6" si="14">IF(EE7="",NA(),EE7)</f>
        <v>0.78</v>
      </c>
      <c r="EF6" s="22">
        <f t="shared" si="14"/>
        <v>0.08</v>
      </c>
      <c r="EG6" s="22">
        <f t="shared" si="14"/>
        <v>0.22</v>
      </c>
      <c r="EH6" s="22">
        <f t="shared" si="14"/>
        <v>0.17</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258601</v>
      </c>
      <c r="D7" s="24">
        <v>46</v>
      </c>
      <c r="E7" s="24">
        <v>1</v>
      </c>
      <c r="F7" s="24">
        <v>0</v>
      </c>
      <c r="G7" s="24">
        <v>1</v>
      </c>
      <c r="H7" s="24" t="s">
        <v>93</v>
      </c>
      <c r="I7" s="24" t="s">
        <v>94</v>
      </c>
      <c r="J7" s="24" t="s">
        <v>95</v>
      </c>
      <c r="K7" s="24" t="s">
        <v>96</v>
      </c>
      <c r="L7" s="24" t="s">
        <v>97</v>
      </c>
      <c r="M7" s="24" t="s">
        <v>98</v>
      </c>
      <c r="N7" s="25" t="s">
        <v>99</v>
      </c>
      <c r="O7" s="25">
        <v>61.64</v>
      </c>
      <c r="P7" s="25">
        <v>98.12</v>
      </c>
      <c r="Q7" s="25">
        <v>2640</v>
      </c>
      <c r="R7" s="25" t="s">
        <v>99</v>
      </c>
      <c r="S7" s="25" t="s">
        <v>99</v>
      </c>
      <c r="T7" s="25" t="s">
        <v>99</v>
      </c>
      <c r="U7" s="25">
        <v>32946</v>
      </c>
      <c r="V7" s="25">
        <v>63</v>
      </c>
      <c r="W7" s="25">
        <v>522.95000000000005</v>
      </c>
      <c r="X7" s="25">
        <v>112.75</v>
      </c>
      <c r="Y7" s="25">
        <v>113.12</v>
      </c>
      <c r="Z7" s="25">
        <v>111.41</v>
      </c>
      <c r="AA7" s="25">
        <v>103.72</v>
      </c>
      <c r="AB7" s="25">
        <v>117.85</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382.18</v>
      </c>
      <c r="AU7" s="25">
        <v>296.23</v>
      </c>
      <c r="AV7" s="25">
        <v>262.38</v>
      </c>
      <c r="AW7" s="25">
        <v>380.39</v>
      </c>
      <c r="AX7" s="25">
        <v>313.11</v>
      </c>
      <c r="AY7" s="25">
        <v>365.18</v>
      </c>
      <c r="AZ7" s="25">
        <v>327.77</v>
      </c>
      <c r="BA7" s="25">
        <v>338.02</v>
      </c>
      <c r="BB7" s="25">
        <v>345.94</v>
      </c>
      <c r="BC7" s="25">
        <v>329.7</v>
      </c>
      <c r="BD7" s="25">
        <v>243.36</v>
      </c>
      <c r="BE7" s="25">
        <v>481.3</v>
      </c>
      <c r="BF7" s="25">
        <v>475</v>
      </c>
      <c r="BG7" s="25">
        <v>464.69</v>
      </c>
      <c r="BH7" s="25">
        <v>470.75</v>
      </c>
      <c r="BI7" s="25">
        <v>430.26</v>
      </c>
      <c r="BJ7" s="25">
        <v>371.65</v>
      </c>
      <c r="BK7" s="25">
        <v>397.1</v>
      </c>
      <c r="BL7" s="25">
        <v>379.91</v>
      </c>
      <c r="BM7" s="25">
        <v>386.61</v>
      </c>
      <c r="BN7" s="25">
        <v>381.56</v>
      </c>
      <c r="BO7" s="25">
        <v>265.93</v>
      </c>
      <c r="BP7" s="25">
        <v>105.89</v>
      </c>
      <c r="BQ7" s="25">
        <v>104.77</v>
      </c>
      <c r="BR7" s="25">
        <v>105.67</v>
      </c>
      <c r="BS7" s="25">
        <v>96.48</v>
      </c>
      <c r="BT7" s="25">
        <v>110.3</v>
      </c>
      <c r="BU7" s="25">
        <v>98.77</v>
      </c>
      <c r="BV7" s="25">
        <v>95.79</v>
      </c>
      <c r="BW7" s="25">
        <v>98.3</v>
      </c>
      <c r="BX7" s="25">
        <v>93.82</v>
      </c>
      <c r="BY7" s="25">
        <v>95.04</v>
      </c>
      <c r="BZ7" s="25">
        <v>97.82</v>
      </c>
      <c r="CA7" s="25">
        <v>112.69</v>
      </c>
      <c r="CB7" s="25">
        <v>114.18</v>
      </c>
      <c r="CC7" s="25">
        <v>113.15</v>
      </c>
      <c r="CD7" s="25">
        <v>124.87</v>
      </c>
      <c r="CE7" s="25">
        <v>117.94</v>
      </c>
      <c r="CF7" s="25">
        <v>173.67</v>
      </c>
      <c r="CG7" s="25">
        <v>171.13</v>
      </c>
      <c r="CH7" s="25">
        <v>173.7</v>
      </c>
      <c r="CI7" s="25">
        <v>178.94</v>
      </c>
      <c r="CJ7" s="25">
        <v>180.19</v>
      </c>
      <c r="CK7" s="25">
        <v>177.56</v>
      </c>
      <c r="CL7" s="25">
        <v>73.45</v>
      </c>
      <c r="CM7" s="25">
        <v>73.819999999999993</v>
      </c>
      <c r="CN7" s="25">
        <v>72.930000000000007</v>
      </c>
      <c r="CO7" s="25">
        <v>72.05</v>
      </c>
      <c r="CP7" s="25">
        <v>72.2</v>
      </c>
      <c r="CQ7" s="25">
        <v>59.67</v>
      </c>
      <c r="CR7" s="25">
        <v>60.12</v>
      </c>
      <c r="CS7" s="25">
        <v>60.34</v>
      </c>
      <c r="CT7" s="25">
        <v>59.54</v>
      </c>
      <c r="CU7" s="25">
        <v>59.26</v>
      </c>
      <c r="CV7" s="25">
        <v>59.81</v>
      </c>
      <c r="CW7" s="25">
        <v>80.02</v>
      </c>
      <c r="CX7" s="25">
        <v>81</v>
      </c>
      <c r="CY7" s="25">
        <v>81.92</v>
      </c>
      <c r="CZ7" s="25">
        <v>81.45</v>
      </c>
      <c r="DA7" s="25">
        <v>80.17</v>
      </c>
      <c r="DB7" s="25">
        <v>84.6</v>
      </c>
      <c r="DC7" s="25">
        <v>84.24</v>
      </c>
      <c r="DD7" s="25">
        <v>84.19</v>
      </c>
      <c r="DE7" s="25">
        <v>83.93</v>
      </c>
      <c r="DF7" s="25">
        <v>83.84</v>
      </c>
      <c r="DG7" s="25">
        <v>89.42</v>
      </c>
      <c r="DH7" s="25">
        <v>40.47</v>
      </c>
      <c r="DI7" s="25">
        <v>40.340000000000003</v>
      </c>
      <c r="DJ7" s="25">
        <v>42.35</v>
      </c>
      <c r="DK7" s="25">
        <v>43.17</v>
      </c>
      <c r="DL7" s="25">
        <v>44.49</v>
      </c>
      <c r="DM7" s="25">
        <v>48.17</v>
      </c>
      <c r="DN7" s="25">
        <v>48.83</v>
      </c>
      <c r="DO7" s="25">
        <v>49.96</v>
      </c>
      <c r="DP7" s="25">
        <v>50.82</v>
      </c>
      <c r="DQ7" s="25">
        <v>51.82</v>
      </c>
      <c r="DR7" s="25">
        <v>52.02</v>
      </c>
      <c r="DS7" s="25">
        <v>8.5</v>
      </c>
      <c r="DT7" s="25">
        <v>9.0500000000000007</v>
      </c>
      <c r="DU7" s="25">
        <v>9.34</v>
      </c>
      <c r="DV7" s="25">
        <v>13.49</v>
      </c>
      <c r="DW7" s="25">
        <v>13.59</v>
      </c>
      <c r="DX7" s="25">
        <v>17.12</v>
      </c>
      <c r="DY7" s="25">
        <v>18.18</v>
      </c>
      <c r="DZ7" s="25">
        <v>19.32</v>
      </c>
      <c r="EA7" s="25">
        <v>21.16</v>
      </c>
      <c r="EB7" s="25">
        <v>22.72</v>
      </c>
      <c r="EC7" s="25">
        <v>25.37</v>
      </c>
      <c r="ED7" s="25">
        <v>0.35</v>
      </c>
      <c r="EE7" s="25">
        <v>0.78</v>
      </c>
      <c r="EF7" s="25">
        <v>0.08</v>
      </c>
      <c r="EG7" s="25">
        <v>0.22</v>
      </c>
      <c r="EH7" s="25">
        <v>0.17</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2025-02-20T07:08:53Z</cp:lastPrinted>
  <dcterms:created xsi:type="dcterms:W3CDTF">2024-12-11T05:01:43Z</dcterms:created>
  <dcterms:modified xsi:type="dcterms:W3CDTF">2025-02-28T00:55:15Z</dcterms:modified>
  <cp:category/>
</cp:coreProperties>
</file>