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6 公営企業\03 経営比較分析表\06_各担当作業用\下水道事業\回答メール\12_東近江市\"/>
    </mc:Choice>
  </mc:AlternateContent>
  <xr:revisionPtr revIDLastSave="0" documentId="13_ncr:1_{F6183282-ADF1-43F9-8994-39FF00E300D2}" xr6:coauthVersionLast="47" xr6:coauthVersionMax="47" xr10:uidLastSave="{00000000-0000-0000-0000-000000000000}"/>
  <workbookProtection workbookAlgorithmName="SHA-512" workbookHashValue="6/w2zvYcdW6ARgoCW2tVZD4ZbeM/FkZ4z1mqDiwZpa0WHcSflBNnerSe2ffMsyCYSkwQh2oRam+013aozqx+bQ==" workbookSaltValue="3ncmU0EmMPMQgUF/whHPUw==" workbookSpinCount="100000" lockStructure="1"/>
  <bookViews>
    <workbookView xWindow="-13740" yWindow="-163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AL10" i="4"/>
  <c r="AL8" i="4"/>
  <c r="P8"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<sst xmlns="http://schemas.openxmlformats.org/spreadsheetml/2006/main" count="236" uniqueCount="117">
  <si>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</si>
  <si>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</si>
  <si>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</si>
  <si>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</si>
  <si>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</si>
  <si>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</si>
  <si>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</si>
  <si>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</si>
  <si>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</si>
  <si>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</si>
  <si>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</si>
  <si>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</si>
  <si>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</si>
  <si>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</si>
  <si>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</si>
  <si>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</si>
  <si>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</si>
  <si>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</si>
  <si>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</si>
  <si>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</si>
  <si>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</si>
  <si>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</si>
  <si>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</si>
  <si>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</si>
  <si>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</si>
  <si>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</si>
  <si>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</si>
  <si>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</si>
  <si>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</si>
  <si>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</si>
  <si>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</si>
  <si>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</si>
  <si>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</si>
  <si>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</si>
  <si>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</si>
  <si>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</si>
  <si>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</si>
  <si>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</si>
  <si>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</si>
  <si>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</si>
  <si>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</si>
  <si>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</si>
  <si>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</si>
  <si>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</si>
  <si>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</si>
  <si>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</si>
  <si>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</si>
  <si>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</si>
  <si>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</si>
  <si>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</si>
  <si>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</si>
  <si>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</si>
  <si>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</si>
  <si>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</si>
  <si>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</si>
  <si>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</si>
  <si>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</si>
  <si>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</si>
  <si>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</si>
  <si>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</si>
  <si>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</si>
  <si>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</si>
  <si>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</si>
  <si>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</si>
  <si>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</si>
  <si>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</si>
  <si>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</si>
  <si>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</si>
  <si>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</si>
  <si>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</si>
  <si>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</si>
  <si>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</si>
  <si>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</si>
  <si>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</si>
  <si>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</si>
  <si>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</si>
  <si>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</si>
  <si>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</si>
  <si>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</si>
  <si>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</si>
  <si>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</si>
  <si>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</si>
  <si>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</si>
  <si>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</si>
  <si>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</si>
  <si>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</si>
  <si>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</si>
  <si>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</si>
  <si>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</si>
  <si>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</si>
  <si>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</si>
  <si>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</si>
  <si>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</si>
  <si>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</si>
  <si>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</si>
  <si>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</si>
  <si>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</si>
  <si>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</si>
  <si>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</si>
  <si>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</si>
  <si>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</si>
  <si>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</si>
  <si>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</si>
  <si>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</si>
  <si>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</si>
  <si>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</si>
  <si>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</si>
  <si>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</si>
  <si>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</si>
  <si>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</si>
  <si>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</si>
  <si>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</si>
  <si>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</si>
  <si>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</si>
  <si>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各処理区の管渠については、耐用年数が経過していないため、現在のところ更新の必要はありません。
　各処理区の処理場については、当面存続する処理区について必要とされる点検・診断を行い、予防保全による長寿命化を図りながら、適切な維持管理に努めます。</t>
    <phoneticPr fontId="4"/>
  </si>
  <si>
    <r>
      <t xml:space="preserve">　農業集落排水事業の処理汚水量は、公共下水道への接続や、人口減少に伴い、今後も減少傾向が続く見込みです。
</t>
    </r>
    <r>
      <rPr>
        <sz val="10"/>
        <color rgb="FFFF0000"/>
        <rFont val="ＭＳ ゴシック"/>
        <family val="3"/>
        <charset val="128"/>
      </rPr>
      <t>　</t>
    </r>
    <r>
      <rPr>
        <sz val="10"/>
        <rFont val="ＭＳ ゴシック"/>
        <family val="3"/>
        <charset val="128"/>
      </rPr>
      <t>経営改善に向けた取り組みとして、令和６年度から、地方公営企業法適用し、下水道事業会計と統合しました。
　また、同じく令和６年度から、組織体制を事業単位から業務単位へと改編を行いました。
　会計統合と組織改編によって、より効率的に公共下水道への接続を進めるとともに、引き続き維持管理経費の削減を図りながら、当面存続する処理区については、予防保全による長寿命化を図り、持続的に安定したサービスの提供ができるよう努めます。</t>
    </r>
    <rPh sb="70" eb="72">
      <t>レイワ</t>
    </rPh>
    <rPh sb="73" eb="75">
      <t>ネンド</t>
    </rPh>
    <rPh sb="78" eb="80">
      <t>チホウ</t>
    </rPh>
    <rPh sb="80" eb="85">
      <t>コウエイキギョウホウ</t>
    </rPh>
    <rPh sb="85" eb="87">
      <t>テキヨウ</t>
    </rPh>
    <rPh sb="97" eb="99">
      <t>トウゴウ</t>
    </rPh>
    <rPh sb="109" eb="110">
      <t>オナ</t>
    </rPh>
    <rPh sb="112" eb="114">
      <t>レイワ</t>
    </rPh>
    <rPh sb="115" eb="117">
      <t>ネンド</t>
    </rPh>
    <rPh sb="125" eb="129">
      <t>ジギョウタンイ</t>
    </rPh>
    <rPh sb="131" eb="135">
      <t>ギョウムタンイ</t>
    </rPh>
    <rPh sb="140" eb="141">
      <t>オコナ</t>
    </rPh>
    <rPh sb="148" eb="150">
      <t>カイケイ</t>
    </rPh>
    <rPh sb="153" eb="157">
      <t>ソシキカイヘン</t>
    </rPh>
    <rPh sb="164" eb="167">
      <t>コウリツテキ</t>
    </rPh>
    <rPh sb="186" eb="187">
      <t>ヒ</t>
    </rPh>
    <rPh sb="188" eb="189">
      <t>ツヅ</t>
    </rPh>
    <phoneticPr fontId="4"/>
  </si>
  <si>
    <t xml:space="preserve">①収益的収支比率
　１００％未満であるため、料金収入等の総収益で経費を回収できていないことを示します。
　当年度は、地方公営企業法適用に伴う打切決算であったため、一時的に収益的収支比率が前年度を大きく上回っています。
　今後は、料金改定の検討も含め、経営改善に努めます。
④企業債残高対事業規模比率
　企業債残高、料金収入ともに減少しているため、企業債残高対事業規模比率は概ね横ばいで推移しています。
⑤経費回収率
　公共下水道接続に伴い使用料収入が減少する一方で、公共下水道接続に伴う費用等により汚水処理費が上昇しているため、経費回収率は前年度を下回る傾向にあり、その傾向は今後も続く見込みです。
　なお、令和５年度においては、打切決算の影響により、一時的に経費回収率は前年度を上回っています。
⑥汚水処理原価
　公共下水道接続に伴い年間有収水量が減少する一方で、公共下水道接続に伴う費用等により汚水処理費が上昇しているため、汚水処理原価は前年度を上回る傾向にあり、その傾向は今後も続く見込みです。
　なお、令和５年度においては、打切決算の影響により、一時的に汚水処理原価は前年度を下回っています。　
⑦施設利用率
　公共下水道接続による影響で、年度によって施設利用率は変動しています。類似団体平均値は上回っていますが、水洗化率がほぼ上限に達しているため、今後は人口減少の影響による縮減が避けられない見通しです。
⑧水洗化率
　近年、９９％以上を維持しています。 </t>
    <rPh sb="26" eb="27">
      <t>トウ</t>
    </rPh>
    <rPh sb="28" eb="31">
      <t>ソウシュウエキ</t>
    </rPh>
    <rPh sb="58" eb="67">
      <t>チホウコウエイキギョウホウテキヨウ</t>
    </rPh>
    <rPh sb="68" eb="69">
      <t>トモナ</t>
    </rPh>
    <rPh sb="70" eb="72">
      <t>ウチキ</t>
    </rPh>
    <rPh sb="72" eb="74">
      <t>ケッサン</t>
    </rPh>
    <rPh sb="81" eb="84">
      <t>イチジテキ</t>
    </rPh>
    <rPh sb="85" eb="92">
      <t>シュウエキテキシュウシヒリツ</t>
    </rPh>
    <rPh sb="93" eb="96">
      <t>ゼンネンド</t>
    </rPh>
    <rPh sb="97" eb="98">
      <t>オオ</t>
    </rPh>
    <rPh sb="100" eb="102">
      <t>ウワマワ</t>
    </rPh>
    <rPh sb="110" eb="112">
      <t>コンゴ</t>
    </rPh>
    <rPh sb="114" eb="118">
      <t>リョウキンカイテイ</t>
    </rPh>
    <rPh sb="119" eb="121">
      <t>ケントウ</t>
    </rPh>
    <rPh sb="122" eb="123">
      <t>フク</t>
    </rPh>
    <rPh sb="125" eb="129">
      <t>ケイエイカイゼン</t>
    </rPh>
    <rPh sb="130" eb="131">
      <t>ツト</t>
    </rPh>
    <rPh sb="152" eb="154">
      <t>キギョウ</t>
    </rPh>
    <rPh sb="154" eb="155">
      <t>サイ</t>
    </rPh>
    <rPh sb="155" eb="157">
      <t>ザンダカ</t>
    </rPh>
    <rPh sb="158" eb="160">
      <t>リョウキン</t>
    </rPh>
    <rPh sb="160" eb="162">
      <t>シュウニュウ</t>
    </rPh>
    <rPh sb="165" eb="167">
      <t>ゲンショウ</t>
    </rPh>
    <rPh sb="187" eb="188">
      <t>オオム</t>
    </rPh>
    <rPh sb="189" eb="190">
      <t>ヨコ</t>
    </rPh>
    <rPh sb="193" eb="195">
      <t>スイイ</t>
    </rPh>
    <rPh sb="245" eb="247">
      <t>ヒヨウ</t>
    </rPh>
    <rPh sb="247" eb="248">
      <t>トウ</t>
    </rPh>
    <rPh sb="279" eb="281">
      <t>ケイコウ</t>
    </rPh>
    <rPh sb="287" eb="289">
      <t>ケイコウ</t>
    </rPh>
    <rPh sb="306" eb="308">
      <t>レイワ</t>
    </rPh>
    <rPh sb="309" eb="311">
      <t>ネンド</t>
    </rPh>
    <rPh sb="317" eb="319">
      <t>ウチキ</t>
    </rPh>
    <rPh sb="319" eb="321">
      <t>ケッサン</t>
    </rPh>
    <rPh sb="322" eb="324">
      <t>エイキョウ</t>
    </rPh>
    <rPh sb="328" eb="331">
      <t>イチジテキ</t>
    </rPh>
    <rPh sb="332" eb="337">
      <t>ケイヒカイシュウリツ</t>
    </rPh>
    <rPh sb="338" eb="340">
      <t>ゼンネン</t>
    </rPh>
    <rPh sb="340" eb="341">
      <t>ド</t>
    </rPh>
    <rPh sb="342" eb="344">
      <t>ウワマワ</t>
    </rPh>
    <rPh sb="417" eb="423">
      <t>オスイショリゲンカ</t>
    </rPh>
    <rPh sb="428" eb="429">
      <t>ウエ</t>
    </rPh>
    <rPh sb="484" eb="490">
      <t>オスイショリゲンカ</t>
    </rPh>
    <rPh sb="495" eb="496">
      <t>シタ</t>
    </rPh>
    <rPh sb="514" eb="519">
      <t>コウキョウゲスイドウ</t>
    </rPh>
    <rPh sb="519" eb="521">
      <t>セツゾク</t>
    </rPh>
    <rPh sb="524" eb="526">
      <t>エイキョウ</t>
    </rPh>
    <rPh sb="528" eb="530">
      <t>ネンド</t>
    </rPh>
    <rPh sb="534" eb="539">
      <t>シセツリヨウリツ</t>
    </rPh>
    <rPh sb="540" eb="542">
      <t>ヘンドウ</t>
    </rPh>
    <rPh sb="600" eb="602">
      <t>コンゴ</t>
    </rPh>
    <rPh sb="603" eb="607">
      <t>ジンコウゲンショウ</t>
    </rPh>
    <rPh sb="608" eb="610">
      <t>エイキョウ</t>
    </rPh>
    <rPh sb="613" eb="615">
      <t>シュクゲン</t>
    </rPh>
    <rPh sb="616" eb="617">
      <t>サ</t>
    </rPh>
    <rPh sb="622" eb="624">
      <t>ミトオ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</si>
</sst>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color rgb="FFFF0000"/>
      <name val="ＭＳ ゴシック"/>
      <family val="3"/>
      <charset val="128"/>
    </font>
    <font>
      <sz val="10"/>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59-451F-A7A1-306498D5BF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B259-451F-A7A1-306498D5BF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58.21</c:v>
                </c:pt>
                <c:pt idx="1">
                  <c:v>56.18</c:v>
                </c:pt>
                <c:pt idx="2">
                  <c:v>61.47</c:v>
                </c:pt>
                <c:pt idx="3">
                  <c:v>58.16</c:v>
                </c:pt>
                <c:pt idx="4">
                  <c:v>54.74</c:v>
                </c:pt>
              </c:numCache>
            </c:numRef>
          </c:val>
          <c:extLst>
            <c:ext xmlns:c16="http://schemas.microsoft.com/office/drawing/2014/chart" uri="{C3380CC4-5D6E-409C-BE32-E72D297353CC}">
              <c16:uniqueId val="{00000000-0A50-4687-93F6-80463DBEE7B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0A50-4687-93F6-80463DBEE7B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99.33</c:v>
                </c:pt>
                <c:pt idx="1">
                  <c:v>99.42</c:v>
                </c:pt>
                <c:pt idx="2">
                  <c:v>99.41</c:v>
                </c:pt>
                <c:pt idx="3">
                  <c:v>99.38</c:v>
                </c:pt>
                <c:pt idx="4">
                  <c:v>99.42</c:v>
                </c:pt>
              </c:numCache>
            </c:numRef>
          </c:val>
          <c:extLst>
            <c:ext xmlns:c16="http://schemas.microsoft.com/office/drawing/2014/chart" uri="{C3380CC4-5D6E-409C-BE32-E72D297353CC}">
              <c16:uniqueId val="{00000000-847A-4389-9727-FAD3F40AD21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847A-4389-9727-FAD3F40AD21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82.33</c:v>
                </c:pt>
                <c:pt idx="1">
                  <c:v>82</c:v>
                </c:pt>
                <c:pt idx="2">
                  <c:v>82.06</c:v>
                </c:pt>
                <c:pt idx="3">
                  <c:v>80.510000000000005</c:v>
                </c:pt>
                <c:pt idx="4">
                  <c:v>87.39</c:v>
                </c:pt>
              </c:numCache>
            </c:numRef>
          </c:val>
          <c:extLst>
            <c:ext xmlns:c16="http://schemas.microsoft.com/office/drawing/2014/chart" uri="{C3380CC4-5D6E-409C-BE32-E72D297353CC}">
              <c16:uniqueId val="{00000000-67AA-4F22-AB3F-5E4CFB4E74B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AA-4F22-AB3F-5E4CFB4E74B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85-45EE-A3F7-5ECB25CC647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85-45EE-A3F7-5ECB25CC647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0A-44EE-AB02-14870BA84C1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0A-44EE-AB02-14870BA84C1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E6-47E8-BB93-292E5DE7CB6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E6-47E8-BB93-292E5DE7CB6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1D-44A6-B7D4-6F33D417495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1D-44A6-B7D4-6F33D417495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18.399999999999999</c:v>
                </c:pt>
                <c:pt idx="1">
                  <c:v>15.14</c:v>
                </c:pt>
                <c:pt idx="2">
                  <c:v>17.02</c:v>
                </c:pt>
                <c:pt idx="3">
                  <c:v>17.809999999999999</c:v>
                </c:pt>
                <c:pt idx="4">
                  <c:v>16.260000000000002</c:v>
                </c:pt>
              </c:numCache>
            </c:numRef>
          </c:val>
          <c:extLst>
            <c:ext xmlns:c16="http://schemas.microsoft.com/office/drawing/2014/chart" uri="{C3380CC4-5D6E-409C-BE32-E72D297353CC}">
              <c16:uniqueId val="{00000000-CB92-4BF2-BE96-BE571C8ED33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CB92-4BF2-BE96-BE571C8ED33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52.07</c:v>
                </c:pt>
                <c:pt idx="1">
                  <c:v>50.41</c:v>
                </c:pt>
                <c:pt idx="2">
                  <c:v>48.91</c:v>
                </c:pt>
                <c:pt idx="3">
                  <c:v>39.65</c:v>
                </c:pt>
                <c:pt idx="4">
                  <c:v>46.41</c:v>
                </c:pt>
              </c:numCache>
            </c:numRef>
          </c:val>
          <c:extLst>
            <c:ext xmlns:c16="http://schemas.microsoft.com/office/drawing/2014/chart" uri="{C3380CC4-5D6E-409C-BE32-E72D297353CC}">
              <c16:uniqueId val="{00000000-E622-4316-B122-08EDEB948E2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E622-4316-B122-08EDEB948E2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248.6</c:v>
                </c:pt>
                <c:pt idx="1">
                  <c:v>259.55</c:v>
                </c:pt>
                <c:pt idx="2">
                  <c:v>269.57</c:v>
                </c:pt>
                <c:pt idx="3">
                  <c:v>332.97</c:v>
                </c:pt>
                <c:pt idx="4">
                  <c:v>261.25</c:v>
                </c:pt>
              </c:numCache>
            </c:numRef>
          </c:val>
          <c:extLst>
            <c:ext xmlns:c16="http://schemas.microsoft.com/office/drawing/2014/chart" uri="{C3380CC4-5D6E-409C-BE32-E72D297353CC}">
              <c16:uniqueId val="{00000000-7F3B-4E7D-84C9-CF8E9140F67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7F3B-4E7D-84C9-CF8E9140F67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B10" sqref="BB10:BI10"/>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滋賀県　東近江市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8" t="str">
        <f>データ!I6</f>
        <v>法非適用</v>
      </c>
      <c r="C8" s="38"/>
      <c r="D8" s="38"/>
      <c r="E8" s="38"/>
      <c r="F8" s="38"/>
      <c r="G8" s="38"/>
      <c r="H8" s="38"/>
      <c r="I8" s="38" t="str">
        <f>データ!J6</f>
        <v>下水道事業</v>
      </c>
      <c r="J8" s="38"/>
      <c r="K8" s="38"/>
      <c r="L8" s="38"/>
      <c r="M8" s="38"/>
      <c r="N8" s="38"/>
      <c r="O8" s="38"/>
      <c r="P8" s="38" t="str">
        <f>データ!K6</f>
        <v>農業集落排水</v>
      </c>
      <c r="Q8" s="38"/>
      <c r="R8" s="38"/>
      <c r="S8" s="38"/>
      <c r="T8" s="38"/>
      <c r="U8" s="38"/>
      <c r="V8" s="38"/>
      <c r="W8" s="38" t="str">
        <f>データ!L6</f>
        <v>F1</v>
      </c>
      <c r="X8" s="38"/>
      <c r="Y8" s="38"/>
      <c r="Z8" s="38"/>
      <c r="AA8" s="38"/>
      <c r="AB8" s="38"/>
      <c r="AC8" s="38"/>
      <c r="AD8" s="39" t="str">
        <f>データ!$M$6</f>
        <v>非設置</v>
      </c>
      <c r="AE8" s="39"/>
      <c r="AF8" s="39"/>
      <c r="AG8" s="39"/>
      <c r="AH8" s="39"/>
      <c r="AI8" s="39"/>
      <c r="AJ8" s="39"/>
      <c r="AK8" s="3"/>
      <c r="AL8" s="40">
        <f>データ!S6</f>
        <v>112064</v>
      </c>
      <c r="AM8" s="40"/>
      <c r="AN8" s="40"/>
      <c r="AO8" s="40"/>
      <c r="AP8" s="40"/>
      <c r="AQ8" s="40"/>
      <c r="AR8" s="40"/>
      <c r="AS8" s="40"/>
      <c r="AT8" s="41">
        <f>データ!T6</f>
        <v>388.37</v>
      </c>
      <c r="AU8" s="41"/>
      <c r="AV8" s="41"/>
      <c r="AW8" s="41"/>
      <c r="AX8" s="41"/>
      <c r="AY8" s="41"/>
      <c r="AZ8" s="41"/>
      <c r="BA8" s="41"/>
      <c r="BB8" s="41">
        <f>データ!U6</f>
        <v>288.55</v>
      </c>
      <c r="BC8" s="41"/>
      <c r="BD8" s="41"/>
      <c r="BE8" s="41"/>
      <c r="BF8" s="41"/>
      <c r="BG8" s="41"/>
      <c r="BH8" s="41"/>
      <c r="BI8" s="41"/>
      <c r="BJ8" s="3"/>
      <c r="BK8" s="3"/>
      <c r="BL8" s="34" t="s">
        <v>10</v>
      </c>
      <c r="BM8" s="35"/>
      <c r="BN8" s="36" t="s">
        <v>11</v>
      </c>
      <c r="BO8" s="36"/>
      <c r="BP8" s="36"/>
      <c r="BQ8" s="36"/>
      <c r="BR8" s="36"/>
      <c r="BS8" s="36"/>
      <c r="BT8" s="36"/>
      <c r="BU8" s="36"/>
      <c r="BV8" s="36"/>
      <c r="BW8" s="36"/>
      <c r="BX8" s="36"/>
      <c r="BY8" s="37"/>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41" t="str">
        <f>データ!N6</f>
        <v>-</v>
      </c>
      <c r="C10" s="41"/>
      <c r="D10" s="41"/>
      <c r="E10" s="41"/>
      <c r="F10" s="41"/>
      <c r="G10" s="41"/>
      <c r="H10" s="41"/>
      <c r="I10" s="41" t="str">
        <f>データ!O6</f>
        <v>該当数値なし</v>
      </c>
      <c r="J10" s="41"/>
      <c r="K10" s="41"/>
      <c r="L10" s="41"/>
      <c r="M10" s="41"/>
      <c r="N10" s="41"/>
      <c r="O10" s="41"/>
      <c r="P10" s="41">
        <f>データ!P6</f>
        <v>14.81</v>
      </c>
      <c r="Q10" s="41"/>
      <c r="R10" s="41"/>
      <c r="S10" s="41"/>
      <c r="T10" s="41"/>
      <c r="U10" s="41"/>
      <c r="V10" s="41"/>
      <c r="W10" s="41">
        <f>データ!Q6</f>
        <v>88.83</v>
      </c>
      <c r="X10" s="41"/>
      <c r="Y10" s="41"/>
      <c r="Z10" s="41"/>
      <c r="AA10" s="41"/>
      <c r="AB10" s="41"/>
      <c r="AC10" s="41"/>
      <c r="AD10" s="40">
        <f>データ!R6</f>
        <v>2090</v>
      </c>
      <c r="AE10" s="40"/>
      <c r="AF10" s="40"/>
      <c r="AG10" s="40"/>
      <c r="AH10" s="40"/>
      <c r="AI10" s="40"/>
      <c r="AJ10" s="40"/>
      <c r="AK10" s="2"/>
      <c r="AL10" s="40">
        <f>データ!V6</f>
        <v>16552</v>
      </c>
      <c r="AM10" s="40"/>
      <c r="AN10" s="40"/>
      <c r="AO10" s="40"/>
      <c r="AP10" s="40"/>
      <c r="AQ10" s="40"/>
      <c r="AR10" s="40"/>
      <c r="AS10" s="40"/>
      <c r="AT10" s="41">
        <f>データ!W6</f>
        <v>7.14</v>
      </c>
      <c r="AU10" s="41"/>
      <c r="AV10" s="41"/>
      <c r="AW10" s="41"/>
      <c r="AX10" s="41"/>
      <c r="AY10" s="41"/>
      <c r="AZ10" s="41"/>
      <c r="BA10" s="41"/>
      <c r="BB10" s="41">
        <f>データ!X6</f>
        <v>2318.21</v>
      </c>
      <c r="BC10" s="41"/>
      <c r="BD10" s="41"/>
      <c r="BE10" s="41"/>
      <c r="BF10" s="41"/>
      <c r="BG10" s="41"/>
      <c r="BH10" s="41"/>
      <c r="BI10" s="41"/>
      <c r="BJ10" s="2"/>
      <c r="BK10" s="2"/>
      <c r="BL10" s="52" t="s">
        <v>22</v>
      </c>
      <c r="BM10" s="53"/>
      <c r="BN10" s="60" t="s">
        <v>23</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4" t="s">
        <v>26</v>
      </c>
      <c r="BM14" s="45"/>
      <c r="BN14" s="45"/>
      <c r="BO14" s="45"/>
      <c r="BP14" s="45"/>
      <c r="BQ14" s="45"/>
      <c r="BR14" s="45"/>
      <c r="BS14" s="45"/>
      <c r="BT14" s="45"/>
      <c r="BU14" s="45"/>
      <c r="BV14" s="45"/>
      <c r="BW14" s="45"/>
      <c r="BX14" s="45"/>
      <c r="BY14" s="45"/>
      <c r="BZ14" s="46"/>
    </row>
    <row r="15" spans="1:78" ht="13.5" customHeight="1" x14ac:dyDescent="0.2">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116</v>
      </c>
      <c r="BM16" s="55"/>
      <c r="BN16" s="55"/>
      <c r="BO16" s="55"/>
      <c r="BP16" s="55"/>
      <c r="BQ16" s="55"/>
      <c r="BR16" s="55"/>
      <c r="BS16" s="55"/>
      <c r="BT16" s="55"/>
      <c r="BU16" s="55"/>
      <c r="BV16" s="55"/>
      <c r="BW16" s="55"/>
      <c r="BX16" s="55"/>
      <c r="BY16" s="55"/>
      <c r="BZ16" s="5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67" t="s">
        <v>28</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1"/>
      <c r="BM60" s="72"/>
      <c r="BN60" s="72"/>
      <c r="BO60" s="72"/>
      <c r="BP60" s="72"/>
      <c r="BQ60" s="72"/>
      <c r="BR60" s="72"/>
      <c r="BS60" s="72"/>
      <c r="BT60" s="72"/>
      <c r="BU60" s="72"/>
      <c r="BV60" s="72"/>
      <c r="BW60" s="72"/>
      <c r="BX60" s="72"/>
      <c r="BY60" s="72"/>
      <c r="BZ60" s="73"/>
    </row>
    <row r="61" spans="1:78" ht="13.5" customHeight="1" x14ac:dyDescent="0.2">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c4Sbo3xMZjemS6UqkQlQICR0UMvv6u8Jfy3e17KWkd31xNUkMI1Z/MuWUCrxPSVkqrg0Ud0bCJIhP0jId/NU4g==" saltValue="p1SXfhTbrdrsPWvFnB3Eog==" spinCount="100000" sheet="1" objects="1" scenarios="1" formatCells="0" formatColumns="0" formatRows="0"/>
  <mergeCells count="51">
    <mergeCell ref="B60:BJ61"/>
    <mergeCell ref="BL64:BZ65"/>
    <mergeCell ref="C83:BJ83"/>
    <mergeCell ref="BL47:BZ63"/>
    <mergeCell ref="BL66:BZ82"/>
    <mergeCell ref="P10:V10"/>
    <mergeCell ref="W10:AC10"/>
    <mergeCell ref="I9:O9"/>
    <mergeCell ref="P9:V9"/>
    <mergeCell ref="W9:AC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AD9:AJ9"/>
    <mergeCell ref="AL8:AS8"/>
    <mergeCell ref="AL9:AS9"/>
    <mergeCell ref="AT8:BA8"/>
    <mergeCell ref="BB8:BI8"/>
    <mergeCell ref="AT9:BA9"/>
    <mergeCell ref="BB9:BI9"/>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8" t="s">
        <v>53</v>
      </c>
      <c r="I3" s="79"/>
      <c r="J3" s="79"/>
      <c r="K3" s="79"/>
      <c r="L3" s="79"/>
      <c r="M3" s="79"/>
      <c r="N3" s="79"/>
      <c r="O3" s="79"/>
      <c r="P3" s="79"/>
      <c r="Q3" s="79"/>
      <c r="R3" s="79"/>
      <c r="S3" s="79"/>
      <c r="T3" s="79"/>
      <c r="U3" s="79"/>
      <c r="V3" s="79"/>
      <c r="W3" s="79"/>
      <c r="X3" s="80"/>
      <c r="Y3" s="84"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5"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2">
      <c r="A6" s="14" t="s">
        <v>95</v>
      </c>
      <c r="B6" s="19">
        <f>B7</f>
        <v>2023</v>
      </c>
      <c r="C6" s="19">
        <f t="shared" ref="C6:X6" si="3">C7</f>
        <v>252131</v>
      </c>
      <c r="D6" s="19">
        <f t="shared" si="3"/>
        <v>47</v>
      </c>
      <c r="E6" s="19">
        <f t="shared" si="3"/>
        <v>17</v>
      </c>
      <c r="F6" s="19">
        <f t="shared" si="3"/>
        <v>5</v>
      </c>
      <c r="G6" s="19">
        <f t="shared" si="3"/>
        <v>0</v>
      </c>
      <c r="H6" s="19" t="str">
        <f t="shared" si="3"/>
        <v>滋賀県　東近江市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14.81</v>
      </c>
      <c r="Q6" s="20">
        <f t="shared" si="3"/>
        <v>88.83</v>
      </c>
      <c r="R6" s="20">
        <f t="shared" si="3"/>
        <v>2090</v>
      </c>
      <c r="S6" s="20">
        <f t="shared" si="3"/>
        <v>112064</v>
      </c>
      <c r="T6" s="20">
        <f t="shared" si="3"/>
        <v>388.37</v>
      </c>
      <c r="U6" s="20">
        <f t="shared" si="3"/>
        <v>288.55</v>
      </c>
      <c r="V6" s="20">
        <f t="shared" si="3"/>
        <v>16552</v>
      </c>
      <c r="W6" s="20">
        <f t="shared" si="3"/>
        <v>7.14</v>
      </c>
      <c r="X6" s="20">
        <f t="shared" si="3"/>
        <v>2318.21</v>
      </c>
      <c r="Y6" s="21">
        <f>IF(Y7="",NA(),Y7)</f>
        <v>82.33</v>
      </c>
      <c r="Z6" s="21">
        <f t="shared" ref="Z6:AH6" si="4">IF(Z7="",NA(),Z7)</f>
        <v>82</v>
      </c>
      <c r="AA6" s="21">
        <f t="shared" si="4"/>
        <v>82.06</v>
      </c>
      <c r="AB6" s="21">
        <f t="shared" si="4"/>
        <v>80.510000000000005</v>
      </c>
      <c r="AC6" s="21">
        <f t="shared" si="4"/>
        <v>87.39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18.399999999999999</v>
      </c>
      <c r="BG6" s="21">
        <f t="shared" ref="BG6:BO6" si="7">IF(BG7="",NA(),BG7)</f>
        <v>15.14</v>
      </c>
      <c r="BH6" s="21">
        <f t="shared" si="7"/>
        <v>17.02</v>
      </c>
      <c r="BI6" s="21">
        <f t="shared" si="7"/>
        <v>17.809999999999999</v>
      </c>
      <c r="BJ6" s="21">
        <f t="shared" si="7"/>
        <v>16.260000000000002</v>
      </c>
      <c r="BK6" s="21">
        <f t="shared" si="7"/>
        <v>654.71</v>
      </c>
      <c r="BL6" s="21">
        <f t="shared" si="7"/>
        <v>783.8</v>
      </c>
      <c r="BM6" s="21">
        <f t="shared" si="7"/>
        <v>778.81</v>
      </c>
      <c r="BN6" s="21">
        <f t="shared" si="7"/>
        <v>718.49</v>
      </c>
      <c r="BO6" s="21">
        <f t="shared" si="7"/>
        <v>743.31</v>
      </c>
      <c r="BP6" s="20" t="str">
        <f>IF(BP7="","",IF(BP7="-","【-】","【"&amp;SUBSTITUTE(TEXT(BP7,"#,##0.00"),"-","△")&amp;"】"))</f>
        <v>【785.10】</v>
      </c>
      <c r="BQ6" s="21">
        <f>IF(BQ7="",NA(),BQ7)</f>
        <v>52.07</v>
      </c>
      <c r="BR6" s="21">
        <f t="shared" ref="BR6:BZ6" si="8">IF(BR7="",NA(),BR7)</f>
        <v>50.41</v>
      </c>
      <c r="BS6" s="21">
        <f t="shared" si="8"/>
        <v>48.91</v>
      </c>
      <c r="BT6" s="21">
        <f t="shared" si="8"/>
        <v>39.65</v>
      </c>
      <c r="BU6" s="21">
        <f t="shared" si="8"/>
        <v>46.41</v>
      </c>
      <c r="BV6" s="21">
        <f t="shared" si="8"/>
        <v>65.37</v>
      </c>
      <c r="BW6" s="21">
        <f t="shared" si="8"/>
        <v>68.11</v>
      </c>
      <c r="BX6" s="21">
        <f t="shared" si="8"/>
        <v>67.23</v>
      </c>
      <c r="BY6" s="21">
        <f t="shared" si="8"/>
        <v>61.82</v>
      </c>
      <c r="BZ6" s="21">
        <f t="shared" si="8"/>
        <v>61.15</v>
      </c>
      <c r="CA6" s="20" t="str">
        <f>IF(CA7="","",IF(CA7="-","【-】","【"&amp;SUBSTITUTE(TEXT(CA7,"#,##0.00"),"-","△")&amp;"】"))</f>
        <v>【56.93】</v>
      </c>
      <c r="CB6" s="21">
        <f>IF(CB7="",NA(),CB7)</f>
        <v>248.6</v>
      </c>
      <c r="CC6" s="21">
        <f t="shared" ref="CC6:CK6" si="9">IF(CC7="",NA(),CC7)</f>
        <v>259.55</v>
      </c>
      <c r="CD6" s="21">
        <f t="shared" si="9"/>
        <v>269.57</v>
      </c>
      <c r="CE6" s="21">
        <f t="shared" si="9"/>
        <v>332.97</v>
      </c>
      <c r="CF6" s="21">
        <f t="shared" si="9"/>
        <v>261.25</v>
      </c>
      <c r="CG6" s="21">
        <f t="shared" si="9"/>
        <v>228.99</v>
      </c>
      <c r="CH6" s="21">
        <f t="shared" si="9"/>
        <v>222.41</v>
      </c>
      <c r="CI6" s="21">
        <f t="shared" si="9"/>
        <v>228.21</v>
      </c>
      <c r="CJ6" s="21">
        <f t="shared" si="9"/>
        <v>246.9</v>
      </c>
      <c r="CK6" s="21">
        <f t="shared" si="9"/>
        <v>250.43</v>
      </c>
      <c r="CL6" s="20" t="str">
        <f>IF(CL7="","",IF(CL7="-","【-】","【"&amp;SUBSTITUTE(TEXT(CL7,"#,##0.00"),"-","△")&amp;"】"))</f>
        <v>【271.15】</v>
      </c>
      <c r="CM6" s="21">
        <f>IF(CM7="",NA(),CM7)</f>
        <v>58.21</v>
      </c>
      <c r="CN6" s="21">
        <f t="shared" ref="CN6:CV6" si="10">IF(CN7="",NA(),CN7)</f>
        <v>56.18</v>
      </c>
      <c r="CO6" s="21">
        <f t="shared" si="10"/>
        <v>61.47</v>
      </c>
      <c r="CP6" s="21">
        <f t="shared" si="10"/>
        <v>58.16</v>
      </c>
      <c r="CQ6" s="21">
        <f t="shared" si="10"/>
        <v>54.74</v>
      </c>
      <c r="CR6" s="21">
        <f t="shared" si="10"/>
        <v>54.06</v>
      </c>
      <c r="CS6" s="21">
        <f t="shared" si="10"/>
        <v>55.26</v>
      </c>
      <c r="CT6" s="21">
        <f t="shared" si="10"/>
        <v>54.54</v>
      </c>
      <c r="CU6" s="21">
        <f t="shared" si="10"/>
        <v>52.9</v>
      </c>
      <c r="CV6" s="21">
        <f t="shared" si="10"/>
        <v>52.63</v>
      </c>
      <c r="CW6" s="20" t="str">
        <f>IF(CW7="","",IF(CW7="-","【-】","【"&amp;SUBSTITUTE(TEXT(CW7,"#,##0.00"),"-","△")&amp;"】"))</f>
        <v>【49.87】</v>
      </c>
      <c r="CX6" s="21">
        <f>IF(CX7="",NA(),CX7)</f>
        <v>99.33</v>
      </c>
      <c r="CY6" s="21">
        <f t="shared" ref="CY6:DG6" si="11">IF(CY7="",NA(),CY7)</f>
        <v>99.42</v>
      </c>
      <c r="CZ6" s="21">
        <f t="shared" si="11"/>
        <v>99.41</v>
      </c>
      <c r="DA6" s="21">
        <f t="shared" si="11"/>
        <v>99.38</v>
      </c>
      <c r="DB6" s="21">
        <f t="shared" si="11"/>
        <v>99.42</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2">
      <c r="A7" s="14"/>
      <c r="B7" s="23">
        <v>2023</v>
      </c>
      <c r="C7" s="23">
        <v>252131</v>
      </c>
      <c r="D7" s="23">
        <v>47</v>
      </c>
      <c r="E7" s="23">
        <v>17</v>
      </c>
      <c r="F7" s="23">
        <v>5</v>
      </c>
      <c r="G7" s="23">
        <v>0</v>
      </c>
      <c r="H7" s="23" t="s">
        <v>96</v>
      </c>
      <c r="I7" s="23" t="s">
        <v>97</v>
      </c>
      <c r="J7" s="23" t="s">
        <v>98</v>
      </c>
      <c r="K7" s="23" t="s">
        <v>99</v>
      </c>
      <c r="L7" s="23" t="s">
        <v>100</v>
      </c>
      <c r="M7" s="23" t="s">
        <v>101</v>
      </c>
      <c r="N7" s="24" t="s">
        <v>102</v>
      </c>
      <c r="O7" s="24" t="s">
        <v>103</v>
      </c>
      <c r="P7" s="24">
        <v>14.81</v>
      </c>
      <c r="Q7" s="24">
        <v>88.83</v>
      </c>
      <c r="R7" s="24">
        <v>2090</v>
      </c>
      <c r="S7" s="24">
        <v>112064</v>
      </c>
      <c r="T7" s="24">
        <v>388.37</v>
      </c>
      <c r="U7" s="24">
        <v>288.55</v>
      </c>
      <c r="V7" s="24">
        <v>16552</v>
      </c>
      <c r="W7" s="24">
        <v>7.14</v>
      </c>
      <c r="X7" s="24">
        <v>2318.21</v>
      </c>
      <c r="Y7" s="24">
        <v>82.33</v>
      </c>
      <c r="Z7" s="24">
        <v>82</v>
      </c>
      <c r="AA7" s="24">
        <v>82.06</v>
      </c>
      <c r="AB7" s="24">
        <v>80.510000000000005</v>
      </c>
      <c r="AC7" s="24">
        <v>87.39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18.399999999999999</v>
      </c>
      <c r="BG7" s="24">
        <v>15.14</v>
      </c>
      <c r="BH7" s="24">
        <v>17.02</v>
      </c>
      <c r="BI7" s="24">
        <v>17.809999999999999</v>
      </c>
      <c r="BJ7" s="24">
        <v>16.260000000000002</v>
      </c>
      <c r="BK7" s="24">
        <v>654.71</v>
      </c>
      <c r="BL7" s="24">
        <v>783.8</v>
      </c>
      <c r="BM7" s="24">
        <v>778.81</v>
      </c>
      <c r="BN7" s="24">
        <v>718.49</v>
      </c>
      <c r="BO7" s="24">
        <v>743.31</v>
      </c>
      <c r="BP7" s="24">
        <v>785.1</v>
      </c>
      <c r="BQ7" s="24">
        <v>52.07</v>
      </c>
      <c r="BR7" s="24">
        <v>50.41</v>
      </c>
      <c r="BS7" s="24">
        <v>48.91</v>
      </c>
      <c r="BT7" s="24">
        <v>39.65</v>
      </c>
      <c r="BU7" s="24">
        <v>46.41</v>
      </c>
      <c r="BV7" s="24">
        <v>65.37</v>
      </c>
      <c r="BW7" s="24">
        <v>68.11</v>
      </c>
      <c r="BX7" s="24">
        <v>67.23</v>
      </c>
      <c r="BY7" s="24">
        <v>61.82</v>
      </c>
      <c r="BZ7" s="24">
        <v>61.15</v>
      </c>
      <c r="CA7" s="24">
        <v>56.93</v>
      </c>
      <c r="CB7" s="24">
        <v>248.6</v>
      </c>
      <c r="CC7" s="24">
        <v>259.55</v>
      </c>
      <c r="CD7" s="24">
        <v>269.57</v>
      </c>
      <c r="CE7" s="24">
        <v>332.97</v>
      </c>
      <c r="CF7" s="24">
        <v>261.25</v>
      </c>
      <c r="CG7" s="24">
        <v>228.99</v>
      </c>
      <c r="CH7" s="24">
        <v>222.41</v>
      </c>
      <c r="CI7" s="24">
        <v>228.21</v>
      </c>
      <c r="CJ7" s="24">
        <v>246.9</v>
      </c>
      <c r="CK7" s="24">
        <v>250.43</v>
      </c>
      <c r="CL7" s="24">
        <v>271.14999999999998</v>
      </c>
      <c r="CM7" s="24">
        <v>58.21</v>
      </c>
      <c r="CN7" s="24">
        <v>56.18</v>
      </c>
      <c r="CO7" s="24">
        <v>61.47</v>
      </c>
      <c r="CP7" s="24">
        <v>58.16</v>
      </c>
      <c r="CQ7" s="24">
        <v>54.74</v>
      </c>
      <c r="CR7" s="24">
        <v>54.06</v>
      </c>
      <c r="CS7" s="24">
        <v>55.26</v>
      </c>
      <c r="CT7" s="24">
        <v>54.54</v>
      </c>
      <c r="CU7" s="24">
        <v>52.9</v>
      </c>
      <c r="CV7" s="24">
        <v>52.63</v>
      </c>
      <c r="CW7" s="24">
        <v>49.87</v>
      </c>
      <c r="CX7" s="24">
        <v>99.33</v>
      </c>
      <c r="CY7" s="24">
        <v>99.42</v>
      </c>
      <c r="CZ7" s="24">
        <v>99.41</v>
      </c>
      <c r="DA7" s="24">
        <v>99.38</v>
      </c>
      <c r="DB7" s="24">
        <v>99.42</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109</v>
      </c>
    </row>
    <row r="12" spans="1:145" x14ac:dyDescent="0.2">
      <c r="B12">
        <v>1</v>
      </c>
      <c r="C12">
        <v>1</v>
      </c>
      <c r="D12">
        <v>2</v>
      </c>
      <c r="E12">
        <v>3</v>
      </c>
      <c r="F12">
        <v>4</v>
      </c>
      <c r="G12" t="s">
        <v>110</v>
      </c>
    </row>
    <row r="13" spans="1:145" x14ac:dyDescent="0.2">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沢田　昌希</cp:lastModifiedBy>
  <cp:lastPrinted>2025-02-26T02:18:44Z</cp:lastPrinted>
  <dcterms:created xsi:type="dcterms:W3CDTF">2025-01-24T07:35:20Z</dcterms:created>
  <dcterms:modified xsi:type="dcterms:W3CDTF">2025-02-26T02:18:46Z</dcterms:modified>
  <cp:category/>
</cp:coreProperties>
</file>