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1\農林水産課\01.農村整備係【共通ﾌｫﾙﾀﾞ】\223.地方公営企業関係\R6地方公営企業関係\01.メール(照会関連)\08.公営企業に係る経営比較分析表（令和５年度決算）の分析等について\"/>
    </mc:Choice>
  </mc:AlternateContent>
  <xr:revisionPtr revIDLastSave="0" documentId="13_ncr:1_{BF055D3C-8150-45B9-ADF6-BC2E2C3594AF}" xr6:coauthVersionLast="47" xr6:coauthVersionMax="47" xr10:uidLastSave="{00000000-0000-0000-0000-000000000000}"/>
  <workbookProtection workbookAlgorithmName="SHA-512" workbookHashValue="MfCuOpEZQBI/oexs0/3tW/9Ngf+t1Ugw2/J/qh+9mk2ZnLGwn5whQ1N9B/WXK6OsgzE4t3dq5COXpVgQnKKKvQ==" workbookSaltValue="G/3kfyvteJ/3t82E0J574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<sst xmlns="http://schemas.openxmlformats.org/spreadsheetml/2006/main" count="236" uniqueCount="119">
  <si>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</si>
  <si>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</si>
  <si>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</si>
  <si>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</si>
  <si>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</si>
  <si>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</si>
  <si>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</si>
  <si>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</si>
  <si>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</si>
  <si>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</si>
  <si>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</si>
  <si>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</si>
  <si>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</si>
  <si>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</si>
  <si>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</si>
  <si>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</si>
  <si>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</si>
  <si>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</si>
  <si>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</si>
  <si>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</si>
  <si>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</si>
  <si>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</si>
  <si>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</si>
  <si>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</si>
  <si>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</si>
  <si>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</si>
  <si>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</si>
  <si>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</si>
  <si>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</si>
  <si>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</si>
  <si>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</si>
  <si>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</si>
  <si>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</si>
  <si>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</si>
  <si>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</si>
  <si>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</si>
  <si>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</si>
  <si>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</si>
  <si>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</si>
  <si>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</si>
  <si>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</si>
  <si>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</si>
  <si>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</si>
  <si>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</si>
  <si>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</si>
  <si>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</si>
  <si>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</si>
  <si>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</si>
  <si>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</si>
  <si>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</si>
  <si>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</si>
  <si>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</si>
  <si>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</si>
  <si>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</si>
  <si>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</si>
  <si>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</si>
  <si>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</si>
  <si>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</si>
  <si>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</si>
  <si>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</si>
  <si>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</si>
  <si>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</si>
  <si>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</si>
  <si>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</si>
  <si>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</si>
  <si>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</si>
  <si>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</si>
  <si>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</si>
  <si>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</si>
  <si>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</si>
  <si>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</si>
  <si>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</si>
  <si>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</si>
  <si>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</si>
  <si>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</si>
  <si>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</si>
  <si>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</si>
  <si>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</si>
  <si>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</si>
  <si>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</si>
  <si>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</si>
  <si>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</si>
  <si>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</si>
  <si>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</si>
  <si>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</si>
  <si>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</si>
  <si>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</si>
  <si>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</si>
  <si>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</si>
  <si>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</si>
  <si>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</si>
  <si>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</si>
  <si>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</si>
  <si>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</si>
  <si>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</si>
  <si>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</si>
  <si>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</si>
  <si>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</si>
  <si>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</si>
  <si>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</si>
  <si>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</si>
  <si>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</si>
  <si>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</si>
  <si>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</si>
  <si>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</si>
  <si>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</si>
  <si>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</si>
  <si>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</si>
  <si>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</si>
  <si>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</si>
  <si>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</si>
  <si>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</si>
  <si>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</si>
  <si>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</si>
  <si>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</si>
  <si>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</si>
  <si>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①R5年度の収益的収支比率は施設管理委託費や施設修繕費等が増加した一方、公債費利子償還額等の費用減少により64.98％まで改善している。
④企業債残高対事業規模比率は償還計画に基づく地方債償還により類似団体平均と比べて低く良好である。
⑤R5年度の経費回収率は使用人数の減少による下水道使用料の減収に加え、汚水処理施設の故障等に伴う修繕費や管理委託費の増加に伴い、前年度から約11％減となり類似団体平均を下回っていることから、公共下水道の使用料とのバランスを取り、適正な料金水準への改定を検討していく必要がある。
⑥汚水処理原価は施設の突発的な故障件数の増加に伴い、修繕費や管理委託費等の汚水維持管理費が増加しており、類似団体平均と比べて高い数値を示している。公共下水道への接続完了まで維持管理費は必要最低限の範囲で実施するよう検討する。
⑦施設利用率は類似団体平均を上回っているが、汚水処理人口は前年度から約2％減少し、施設の年間処理水量も約2％減少したことから、施設利用率が令和2年度以降55.40％まで漸減している。なお、R9年度から順次公共下水道への接続を計画している。
⑧水洗化率は類似団体平均と比べて高く良好である。</t>
    <phoneticPr fontId="4"/>
  </si>
  <si>
    <t>　供用から30年以上が経過しており、管渠改善率は類似団体平均を下回るが、公共下水道への接続を控えていることから、接続完了までは老朽化対策を必要最低限に留めている。</t>
    <phoneticPr fontId="4"/>
  </si>
  <si>
    <t>　経営の健全性・効率性に関しては概ね類似団体平均と比べて良好であるが、経費回収率が令和3年度から減少し続け、類似団体平均を下回っている。
　また、汚水処理原価は汚水処理施設の老朽化に伴う維持管理経費が増加しており、汚水処理人口も減少しているため、汚水処理にかかる経費の効率化や適正な使用料金の見直しが必要である。
　公共下水道への接続を予定していることから、接続完了までは計画的な老朽化対策を必要最低限の範囲で講じる必要があると考えられる。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</si>
</sst>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3C-4ABF-B214-3C0FA4836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773C-4ABF-B214-3C0FA4836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58.23</c:v>
                </c:pt>
                <c:pt idx="1">
                  <c:v>59.2</c:v>
                </c:pt>
                <c:pt idx="2">
                  <c:v>58.14</c:v>
                </c:pt>
                <c:pt idx="3">
                  <c:v>56.68</c:v>
                </c:pt>
                <c:pt idx="4">
                  <c:v>55.4</c:v>
                </c:pt>
              </c:numCache>
            </c:numRef>
          </c:val>
          <c:extLst>
            <c:ext xmlns:c16="http://schemas.microsoft.com/office/drawing/2014/chart" uri="{C3380CC4-5D6E-409C-BE32-E72D297353CC}">
              <c16:uniqueId val="{00000000-68F4-4DA7-BB72-E197D99D96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68F4-4DA7-BB72-E197D99D96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97.88</c:v>
                </c:pt>
                <c:pt idx="1">
                  <c:v>97.61</c:v>
                </c:pt>
                <c:pt idx="2">
                  <c:v>98.48</c:v>
                </c:pt>
                <c:pt idx="3">
                  <c:v>97.88</c:v>
                </c:pt>
                <c:pt idx="4">
                  <c:v>98.52</c:v>
                </c:pt>
              </c:numCache>
            </c:numRef>
          </c:val>
          <c:extLst>
            <c:ext xmlns:c16="http://schemas.microsoft.com/office/drawing/2014/chart" uri="{C3380CC4-5D6E-409C-BE32-E72D297353CC}">
              <c16:uniqueId val="{00000000-4E92-421D-A72F-A16A623A54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4E92-421D-A72F-A16A623A54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51.19</c:v>
                </c:pt>
                <c:pt idx="1">
                  <c:v>50.27</c:v>
                </c:pt>
                <c:pt idx="2">
                  <c:v>50.05</c:v>
                </c:pt>
                <c:pt idx="3">
                  <c:v>53.61</c:v>
                </c:pt>
                <c:pt idx="4">
                  <c:v>64.98</c:v>
                </c:pt>
              </c:numCache>
            </c:numRef>
          </c:val>
          <c:extLst>
            <c:ext xmlns:c16="http://schemas.microsoft.com/office/drawing/2014/chart" uri="{C3380CC4-5D6E-409C-BE32-E72D297353CC}">
              <c16:uniqueId val="{00000000-7664-4EFA-AFEE-C84E64AEDB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4-4EFA-AFEE-C84E64AEDB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1-46A4-A82D-BCEADBF065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1-46A4-A82D-BCEADBF065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A-418A-B111-31050AC373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A-418A-B111-31050AC373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8-444C-9234-9BB9D47036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8-444C-9234-9BB9D47036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28-491E-B096-50A0071FAF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8-491E-B096-50A0071FAF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72.010000000000005</c:v>
                </c:pt>
                <c:pt idx="1">
                  <c:v>53.02</c:v>
                </c:pt>
                <c:pt idx="2">
                  <c:v>39.5</c:v>
                </c:pt>
                <c:pt idx="3">
                  <c:v>26.97</c:v>
                </c:pt>
                <c:pt idx="4">
                  <c:v>23.18</c:v>
                </c:pt>
              </c:numCache>
            </c:numRef>
          </c:val>
          <c:extLst>
            <c:ext xmlns:c16="http://schemas.microsoft.com/office/drawing/2014/chart" uri="{C3380CC4-5D6E-409C-BE32-E72D297353CC}">
              <c16:uniqueId val="{00000000-1E51-4BE6-8096-3F1E437A03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1E51-4BE6-8096-3F1E437A03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59.72</c:v>
                </c:pt>
                <c:pt idx="1">
                  <c:v>59.62</c:v>
                </c:pt>
                <c:pt idx="2">
                  <c:v>59.37</c:v>
                </c:pt>
                <c:pt idx="3">
                  <c:v>50.9</c:v>
                </c:pt>
                <c:pt idx="4">
                  <c:v>39.79</c:v>
                </c:pt>
              </c:numCache>
            </c:numRef>
          </c:val>
          <c:extLst>
            <c:ext xmlns:c16="http://schemas.microsoft.com/office/drawing/2014/chart" uri="{C3380CC4-5D6E-409C-BE32-E72D297353CC}">
              <c16:uniqueId val="{00000000-94A2-45AE-85AE-1333531EB8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94A2-45AE-85AE-1333531EB8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239.96</c:v>
                </c:pt>
                <c:pt idx="1">
                  <c:v>236.69</c:v>
                </c:pt>
                <c:pt idx="2">
                  <c:v>239.61</c:v>
                </c:pt>
                <c:pt idx="3">
                  <c:v>283.04000000000002</c:v>
                </c:pt>
                <c:pt idx="4">
                  <c:v>366.85</c:v>
                </c:pt>
              </c:numCache>
            </c:numRef>
          </c:val>
          <c:extLst>
            <c:ext xmlns:c16="http://schemas.microsoft.com/office/drawing/2014/chart" uri="{C3380CC4-5D6E-409C-BE32-E72D297353CC}">
              <c16:uniqueId val="{00000000-8630-4288-9831-1DC06B757B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8630-4288-9831-1DC06B757B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彦根市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111118</v>
      </c>
      <c r="AM8" s="54"/>
      <c r="AN8" s="54"/>
      <c r="AO8" s="54"/>
      <c r="AP8" s="54"/>
      <c r="AQ8" s="54"/>
      <c r="AR8" s="54"/>
      <c r="AS8" s="54"/>
      <c r="AT8" s="53">
        <f>データ!T6</f>
        <v>196.87</v>
      </c>
      <c r="AU8" s="53"/>
      <c r="AV8" s="53"/>
      <c r="AW8" s="53"/>
      <c r="AX8" s="53"/>
      <c r="AY8" s="53"/>
      <c r="AZ8" s="53"/>
      <c r="BA8" s="53"/>
      <c r="BB8" s="53">
        <f>データ!U6</f>
        <v>564.41999999999996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3.53</v>
      </c>
      <c r="Q10" s="53"/>
      <c r="R10" s="53"/>
      <c r="S10" s="53"/>
      <c r="T10" s="53"/>
      <c r="U10" s="53"/>
      <c r="V10" s="53"/>
      <c r="W10" s="53">
        <f>データ!Q6</f>
        <v>100</v>
      </c>
      <c r="X10" s="53"/>
      <c r="Y10" s="53"/>
      <c r="Z10" s="53"/>
      <c r="AA10" s="53"/>
      <c r="AB10" s="53"/>
      <c r="AC10" s="53"/>
      <c r="AD10" s="54">
        <f>データ!R6</f>
        <v>3949</v>
      </c>
      <c r="AE10" s="54"/>
      <c r="AF10" s="54"/>
      <c r="AG10" s="54"/>
      <c r="AH10" s="54"/>
      <c r="AI10" s="54"/>
      <c r="AJ10" s="54"/>
      <c r="AK10" s="2"/>
      <c r="AL10" s="54">
        <f>データ!V6</f>
        <v>3915</v>
      </c>
      <c r="AM10" s="54"/>
      <c r="AN10" s="54"/>
      <c r="AO10" s="54"/>
      <c r="AP10" s="54"/>
      <c r="AQ10" s="54"/>
      <c r="AR10" s="54"/>
      <c r="AS10" s="54"/>
      <c r="AT10" s="53">
        <f>データ!W6</f>
        <v>1.55</v>
      </c>
      <c r="AU10" s="53"/>
      <c r="AV10" s="53"/>
      <c r="AW10" s="53"/>
      <c r="AX10" s="53"/>
      <c r="AY10" s="53"/>
      <c r="AZ10" s="53"/>
      <c r="BA10" s="53"/>
      <c r="BB10" s="53">
        <f>データ!X6</f>
        <v>2525.81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nYoKTgNCFK/cc8aXfk7gH8hk6Zniw6SQ7xsldwKConPaD+2QAGUnge0Hm1O4u6+KfULCAhrlfS/26umVgOThg==" saltValue="OSGoKpM6/hH2bpe1bx4Y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252026</v>
      </c>
      <c r="D6" s="19">
        <f t="shared" si="3"/>
        <v>47</v>
      </c>
      <c r="E6" s="19">
        <f t="shared" si="3"/>
        <v>17</v>
      </c>
      <c r="F6" s="19">
        <f t="shared" si="3"/>
        <v>5</v>
      </c>
      <c r="G6" s="19">
        <f t="shared" si="3"/>
        <v>0</v>
      </c>
      <c r="H6" s="19" t="str">
        <f t="shared" si="3"/>
        <v>滋賀県　彦根市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3.53</v>
      </c>
      <c r="Q6" s="20">
        <f t="shared" si="3"/>
        <v>100</v>
      </c>
      <c r="R6" s="20">
        <f t="shared" si="3"/>
        <v>3949</v>
      </c>
      <c r="S6" s="20">
        <f t="shared" si="3"/>
        <v>111118</v>
      </c>
      <c r="T6" s="20">
        <f t="shared" si="3"/>
        <v>196.87</v>
      </c>
      <c r="U6" s="20">
        <f t="shared" si="3"/>
        <v>564.41999999999996</v>
      </c>
      <c r="V6" s="20">
        <f t="shared" si="3"/>
        <v>3915</v>
      </c>
      <c r="W6" s="20">
        <f t="shared" si="3"/>
        <v>1.55</v>
      </c>
      <c r="X6" s="20">
        <f t="shared" si="3"/>
        <v>2525.81</v>
      </c>
      <c r="Y6" s="21">
        <f>IF(Y7="",NA(),Y7)</f>
        <v>51.19</v>
      </c>
      <c r="Z6" s="21">
        <f t="shared" ref="Z6:AH6" si="4">IF(Z7="",NA(),Z7)</f>
        <v>50.27</v>
      </c>
      <c r="AA6" s="21">
        <f t="shared" si="4"/>
        <v>50.05</v>
      </c>
      <c r="AB6" s="21">
        <f t="shared" si="4"/>
        <v>53.61</v>
      </c>
      <c r="AC6" s="21">
        <f t="shared" si="4"/>
        <v>64.98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72.010000000000005</v>
      </c>
      <c r="BG6" s="21">
        <f t="shared" ref="BG6:BO6" si="7">IF(BG7="",NA(),BG7)</f>
        <v>53.02</v>
      </c>
      <c r="BH6" s="21">
        <f t="shared" si="7"/>
        <v>39.5</v>
      </c>
      <c r="BI6" s="21">
        <f t="shared" si="7"/>
        <v>26.97</v>
      </c>
      <c r="BJ6" s="21">
        <f t="shared" si="7"/>
        <v>23.18</v>
      </c>
      <c r="BK6" s="21">
        <f t="shared" si="7"/>
        <v>826.83</v>
      </c>
      <c r="BL6" s="21">
        <f t="shared" si="7"/>
        <v>867.83</v>
      </c>
      <c r="BM6" s="21">
        <f t="shared" si="7"/>
        <v>791.76</v>
      </c>
      <c r="BN6" s="21">
        <f t="shared" si="7"/>
        <v>900.82</v>
      </c>
      <c r="BO6" s="21">
        <f t="shared" si="7"/>
        <v>743.31</v>
      </c>
      <c r="BP6" s="20" t="str">
        <f>IF(BP7="","",IF(BP7="-","【-】","【"&amp;SUBSTITUTE(TEXT(BP7,"#,##0.00"),"-","△")&amp;"】"))</f>
        <v>【785.10】</v>
      </c>
      <c r="BQ6" s="21">
        <f>IF(BQ7="",NA(),BQ7)</f>
        <v>59.72</v>
      </c>
      <c r="BR6" s="21">
        <f t="shared" ref="BR6:BZ6" si="8">IF(BR7="",NA(),BR7)</f>
        <v>59.62</v>
      </c>
      <c r="BS6" s="21">
        <f t="shared" si="8"/>
        <v>59.37</v>
      </c>
      <c r="BT6" s="21">
        <f t="shared" si="8"/>
        <v>50.9</v>
      </c>
      <c r="BU6" s="21">
        <f t="shared" si="8"/>
        <v>39.79</v>
      </c>
      <c r="BV6" s="21">
        <f t="shared" si="8"/>
        <v>57.31</v>
      </c>
      <c r="BW6" s="21">
        <f t="shared" si="8"/>
        <v>57.08</v>
      </c>
      <c r="BX6" s="21">
        <f t="shared" si="8"/>
        <v>56.26</v>
      </c>
      <c r="BY6" s="21">
        <f t="shared" si="8"/>
        <v>52.94</v>
      </c>
      <c r="BZ6" s="21">
        <f t="shared" si="8"/>
        <v>61.15</v>
      </c>
      <c r="CA6" s="20" t="str">
        <f>IF(CA7="","",IF(CA7="-","【-】","【"&amp;SUBSTITUTE(TEXT(CA7,"#,##0.00"),"-","△")&amp;"】"))</f>
        <v>【56.93】</v>
      </c>
      <c r="CB6" s="21">
        <f>IF(CB7="",NA(),CB7)</f>
        <v>239.96</v>
      </c>
      <c r="CC6" s="21">
        <f t="shared" ref="CC6:CK6" si="9">IF(CC7="",NA(),CC7)</f>
        <v>236.69</v>
      </c>
      <c r="CD6" s="21">
        <f t="shared" si="9"/>
        <v>239.61</v>
      </c>
      <c r="CE6" s="21">
        <f t="shared" si="9"/>
        <v>283.04000000000002</v>
      </c>
      <c r="CF6" s="21">
        <f t="shared" si="9"/>
        <v>366.85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58.23</v>
      </c>
      <c r="CN6" s="21">
        <f t="shared" ref="CN6:CV6" si="10">IF(CN7="",NA(),CN7)</f>
        <v>59.2</v>
      </c>
      <c r="CO6" s="21">
        <f t="shared" si="10"/>
        <v>58.14</v>
      </c>
      <c r="CP6" s="21">
        <f t="shared" si="10"/>
        <v>56.68</v>
      </c>
      <c r="CQ6" s="21">
        <f t="shared" si="10"/>
        <v>55.4</v>
      </c>
      <c r="CR6" s="21">
        <f t="shared" si="10"/>
        <v>50.14</v>
      </c>
      <c r="CS6" s="21">
        <f t="shared" si="10"/>
        <v>54.83</v>
      </c>
      <c r="CT6" s="21">
        <f t="shared" si="10"/>
        <v>66.53</v>
      </c>
      <c r="CU6" s="21">
        <f t="shared" si="10"/>
        <v>52.35</v>
      </c>
      <c r="CV6" s="21">
        <f t="shared" si="10"/>
        <v>52.63</v>
      </c>
      <c r="CW6" s="20" t="str">
        <f>IF(CW7="","",IF(CW7="-","【-】","【"&amp;SUBSTITUTE(TEXT(CW7,"#,##0.00"),"-","△")&amp;"】"))</f>
        <v>【49.87】</v>
      </c>
      <c r="CX6" s="21">
        <f>IF(CX7="",NA(),CX7)</f>
        <v>97.88</v>
      </c>
      <c r="CY6" s="21">
        <f t="shared" ref="CY6:DG6" si="11">IF(CY7="",NA(),CY7)</f>
        <v>97.61</v>
      </c>
      <c r="CZ6" s="21">
        <f t="shared" si="11"/>
        <v>98.48</v>
      </c>
      <c r="DA6" s="21">
        <f t="shared" si="11"/>
        <v>97.88</v>
      </c>
      <c r="DB6" s="21">
        <f t="shared" si="11"/>
        <v>98.52</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252026</v>
      </c>
      <c r="D7" s="23">
        <v>47</v>
      </c>
      <c r="E7" s="23">
        <v>17</v>
      </c>
      <c r="F7" s="23">
        <v>5</v>
      </c>
      <c r="G7" s="23">
        <v>0</v>
      </c>
      <c r="H7" s="23" t="s">
        <v>98</v>
      </c>
      <c r="I7" s="23" t="s">
        <v>99</v>
      </c>
      <c r="J7" s="23" t="s">
        <v>100</v>
      </c>
      <c r="K7" s="23" t="s">
        <v>101</v>
      </c>
      <c r="L7" s="23" t="s">
        <v>102</v>
      </c>
      <c r="M7" s="23" t="s">
        <v>103</v>
      </c>
      <c r="N7" s="24" t="s">
        <v>104</v>
      </c>
      <c r="O7" s="24" t="s">
        <v>105</v>
      </c>
      <c r="P7" s="24">
        <v>3.53</v>
      </c>
      <c r="Q7" s="24">
        <v>100</v>
      </c>
      <c r="R7" s="24">
        <v>3949</v>
      </c>
      <c r="S7" s="24">
        <v>111118</v>
      </c>
      <c r="T7" s="24">
        <v>196.87</v>
      </c>
      <c r="U7" s="24">
        <v>564.41999999999996</v>
      </c>
      <c r="V7" s="24">
        <v>3915</v>
      </c>
      <c r="W7" s="24">
        <v>1.55</v>
      </c>
      <c r="X7" s="24">
        <v>2525.81</v>
      </c>
      <c r="Y7" s="24">
        <v>51.19</v>
      </c>
      <c r="Z7" s="24">
        <v>50.27</v>
      </c>
      <c r="AA7" s="24">
        <v>50.05</v>
      </c>
      <c r="AB7" s="24">
        <v>53.61</v>
      </c>
      <c r="AC7" s="24">
        <v>64.98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72.010000000000005</v>
      </c>
      <c r="BG7" s="24">
        <v>53.02</v>
      </c>
      <c r="BH7" s="24">
        <v>39.5</v>
      </c>
      <c r="BI7" s="24">
        <v>26.97</v>
      </c>
      <c r="BJ7" s="24">
        <v>23.18</v>
      </c>
      <c r="BK7" s="24">
        <v>826.83</v>
      </c>
      <c r="BL7" s="24">
        <v>867.83</v>
      </c>
      <c r="BM7" s="24">
        <v>791.76</v>
      </c>
      <c r="BN7" s="24">
        <v>900.82</v>
      </c>
      <c r="BO7" s="24">
        <v>743.31</v>
      </c>
      <c r="BP7" s="24">
        <v>785.1</v>
      </c>
      <c r="BQ7" s="24">
        <v>59.72</v>
      </c>
      <c r="BR7" s="24">
        <v>59.62</v>
      </c>
      <c r="BS7" s="24">
        <v>59.37</v>
      </c>
      <c r="BT7" s="24">
        <v>50.9</v>
      </c>
      <c r="BU7" s="24">
        <v>39.79</v>
      </c>
      <c r="BV7" s="24">
        <v>57.31</v>
      </c>
      <c r="BW7" s="24">
        <v>57.08</v>
      </c>
      <c r="BX7" s="24">
        <v>56.26</v>
      </c>
      <c r="BY7" s="24">
        <v>52.94</v>
      </c>
      <c r="BZ7" s="24">
        <v>61.15</v>
      </c>
      <c r="CA7" s="24">
        <v>56.93</v>
      </c>
      <c r="CB7" s="24">
        <v>239.96</v>
      </c>
      <c r="CC7" s="24">
        <v>236.69</v>
      </c>
      <c r="CD7" s="24">
        <v>239.61</v>
      </c>
      <c r="CE7" s="24">
        <v>283.04000000000002</v>
      </c>
      <c r="CF7" s="24">
        <v>366.85</v>
      </c>
      <c r="CG7" s="24">
        <v>273.52</v>
      </c>
      <c r="CH7" s="24">
        <v>274.99</v>
      </c>
      <c r="CI7" s="24">
        <v>282.08999999999997</v>
      </c>
      <c r="CJ7" s="24">
        <v>303.27999999999997</v>
      </c>
      <c r="CK7" s="24">
        <v>250.43</v>
      </c>
      <c r="CL7" s="24">
        <v>271.14999999999998</v>
      </c>
      <c r="CM7" s="24">
        <v>58.23</v>
      </c>
      <c r="CN7" s="24">
        <v>59.2</v>
      </c>
      <c r="CO7" s="24">
        <v>58.14</v>
      </c>
      <c r="CP7" s="24">
        <v>56.68</v>
      </c>
      <c r="CQ7" s="24">
        <v>55.4</v>
      </c>
      <c r="CR7" s="24">
        <v>50.14</v>
      </c>
      <c r="CS7" s="24">
        <v>54.83</v>
      </c>
      <c r="CT7" s="24">
        <v>66.53</v>
      </c>
      <c r="CU7" s="24">
        <v>52.35</v>
      </c>
      <c r="CV7" s="24">
        <v>52.63</v>
      </c>
      <c r="CW7" s="24">
        <v>49.87</v>
      </c>
      <c r="CX7" s="24">
        <v>97.88</v>
      </c>
      <c r="CY7" s="24">
        <v>97.61</v>
      </c>
      <c r="CZ7" s="24">
        <v>98.48</v>
      </c>
      <c r="DA7" s="24">
        <v>97.88</v>
      </c>
      <c r="DB7" s="24">
        <v>98.52</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船野 貴徳</cp:lastModifiedBy>
  <cp:lastPrinted>2025-01-29T08:56:36Z</cp:lastPrinted>
  <dcterms:created xsi:type="dcterms:W3CDTF">2025-01-24T07:35:17Z</dcterms:created>
  <dcterms:modified xsi:type="dcterms:W3CDTF">2025-01-29T08:57:01Z</dcterms:modified>
  <cp:category/>
</cp:coreProperties>
</file>