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E86" i="4"/>
  <c r="AT10" i="4"/>
  <c r="AL10" i="4"/>
  <c r="I10" i="4"/>
  <c r="AL8" i="4"/>
  <c r="P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<sst xmlns="http://schemas.openxmlformats.org/spreadsheetml/2006/main" count="240" uniqueCount="126">
  <si>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</si>
  <si>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</si>
  <si>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</si>
  <si>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</si>
  <si>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</si>
  <si>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</si>
  <si>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</si>
  <si>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</si>
  <si>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</si>
  <si>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</si>
  <si>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</si>
  <si>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</si>
  <si>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</si>
  <si>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</si>
  <si>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</si>
  <si>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</si>
  <si>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</si>
  <si>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</si>
  <si>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</si>
  <si>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</si>
  <si>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</si>
  <si>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</si>
  <si>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</si>
  <si>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</si>
  <si>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</si>
  <si>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</si>
  <si>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</si>
  <si>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</si>
  <si>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</si>
  <si>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</si>
  <si>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</si>
  <si>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</si>
  <si>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</si>
  <si>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</si>
  <si>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</si>
  <si>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</si>
  <si>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</si>
  <si>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</si>
  <si>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</si>
  <si>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</si>
  <si>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</si>
  <si>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</si>
  <si>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</si>
  <si>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</si>
  <si>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</si>
  <si>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</si>
  <si>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</si>
  <si>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</si>
  <si>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</si>
  <si>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</si>
  <si>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</si>
  <si>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</si>
  <si>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</si>
  <si>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</si>
  <si>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</si>
  <si>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</si>
  <si>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</si>
  <si>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</si>
  <si>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</si>
  <si>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</si>
  <si>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</si>
  <si>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</si>
  <si>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</si>
  <si>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</si>
  <si>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</si>
  <si>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</si>
  <si>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</si>
  <si>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</si>
  <si>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</si>
  <si>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</si>
  <si>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</si>
  <si>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</si>
  <si>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</si>
  <si>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</si>
  <si>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</si>
  <si>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</si>
  <si>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</si>
  <si>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</si>
  <si>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</si>
  <si>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</si>
  <si>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</si>
  <si>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</si>
  <si>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</si>
  <si>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</si>
  <si>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</si>
  <si>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</si>
  <si>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</si>
  <si>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</si>
  <si>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</si>
  <si>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</si>
  <si>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</si>
  <si>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</si>
  <si>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</si>
  <si>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</si>
  <si>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</si>
  <si>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</si>
  <si>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</si>
  <si>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</si>
  <si>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</si>
  <si>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</si>
  <si>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</si>
  <si>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</si>
  <si>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</si>
  <si>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</si>
  <si>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</si>
  <si>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</si>
  <si>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</si>
  <si>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</si>
  <si>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</si>
  <si>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</si>
  <si>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滋賀県　甲良町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</si>
  <si>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</si>
  <si>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</si>
  <si>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</si>
  <si>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</si>
  <si>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</si>
  <si>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</si>
  <si>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</si>
  <si>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</si>
  <si>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</si>
  <si>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</si>
  <si>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</si>
  <si>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収益的収支比率が、昨年度より僅かながら上昇したものの約40％が回収できていない状況続いている。また、企業債残高対事業規模比率は昨年度より若干減少ているが、依然高い値となっている。施設利用率が高い状況の中で、経費回収率は年々微増しているものの類似団体平均値より低く、汚水処理原価が逆に高い状況が続いている。普及率がほぼ100％となっている中で水洗化率は、ほぼ横ばいとなっており、全国平均や類似団体平均と同程度で推移している。</t>
    <rPh sb="1" eb="3">
      <t>シュウエキ</t>
    </rPh>
    <rPh sb="3" eb="4">
      <t>テキ</t>
    </rPh>
    <rPh sb="4" eb="6">
      <t>シュウシ</t>
    </rPh>
    <rPh sb="6" eb="8">
      <t>ヒリツ</t>
    </rPh>
    <rPh sb="10" eb="13">
      <t>サクネンド</t>
    </rPh>
    <rPh sb="15" eb="16">
      <t>ワズ</t>
    </rPh>
    <rPh sb="20" eb="22">
      <t>ジョウショウ</t>
    </rPh>
    <rPh sb="27" eb="28">
      <t>ヤク</t>
    </rPh>
    <rPh sb="32" eb="34">
      <t>カイシュウ</t>
    </rPh>
    <rPh sb="40" eb="42">
      <t>ジョウキョウ</t>
    </rPh>
    <rPh sb="42" eb="43">
      <t>ツヅ</t>
    </rPh>
    <rPh sb="51" eb="53">
      <t>キギョウ</t>
    </rPh>
    <rPh sb="53" eb="54">
      <t>サイ</t>
    </rPh>
    <rPh sb="54" eb="56">
      <t>ザンダカ</t>
    </rPh>
    <rPh sb="56" eb="57">
      <t>タイ</t>
    </rPh>
    <rPh sb="57" eb="59">
      <t>ジギョウ</t>
    </rPh>
    <rPh sb="59" eb="61">
      <t>キボ</t>
    </rPh>
    <rPh sb="61" eb="63">
      <t>ヒリツ</t>
    </rPh>
    <rPh sb="64" eb="67">
      <t>サクネンド</t>
    </rPh>
    <rPh sb="69" eb="71">
      <t>ジャッカン</t>
    </rPh>
    <rPh sb="71" eb="73">
      <t>ゲンショウ</t>
    </rPh>
    <rPh sb="78" eb="80">
      <t>イゼン</t>
    </rPh>
    <rPh sb="80" eb="81">
      <t>タカ</t>
    </rPh>
    <rPh sb="82" eb="83">
      <t>アタイ</t>
    </rPh>
    <rPh sb="90" eb="92">
      <t>シセツ</t>
    </rPh>
    <rPh sb="92" eb="95">
      <t>リヨウリツ</t>
    </rPh>
    <rPh sb="96" eb="97">
      <t>タカ</t>
    </rPh>
    <rPh sb="98" eb="100">
      <t>ジョウキョウ</t>
    </rPh>
    <rPh sb="101" eb="102">
      <t>ナカ</t>
    </rPh>
    <rPh sb="104" eb="106">
      <t>ケイヒ</t>
    </rPh>
    <rPh sb="106" eb="108">
      <t>カイシュウ</t>
    </rPh>
    <rPh sb="108" eb="109">
      <t>リツ</t>
    </rPh>
    <rPh sb="110" eb="112">
      <t>ネンネン</t>
    </rPh>
    <rPh sb="112" eb="114">
      <t>ビゾウ</t>
    </rPh>
    <rPh sb="121" eb="123">
      <t>ルイジ</t>
    </rPh>
    <rPh sb="123" eb="125">
      <t>ダンタイ</t>
    </rPh>
    <rPh sb="125" eb="128">
      <t>ヘイキンチ</t>
    </rPh>
    <rPh sb="130" eb="131">
      <t>ヒク</t>
    </rPh>
    <rPh sb="133" eb="135">
      <t>オスイ</t>
    </rPh>
    <rPh sb="135" eb="137">
      <t>ショリ</t>
    </rPh>
    <rPh sb="137" eb="139">
      <t>ゲンカ</t>
    </rPh>
    <rPh sb="140" eb="141">
      <t>ギャク</t>
    </rPh>
    <rPh sb="142" eb="143">
      <t>タカ</t>
    </rPh>
    <rPh sb="144" eb="146">
      <t>ジョウキョウ</t>
    </rPh>
    <rPh sb="147" eb="148">
      <t>ツヅ</t>
    </rPh>
    <rPh sb="153" eb="155">
      <t>フキュウ</t>
    </rPh>
    <rPh sb="155" eb="156">
      <t>リツ</t>
    </rPh>
    <rPh sb="169" eb="170">
      <t>ナカ</t>
    </rPh>
    <rPh sb="171" eb="174">
      <t>スイセンカ</t>
    </rPh>
    <rPh sb="174" eb="175">
      <t>リツ</t>
    </rPh>
    <rPh sb="189" eb="191">
      <t>ゼンコク</t>
    </rPh>
    <rPh sb="191" eb="193">
      <t>ヘイキン</t>
    </rPh>
    <rPh sb="194" eb="196">
      <t>ルイジ</t>
    </rPh>
    <rPh sb="196" eb="198">
      <t>ダンタイ</t>
    </rPh>
    <rPh sb="198" eb="200">
      <t>ヘイキン</t>
    </rPh>
    <rPh sb="201" eb="204">
      <t>ドウテイド</t>
    </rPh>
    <rPh sb="205" eb="207">
      <t>スイイ</t>
    </rPh>
    <phoneticPr fontId="7"/>
  </si>
  <si>
    <t>　耐用年数を超え早急に更新が必要な管路はなく、将来的には集中した管路の更新や修繕の負担増が考えられ、計画的な更新と財源確保が必要である。</t>
    <rPh sb="1" eb="3">
      <t>タイヨウ</t>
    </rPh>
    <rPh sb="3" eb="5">
      <t>ネンスウ</t>
    </rPh>
    <rPh sb="6" eb="7">
      <t>コ</t>
    </rPh>
    <rPh sb="8" eb="10">
      <t>ソウキュウ</t>
    </rPh>
    <rPh sb="11" eb="13">
      <t>コウシン</t>
    </rPh>
    <rPh sb="14" eb="16">
      <t>ヒツヨウ</t>
    </rPh>
    <rPh sb="17" eb="19">
      <t>カンロ</t>
    </rPh>
    <rPh sb="23" eb="26">
      <t>ショウライテキ</t>
    </rPh>
    <rPh sb="28" eb="30">
      <t>シュウチュウ</t>
    </rPh>
    <rPh sb="32" eb="34">
      <t>カンロ</t>
    </rPh>
    <rPh sb="35" eb="37">
      <t>コウシン</t>
    </rPh>
    <rPh sb="38" eb="40">
      <t>シュウゼン</t>
    </rPh>
    <rPh sb="41" eb="43">
      <t>フタン</t>
    </rPh>
    <rPh sb="43" eb="44">
      <t>ゾウ</t>
    </rPh>
    <rPh sb="45" eb="46">
      <t>カンガ</t>
    </rPh>
    <rPh sb="50" eb="52">
      <t>ケイカク</t>
    </rPh>
    <rPh sb="52" eb="53">
      <t>テキ</t>
    </rPh>
    <rPh sb="54" eb="56">
      <t>コウシン</t>
    </rPh>
    <rPh sb="57" eb="59">
      <t>ザイゲン</t>
    </rPh>
    <rPh sb="59" eb="61">
      <t>カクホ</t>
    </rPh>
    <rPh sb="62" eb="64">
      <t>ヒツヨウ</t>
    </rPh>
    <phoneticPr fontId="7"/>
  </si>
  <si>
    <t>　経費未回収率が約40％となっている点や汚水処理原価が高い状況にあることから、将来の事業継続のための早急な経営改善を検討する必要がある。また、資産の更新・修繕を考慮すると公営企業会計へ移行を進めている中で、当町における最適な経営分析が不可欠である。</t>
    <rPh sb="1" eb="3">
      <t>ケイヒ</t>
    </rPh>
    <rPh sb="8" eb="9">
      <t>ヤク</t>
    </rPh>
    <rPh sb="18" eb="19">
      <t>テン</t>
    </rPh>
    <rPh sb="20" eb="22">
      <t>オスイ</t>
    </rPh>
    <rPh sb="22" eb="24">
      <t>ショリ</t>
    </rPh>
    <rPh sb="24" eb="26">
      <t>ゲンカ</t>
    </rPh>
    <rPh sb="27" eb="28">
      <t>タカ</t>
    </rPh>
    <rPh sb="29" eb="31">
      <t>ジョウキョウ</t>
    </rPh>
    <rPh sb="39" eb="41">
      <t>ショウライ</t>
    </rPh>
    <rPh sb="42" eb="44">
      <t>ジギョウ</t>
    </rPh>
    <rPh sb="44" eb="46">
      <t>ケイゾク</t>
    </rPh>
    <rPh sb="50" eb="52">
      <t>ソウキュウ</t>
    </rPh>
    <rPh sb="53" eb="55">
      <t>ケイエイ</t>
    </rPh>
    <rPh sb="55" eb="57">
      <t>カイゼン</t>
    </rPh>
    <rPh sb="58" eb="60">
      <t>ケントウ</t>
    </rPh>
    <rPh sb="62" eb="64">
      <t>ヒツヨウ</t>
    </rPh>
    <rPh sb="71" eb="73">
      <t>シサン</t>
    </rPh>
    <rPh sb="74" eb="76">
      <t>コウシン</t>
    </rPh>
    <rPh sb="77" eb="79">
      <t>シュウゼン</t>
    </rPh>
    <rPh sb="80" eb="82">
      <t>コウリョ</t>
    </rPh>
    <rPh sb="85" eb="89">
      <t>コウエイキギョウ</t>
    </rPh>
    <rPh sb="89" eb="91">
      <t>カイケイ</t>
    </rPh>
    <rPh sb="92" eb="94">
      <t>イコウ</t>
    </rPh>
    <rPh sb="95" eb="96">
      <t>スス</t>
    </rPh>
    <rPh sb="100" eb="101">
      <t>ナカ</t>
    </rPh>
    <rPh sb="103" eb="105">
      <t>トウチョウ</t>
    </rPh>
    <rPh sb="109" eb="111">
      <t>サイテキ</t>
    </rPh>
    <rPh sb="112" eb="114">
      <t>ケイエイ</t>
    </rPh>
    <rPh sb="114" eb="116">
      <t>ブンセキ</t>
    </rPh>
    <rPh sb="117" eb="120">
      <t>フカケツ</t>
    </rPh>
    <phoneticPr fontId="7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</si>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</sst>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61-4292-A09A-B4D1B4C71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70304"/>
        <c:axId val="41572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161-4292-A09A-B4D1B4C71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70304"/>
        <c:axId val="41572224"/>
      </c:lineChart>
      <c:dateAx>
        <c:axId val="41570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572224"/>
        <c:crosses val="autoZero"/>
        <c:auto val="1"/>
        <c:lblOffset val="100"/>
        <c:baseTimeUnit val="years"/>
      </c:dateAx>
      <c:valAx>
        <c:axId val="41572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570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73.040000000000006</c:v>
                </c:pt>
                <c:pt idx="1">
                  <c:v>73.53</c:v>
                </c:pt>
                <c:pt idx="2">
                  <c:v>76.78</c:v>
                </c:pt>
                <c:pt idx="3">
                  <c:v>88.73</c:v>
                </c:pt>
                <c:pt idx="4">
                  <c:v>77.069999999999993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91-4EF1-8229-DE7930A39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992576"/>
        <c:axId val="89994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36.67</c:v>
                </c:pt>
                <c:pt idx="1">
                  <c:v>43.65</c:v>
                </c:pt>
                <c:pt idx="2">
                  <c:v>43.58</c:v>
                </c:pt>
                <c:pt idx="3">
                  <c:v>41.35</c:v>
                </c:pt>
                <c:pt idx="4">
                  <c:v>42.9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91-4EF1-8229-DE7930A39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92576"/>
        <c:axId val="89994752"/>
      </c:lineChart>
      <c:dateAx>
        <c:axId val="89992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994752"/>
        <c:crosses val="autoZero"/>
        <c:auto val="1"/>
        <c:lblOffset val="100"/>
        <c:baseTimeUnit val="years"/>
      </c:dateAx>
      <c:valAx>
        <c:axId val="89994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992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74.989999999999995</c:v>
                </c:pt>
                <c:pt idx="1">
                  <c:v>78.53</c:v>
                </c:pt>
                <c:pt idx="2">
                  <c:v>80.58</c:v>
                </c:pt>
                <c:pt idx="3">
                  <c:v>81.81</c:v>
                </c:pt>
                <c:pt idx="4">
                  <c:v>80.42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26A-4E78-B5FA-F1987A419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030080"/>
        <c:axId val="90032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71.239999999999995</c:v>
                </c:pt>
                <c:pt idx="1">
                  <c:v>82.2</c:v>
                </c:pt>
                <c:pt idx="2">
                  <c:v>82.35</c:v>
                </c:pt>
                <c:pt idx="3">
                  <c:v>82.9</c:v>
                </c:pt>
                <c:pt idx="4">
                  <c:v>83.5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26A-4E78-B5FA-F1987A419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30080"/>
        <c:axId val="90032000"/>
      </c:lineChart>
      <c:dateAx>
        <c:axId val="90030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032000"/>
        <c:crosses val="autoZero"/>
        <c:auto val="1"/>
        <c:lblOffset val="100"/>
        <c:baseTimeUnit val="years"/>
      </c:dateAx>
      <c:valAx>
        <c:axId val="90032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030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65.91</c:v>
                </c:pt>
                <c:pt idx="1">
                  <c:v>59.95</c:v>
                </c:pt>
                <c:pt idx="2">
                  <c:v>54.05</c:v>
                </c:pt>
                <c:pt idx="3">
                  <c:v>61.37</c:v>
                </c:pt>
                <c:pt idx="4">
                  <c:v>62.08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96-4248-93FD-F16DC15C4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91168"/>
        <c:axId val="41593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96-4248-93FD-F16DC15C4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91168"/>
        <c:axId val="41593088"/>
      </c:lineChart>
      <c:dateAx>
        <c:axId val="41591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593088"/>
        <c:crosses val="autoZero"/>
        <c:auto val="1"/>
        <c:lblOffset val="100"/>
        <c:baseTimeUnit val="years"/>
      </c:dateAx>
      <c:valAx>
        <c:axId val="41593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591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5A-4D9E-99E0-647D01741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022016"/>
        <c:axId val="84023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5A-4D9E-99E0-647D01741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022016"/>
        <c:axId val="84023936"/>
      </c:lineChart>
      <c:dateAx>
        <c:axId val="84022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023936"/>
        <c:crosses val="autoZero"/>
        <c:auto val="1"/>
        <c:lblOffset val="100"/>
        <c:baseTimeUnit val="years"/>
      </c:dateAx>
      <c:valAx>
        <c:axId val="84023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022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D5-40B3-9024-91BF68D68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067456"/>
        <c:axId val="84069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9D5-40B3-9024-91BF68D68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067456"/>
        <c:axId val="84069376"/>
      </c:lineChart>
      <c:dateAx>
        <c:axId val="84067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069376"/>
        <c:crosses val="autoZero"/>
        <c:auto val="1"/>
        <c:lblOffset val="100"/>
        <c:baseTimeUnit val="years"/>
      </c:dateAx>
      <c:valAx>
        <c:axId val="84069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06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2D-474C-9E80-2195EBF38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746816"/>
        <c:axId val="89753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2D-474C-9E80-2195EBF38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46816"/>
        <c:axId val="89753088"/>
      </c:lineChart>
      <c:dateAx>
        <c:axId val="89746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753088"/>
        <c:crosses val="autoZero"/>
        <c:auto val="1"/>
        <c:lblOffset val="100"/>
        <c:baseTimeUnit val="years"/>
      </c:dateAx>
      <c:valAx>
        <c:axId val="89753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746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43-4854-AC68-7158712FC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850240"/>
        <c:axId val="89852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43-4854-AC68-7158712FC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50240"/>
        <c:axId val="89852160"/>
      </c:lineChart>
      <c:dateAx>
        <c:axId val="89850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852160"/>
        <c:crosses val="autoZero"/>
        <c:auto val="1"/>
        <c:lblOffset val="100"/>
        <c:baseTimeUnit val="years"/>
      </c:dateAx>
      <c:valAx>
        <c:axId val="89852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850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5133.7299999999996</c:v>
                </c:pt>
                <c:pt idx="1">
                  <c:v>4807.24</c:v>
                </c:pt>
                <c:pt idx="2">
                  <c:v>4623.16</c:v>
                </c:pt>
                <c:pt idx="3">
                  <c:v>4734.1499999999996</c:v>
                </c:pt>
                <c:pt idx="4">
                  <c:v>3821.18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34-4008-8954-7B3CD3B75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895680"/>
        <c:axId val="89897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1716.82</c:v>
                </c:pt>
                <c:pt idx="1">
                  <c:v>1569.13</c:v>
                </c:pt>
                <c:pt idx="2">
                  <c:v>1436</c:v>
                </c:pt>
                <c:pt idx="3">
                  <c:v>1434.89</c:v>
                </c:pt>
                <c:pt idx="4">
                  <c:v>1298.9100000000001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D34-4008-8954-7B3CD3B75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95680"/>
        <c:axId val="89897600"/>
      </c:lineChart>
      <c:dateAx>
        <c:axId val="89895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897600"/>
        <c:crosses val="autoZero"/>
        <c:auto val="1"/>
        <c:lblOffset val="100"/>
        <c:baseTimeUnit val="years"/>
      </c:dateAx>
      <c:valAx>
        <c:axId val="89897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895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33.54</c:v>
                </c:pt>
                <c:pt idx="1">
                  <c:v>35.64</c:v>
                </c:pt>
                <c:pt idx="2">
                  <c:v>37.01</c:v>
                </c:pt>
                <c:pt idx="3">
                  <c:v>36.909999999999997</c:v>
                </c:pt>
                <c:pt idx="4">
                  <c:v>39.369999999999997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E8-481D-A305-06F41299E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928832"/>
        <c:axId val="89930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51.73</c:v>
                </c:pt>
                <c:pt idx="1">
                  <c:v>64.63</c:v>
                </c:pt>
                <c:pt idx="2">
                  <c:v>66.56</c:v>
                </c:pt>
                <c:pt idx="3">
                  <c:v>66.22</c:v>
                </c:pt>
                <c:pt idx="4">
                  <c:v>69.87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E8-481D-A305-06F41299E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28832"/>
        <c:axId val="89930752"/>
      </c:lineChart>
      <c:dateAx>
        <c:axId val="89928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930752"/>
        <c:crosses val="autoZero"/>
        <c:auto val="1"/>
        <c:lblOffset val="100"/>
        <c:baseTimeUnit val="years"/>
      </c:dateAx>
      <c:valAx>
        <c:axId val="89930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928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423.5</c:v>
                </c:pt>
                <c:pt idx="1">
                  <c:v>399.84</c:v>
                </c:pt>
                <c:pt idx="2">
                  <c:v>390.64</c:v>
                </c:pt>
                <c:pt idx="3">
                  <c:v>394.72</c:v>
                </c:pt>
                <c:pt idx="4">
                  <c:v>377.31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57-4D16-BB1B-D35CA654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951232"/>
        <c:axId val="89969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310.47000000000003</c:v>
                </c:pt>
                <c:pt idx="1">
                  <c:v>245.75</c:v>
                </c:pt>
                <c:pt idx="2">
                  <c:v>244.29</c:v>
                </c:pt>
                <c:pt idx="3">
                  <c:v>246.72</c:v>
                </c:pt>
                <c:pt idx="4">
                  <c:v>234.96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457-4D16-BB1B-D35CA654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51232"/>
        <c:axId val="89969792"/>
      </c:lineChart>
      <c:dateAx>
        <c:axId val="89951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969792"/>
        <c:crosses val="autoZero"/>
        <c:auto val="1"/>
        <c:lblOffset val="100"/>
        <c:baseTimeUnit val="years"/>
      </c:dateAx>
      <c:valAx>
        <c:axId val="89969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951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【1,348.09】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【232.54】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view="pageBreakPreview" topLeftCell="AA1" zoomScale="75" zoomScaleNormal="100" zoomScaleSheetLayoutView="75" workbookViewId="0">
      <selection activeCell="AK8" sqref="AK8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3" t="str">
        <f>データ!H6</f>
        <v>滋賀県　甲良町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特定環境保全公共下水道</v>
      </c>
      <c r="Q8" s="48"/>
      <c r="R8" s="48"/>
      <c r="S8" s="48"/>
      <c r="T8" s="48"/>
      <c r="U8" s="48"/>
      <c r="V8" s="48"/>
      <c r="W8" s="48" t="str">
        <f>データ!L6</f>
        <v>D2</v>
      </c>
      <c r="X8" s="48"/>
      <c r="Y8" s="48"/>
      <c r="Z8" s="48"/>
      <c r="AA8" s="48"/>
      <c r="AB8" s="48"/>
      <c r="AC8" s="48"/>
      <c r="AD8" s="49" t="s">
        <v>125</v>
      </c>
      <c r="AE8" s="49"/>
      <c r="AF8" s="49"/>
      <c r="AG8" s="49"/>
      <c r="AH8" s="49"/>
      <c r="AI8" s="49"/>
      <c r="AJ8" s="49"/>
      <c r="AK8" s="4"/>
      <c r="AL8" s="50">
        <f>データ!S6</f>
        <v>7263</v>
      </c>
      <c r="AM8" s="50"/>
      <c r="AN8" s="50"/>
      <c r="AO8" s="50"/>
      <c r="AP8" s="50"/>
      <c r="AQ8" s="50"/>
      <c r="AR8" s="50"/>
      <c r="AS8" s="50"/>
      <c r="AT8" s="45">
        <f>データ!T6</f>
        <v>13.63</v>
      </c>
      <c r="AU8" s="45"/>
      <c r="AV8" s="45"/>
      <c r="AW8" s="45"/>
      <c r="AX8" s="45"/>
      <c r="AY8" s="45"/>
      <c r="AZ8" s="45"/>
      <c r="BA8" s="45"/>
      <c r="BB8" s="45">
        <f>データ!U6</f>
        <v>532.87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99.93</v>
      </c>
      <c r="Q10" s="45"/>
      <c r="R10" s="45"/>
      <c r="S10" s="45"/>
      <c r="T10" s="45"/>
      <c r="U10" s="45"/>
      <c r="V10" s="45"/>
      <c r="W10" s="45">
        <f>データ!Q6</f>
        <v>84.82</v>
      </c>
      <c r="X10" s="45"/>
      <c r="Y10" s="45"/>
      <c r="Z10" s="45"/>
      <c r="AA10" s="45"/>
      <c r="AB10" s="45"/>
      <c r="AC10" s="45"/>
      <c r="AD10" s="50">
        <f>データ!R6</f>
        <v>2625</v>
      </c>
      <c r="AE10" s="50"/>
      <c r="AF10" s="50"/>
      <c r="AG10" s="50"/>
      <c r="AH10" s="50"/>
      <c r="AI10" s="50"/>
      <c r="AJ10" s="50"/>
      <c r="AK10" s="2"/>
      <c r="AL10" s="50">
        <f>データ!V6</f>
        <v>7202</v>
      </c>
      <c r="AM10" s="50"/>
      <c r="AN10" s="50"/>
      <c r="AO10" s="50"/>
      <c r="AP10" s="50"/>
      <c r="AQ10" s="50"/>
      <c r="AR10" s="50"/>
      <c r="AS10" s="50"/>
      <c r="AT10" s="45">
        <f>データ!W6</f>
        <v>4.09</v>
      </c>
      <c r="AU10" s="45"/>
      <c r="AV10" s="45"/>
      <c r="AW10" s="45"/>
      <c r="AX10" s="45"/>
      <c r="AY10" s="45"/>
      <c r="AZ10" s="45"/>
      <c r="BA10" s="45"/>
      <c r="BB10" s="45">
        <f>データ!X6</f>
        <v>1760.88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122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123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124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【1,348.09】</v>
      </c>
      <c r="I86" s="26" t="str">
        <f>データ!CA6</f>
        <v>【69.80】</v>
      </c>
      <c r="J86" s="26" t="str">
        <f>データ!CL6</f>
        <v>【232.54】</v>
      </c>
      <c r="K86" s="26" t="str">
        <f>データ!CW6</f>
        <v>【42.17】</v>
      </c>
      <c r="L86" s="26" t="str">
        <f>データ!DH6</f>
        <v>【82.30】</v>
      </c>
      <c r="M86" s="26" t="s">
        <v>56</v>
      </c>
      <c r="N86" s="26" t="s">
        <v>56</v>
      </c>
      <c r="O86" s="26" t="str">
        <f>データ!EO6</f>
        <v>【0.09】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>
      <c r="A6" s="28" t="s">
        <v>109</v>
      </c>
      <c r="B6" s="33">
        <f>B7</f>
        <v>2016</v>
      </c>
      <c r="C6" s="33">
        <f t="shared" ref="C6:X6" si="3">C7</f>
        <v>254428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滋賀県　甲良町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99.93</v>
      </c>
      <c r="Q6" s="34">
        <f t="shared" si="3"/>
        <v>84.82</v>
      </c>
      <c r="R6" s="34">
        <f t="shared" si="3"/>
        <v>2625</v>
      </c>
      <c r="S6" s="34">
        <f t="shared" si="3"/>
        <v>7263</v>
      </c>
      <c r="T6" s="34">
        <f t="shared" si="3"/>
        <v>13.63</v>
      </c>
      <c r="U6" s="34">
        <f t="shared" si="3"/>
        <v>532.87</v>
      </c>
      <c r="V6" s="34">
        <f t="shared" si="3"/>
        <v>7202</v>
      </c>
      <c r="W6" s="34">
        <f t="shared" si="3"/>
        <v>4.09</v>
      </c>
      <c r="X6" s="34">
        <f t="shared" si="3"/>
        <v>1760.88</v>
      </c>
      <c r="Y6" s="35">
        <f>IF(Y7="",NA(),Y7)</f>
        <v>65.91</v>
      </c>
      <c r="Z6" s="35">
        <f t="shared" ref="Z6:AH6" si="4">IF(Z7="",NA(),Z7)</f>
        <v>59.95</v>
      </c>
      <c r="AA6" s="35">
        <f t="shared" si="4"/>
        <v>54.05</v>
      </c>
      <c r="AB6" s="35">
        <f t="shared" si="4"/>
        <v>61.37</v>
      </c>
      <c r="AC6" s="35">
        <f t="shared" si="4"/>
        <v>62.08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5133.7299999999996</v>
      </c>
      <c r="BG6" s="35">
        <f t="shared" ref="BG6:BO6" si="7">IF(BG7="",NA(),BG7)</f>
        <v>4807.24</v>
      </c>
      <c r="BH6" s="35">
        <f t="shared" si="7"/>
        <v>4623.16</v>
      </c>
      <c r="BI6" s="35">
        <f t="shared" si="7"/>
        <v>4734.1499999999996</v>
      </c>
      <c r="BJ6" s="35">
        <f t="shared" si="7"/>
        <v>3821.18</v>
      </c>
      <c r="BK6" s="35">
        <f t="shared" si="7"/>
        <v>1716.82</v>
      </c>
      <c r="BL6" s="35">
        <f t="shared" si="7"/>
        <v>1569.13</v>
      </c>
      <c r="BM6" s="35">
        <f t="shared" si="7"/>
        <v>1436</v>
      </c>
      <c r="BN6" s="35">
        <f t="shared" si="7"/>
        <v>1434.89</v>
      </c>
      <c r="BO6" s="35">
        <f t="shared" si="7"/>
        <v>1298.9100000000001</v>
      </c>
      <c r="BP6" s="34" t="str">
        <f>IF(BP7="","",IF(BP7="-","【-】","【"&amp;SUBSTITUTE(TEXT(BP7,"#,##0.00"),"-","△")&amp;"】"))</f>
        <v>【1,348.09】</v>
      </c>
      <c r="BQ6" s="35">
        <f>IF(BQ7="",NA(),BQ7)</f>
        <v>33.54</v>
      </c>
      <c r="BR6" s="35">
        <f t="shared" ref="BR6:BZ6" si="8">IF(BR7="",NA(),BR7)</f>
        <v>35.64</v>
      </c>
      <c r="BS6" s="35">
        <f t="shared" si="8"/>
        <v>37.01</v>
      </c>
      <c r="BT6" s="35">
        <f t="shared" si="8"/>
        <v>36.909999999999997</v>
      </c>
      <c r="BU6" s="35">
        <f t="shared" si="8"/>
        <v>39.369999999999997</v>
      </c>
      <c r="BV6" s="35">
        <f t="shared" si="8"/>
        <v>51.73</v>
      </c>
      <c r="BW6" s="35">
        <f t="shared" si="8"/>
        <v>64.63</v>
      </c>
      <c r="BX6" s="35">
        <f t="shared" si="8"/>
        <v>66.56</v>
      </c>
      <c r="BY6" s="35">
        <f t="shared" si="8"/>
        <v>66.22</v>
      </c>
      <c r="BZ6" s="35">
        <f t="shared" si="8"/>
        <v>69.87</v>
      </c>
      <c r="CA6" s="34" t="str">
        <f>IF(CA7="","",IF(CA7="-","【-】","【"&amp;SUBSTITUTE(TEXT(CA7,"#,##0.00"),"-","△")&amp;"】"))</f>
        <v>【69.80】</v>
      </c>
      <c r="CB6" s="35">
        <f>IF(CB7="",NA(),CB7)</f>
        <v>423.5</v>
      </c>
      <c r="CC6" s="35">
        <f t="shared" ref="CC6:CK6" si="9">IF(CC7="",NA(),CC7)</f>
        <v>399.84</v>
      </c>
      <c r="CD6" s="35">
        <f t="shared" si="9"/>
        <v>390.64</v>
      </c>
      <c r="CE6" s="35">
        <f t="shared" si="9"/>
        <v>394.72</v>
      </c>
      <c r="CF6" s="35">
        <f t="shared" si="9"/>
        <v>377.31</v>
      </c>
      <c r="CG6" s="35">
        <f t="shared" si="9"/>
        <v>310.47000000000003</v>
      </c>
      <c r="CH6" s="35">
        <f t="shared" si="9"/>
        <v>245.75</v>
      </c>
      <c r="CI6" s="35">
        <f t="shared" si="9"/>
        <v>244.29</v>
      </c>
      <c r="CJ6" s="35">
        <f t="shared" si="9"/>
        <v>246.72</v>
      </c>
      <c r="CK6" s="35">
        <f t="shared" si="9"/>
        <v>234.96</v>
      </c>
      <c r="CL6" s="34" t="str">
        <f>IF(CL7="","",IF(CL7="-","【-】","【"&amp;SUBSTITUTE(TEXT(CL7,"#,##0.00"),"-","△")&amp;"】"))</f>
        <v>【232.54】</v>
      </c>
      <c r="CM6" s="35">
        <f>IF(CM7="",NA(),CM7)</f>
        <v>73.040000000000006</v>
      </c>
      <c r="CN6" s="35">
        <f t="shared" ref="CN6:CV6" si="10">IF(CN7="",NA(),CN7)</f>
        <v>73.53</v>
      </c>
      <c r="CO6" s="35">
        <f t="shared" si="10"/>
        <v>76.78</v>
      </c>
      <c r="CP6" s="35">
        <f t="shared" si="10"/>
        <v>88.73</v>
      </c>
      <c r="CQ6" s="35">
        <f t="shared" si="10"/>
        <v>77.069999999999993</v>
      </c>
      <c r="CR6" s="35">
        <f t="shared" si="10"/>
        <v>36.67</v>
      </c>
      <c r="CS6" s="35">
        <f t="shared" si="10"/>
        <v>43.65</v>
      </c>
      <c r="CT6" s="35">
        <f t="shared" si="10"/>
        <v>43.58</v>
      </c>
      <c r="CU6" s="35">
        <f t="shared" si="10"/>
        <v>41.35</v>
      </c>
      <c r="CV6" s="35">
        <f t="shared" si="10"/>
        <v>42.9</v>
      </c>
      <c r="CW6" s="34" t="str">
        <f>IF(CW7="","",IF(CW7="-","【-】","【"&amp;SUBSTITUTE(TEXT(CW7,"#,##0.00"),"-","△")&amp;"】"))</f>
        <v>【42.17】</v>
      </c>
      <c r="CX6" s="35">
        <f>IF(CX7="",NA(),CX7)</f>
        <v>74.989999999999995</v>
      </c>
      <c r="CY6" s="35">
        <f t="shared" ref="CY6:DG6" si="11">IF(CY7="",NA(),CY7)</f>
        <v>78.53</v>
      </c>
      <c r="CZ6" s="35">
        <f t="shared" si="11"/>
        <v>80.58</v>
      </c>
      <c r="DA6" s="35">
        <f t="shared" si="11"/>
        <v>81.81</v>
      </c>
      <c r="DB6" s="35">
        <f t="shared" si="11"/>
        <v>80.42</v>
      </c>
      <c r="DC6" s="35">
        <f t="shared" si="11"/>
        <v>71.239999999999995</v>
      </c>
      <c r="DD6" s="35">
        <f t="shared" si="11"/>
        <v>82.2</v>
      </c>
      <c r="DE6" s="35">
        <f t="shared" si="11"/>
        <v>82.35</v>
      </c>
      <c r="DF6" s="35">
        <f t="shared" si="11"/>
        <v>82.9</v>
      </c>
      <c r="DG6" s="35">
        <f t="shared" si="11"/>
        <v>83.5</v>
      </c>
      <c r="DH6" s="34" t="str">
        <f>IF(DH7="","",IF(DH7="-","【-】","【"&amp;SUBSTITUTE(TEXT(DH7,"#,##0.00"),"-","△")&amp;"】"))</f>
        <v>【82.30】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0.05</v>
      </c>
      <c r="EK6" s="35">
        <f t="shared" si="14"/>
        <v>0.05</v>
      </c>
      <c r="EL6" s="35">
        <f t="shared" si="14"/>
        <v>0.04</v>
      </c>
      <c r="EM6" s="35">
        <f t="shared" si="14"/>
        <v>7.0000000000000007E-2</v>
      </c>
      <c r="EN6" s="35">
        <f t="shared" si="14"/>
        <v>0.09</v>
      </c>
      <c r="EO6" s="34" t="str">
        <f>IF(EO7="","",IF(EO7="-","【-】","【"&amp;SUBSTITUTE(TEXT(EO7,"#,##0.00"),"-","△")&amp;"】"))</f>
        <v>【0.09】</v>
      </c>
    </row>
    <row r="7" spans="1:145" s="36" customFormat="1">
      <c r="A7" s="28"/>
      <c r="B7" s="37">
        <v>2016</v>
      </c>
      <c r="C7" s="37">
        <v>254428</v>
      </c>
      <c r="D7" s="37">
        <v>47</v>
      </c>
      <c r="E7" s="37">
        <v>17</v>
      </c>
      <c r="F7" s="37">
        <v>4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99.93</v>
      </c>
      <c r="Q7" s="38">
        <v>84.82</v>
      </c>
      <c r="R7" s="38">
        <v>2625</v>
      </c>
      <c r="S7" s="38">
        <v>7263</v>
      </c>
      <c r="T7" s="38">
        <v>13.63</v>
      </c>
      <c r="U7" s="38">
        <v>532.87</v>
      </c>
      <c r="V7" s="38">
        <v>7202</v>
      </c>
      <c r="W7" s="38">
        <v>4.09</v>
      </c>
      <c r="X7" s="38">
        <v>1760.88</v>
      </c>
      <c r="Y7" s="38">
        <v>65.91</v>
      </c>
      <c r="Z7" s="38">
        <v>59.95</v>
      </c>
      <c r="AA7" s="38">
        <v>54.05</v>
      </c>
      <c r="AB7" s="38">
        <v>61.37</v>
      </c>
      <c r="AC7" s="38">
        <v>62.08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5133.7299999999996</v>
      </c>
      <c r="BG7" s="38">
        <v>4807.24</v>
      </c>
      <c r="BH7" s="38">
        <v>4623.16</v>
      </c>
      <c r="BI7" s="38">
        <v>4734.1499999999996</v>
      </c>
      <c r="BJ7" s="38">
        <v>3821.18</v>
      </c>
      <c r="BK7" s="38">
        <v>1716.82</v>
      </c>
      <c r="BL7" s="38">
        <v>1569.13</v>
      </c>
      <c r="BM7" s="38">
        <v>1436</v>
      </c>
      <c r="BN7" s="38">
        <v>1434.89</v>
      </c>
      <c r="BO7" s="38">
        <v>1298.9100000000001</v>
      </c>
      <c r="BP7" s="38">
        <v>1348.09</v>
      </c>
      <c r="BQ7" s="38">
        <v>33.54</v>
      </c>
      <c r="BR7" s="38">
        <v>35.64</v>
      </c>
      <c r="BS7" s="38">
        <v>37.01</v>
      </c>
      <c r="BT7" s="38">
        <v>36.909999999999997</v>
      </c>
      <c r="BU7" s="38">
        <v>39.369999999999997</v>
      </c>
      <c r="BV7" s="38">
        <v>51.73</v>
      </c>
      <c r="BW7" s="38">
        <v>64.63</v>
      </c>
      <c r="BX7" s="38">
        <v>66.56</v>
      </c>
      <c r="BY7" s="38">
        <v>66.22</v>
      </c>
      <c r="BZ7" s="38">
        <v>69.87</v>
      </c>
      <c r="CA7" s="38">
        <v>69.8</v>
      </c>
      <c r="CB7" s="38">
        <v>423.5</v>
      </c>
      <c r="CC7" s="38">
        <v>399.84</v>
      </c>
      <c r="CD7" s="38">
        <v>390.64</v>
      </c>
      <c r="CE7" s="38">
        <v>394.72</v>
      </c>
      <c r="CF7" s="38">
        <v>377.31</v>
      </c>
      <c r="CG7" s="38">
        <v>310.47000000000003</v>
      </c>
      <c r="CH7" s="38">
        <v>245.75</v>
      </c>
      <c r="CI7" s="38">
        <v>244.29</v>
      </c>
      <c r="CJ7" s="38">
        <v>246.72</v>
      </c>
      <c r="CK7" s="38">
        <v>234.96</v>
      </c>
      <c r="CL7" s="38">
        <v>232.54</v>
      </c>
      <c r="CM7" s="38">
        <v>73.040000000000006</v>
      </c>
      <c r="CN7" s="38">
        <v>73.53</v>
      </c>
      <c r="CO7" s="38">
        <v>76.78</v>
      </c>
      <c r="CP7" s="38">
        <v>88.73</v>
      </c>
      <c r="CQ7" s="38">
        <v>77.069999999999993</v>
      </c>
      <c r="CR7" s="38">
        <v>36.67</v>
      </c>
      <c r="CS7" s="38">
        <v>43.65</v>
      </c>
      <c r="CT7" s="38">
        <v>43.58</v>
      </c>
      <c r="CU7" s="38">
        <v>41.35</v>
      </c>
      <c r="CV7" s="38">
        <v>42.9</v>
      </c>
      <c r="CW7" s="38">
        <v>42.17</v>
      </c>
      <c r="CX7" s="38">
        <v>74.989999999999995</v>
      </c>
      <c r="CY7" s="38">
        <v>78.53</v>
      </c>
      <c r="CZ7" s="38">
        <v>80.58</v>
      </c>
      <c r="DA7" s="38">
        <v>81.81</v>
      </c>
      <c r="DB7" s="38">
        <v>80.42</v>
      </c>
      <c r="DC7" s="38">
        <v>71.239999999999995</v>
      </c>
      <c r="DD7" s="38">
        <v>82.2</v>
      </c>
      <c r="DE7" s="38">
        <v>82.35</v>
      </c>
      <c r="DF7" s="38">
        <v>82.9</v>
      </c>
      <c r="DG7" s="38">
        <v>83.5</v>
      </c>
      <c r="DH7" s="38">
        <v>82.3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0.05</v>
      </c>
      <c r="EK7" s="38">
        <v>0.05</v>
      </c>
      <c r="EL7" s="38">
        <v>0.04</v>
      </c>
      <c r="EM7" s="38">
        <v>7.0000000000000007E-2</v>
      </c>
      <c r="EN7" s="38">
        <v>0.09</v>
      </c>
      <c r="EO7" s="38">
        <v>0.09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</cp:lastModifiedBy>
  <cp:lastPrinted>2018-02-21T00:08:58Z</cp:lastPrinted>
  <dcterms:created xsi:type="dcterms:W3CDTF">2017-12-25T02:20:31Z</dcterms:created>
  <dcterms:modified xsi:type="dcterms:W3CDTF">2018-02-21T00:09:00Z</dcterms:modified>
  <cp:category/>
</cp:coreProperties>
</file>