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公営企業\H30\20190118_公営企業経営比較分析表\"/>
    </mc:Choice>
  </mc:AlternateContent>
  <workbookProtection workbookAlgorithmName="SHA-512" workbookHashValue="NhTtKFE8DReQTT8PcZoC1Hb72NwqboOJIoSeotK7rO2KBG8aGYmHYqQ7CW3lKjubklvC8Cd+XKo7G2Vz6KbCig==" workbookSaltValue="TINupBPQjTF6ULcg810E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J86" i="4"/>
  <c r="I86" i="4"/>
  <c r="H86" i="4"/>
  <c r="E86" i="4"/>
  <c r="BB10" i="4"/>
  <c r="AT10" i="4"/>
  <c r="AL10" i="4"/>
  <c r="AD10" i="4"/>
  <c r="P10" i="4"/>
  <c r="B10" i="4"/>
  <c r="AT8" i="4"/>
  <c r="AD8" i="4"/>
  <c r="W8" i="4"/>
  <c r="P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<sst xmlns="http://schemas.openxmlformats.org/spreadsheetml/2006/main" count="240" uniqueCount="126">
  <si>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</si>
  <si>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</si>
  <si>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</si>
  <si>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</si>
  <si>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</si>
  <si>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</si>
  <si>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</si>
  <si>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</si>
  <si>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</si>
  <si>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</si>
  <si>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</si>
  <si>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</si>
  <si>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</si>
  <si>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</si>
  <si>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</si>
  <si>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</si>
  <si>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</si>
  <si>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</si>
  <si>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</si>
  <si>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</si>
  <si>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</si>
  <si>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</si>
  <si>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</si>
  <si>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</si>
  <si>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</si>
  <si>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</si>
  <si>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</si>
  <si>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</si>
  <si>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</si>
  <si>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</si>
  <si>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</si>
  <si>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</si>
  <si>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</si>
  <si>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</si>
  <si>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</si>
  <si>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</si>
  <si>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</si>
  <si>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</si>
  <si>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</si>
  <si>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</si>
  <si>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</si>
  <si>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</si>
  <si>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</si>
  <si>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</si>
  <si>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</si>
  <si>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</si>
  <si>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</si>
  <si>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</si>
  <si>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</si>
  <si>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</si>
  <si>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</si>
  <si>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</si>
  <si>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</si>
  <si>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</si>
  <si>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</si>
  <si>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</si>
  <si>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</si>
  <si>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</si>
  <si>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</si>
  <si>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</si>
  <si>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</si>
  <si>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</si>
  <si>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</si>
  <si>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</si>
  <si>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</si>
  <si>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</si>
  <si>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</si>
  <si>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</si>
  <si>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</si>
  <si>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</si>
  <si>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</si>
  <si>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</si>
  <si>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</si>
  <si>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</si>
  <si>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</si>
  <si>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</si>
  <si>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</si>
  <si>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</si>
  <si>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</si>
  <si>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</si>
  <si>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</si>
  <si>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</si>
  <si>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</si>
  <si>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</si>
  <si>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</si>
  <si>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</si>
  <si>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</si>
  <si>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</si>
  <si>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</si>
  <si>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</si>
  <si>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</si>
  <si>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</si>
  <si>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</si>
  <si>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</si>
  <si>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</si>
  <si>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</si>
  <si>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</si>
  <si>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</si>
  <si>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</si>
  <si>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</si>
  <si>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</si>
  <si>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</si>
  <si>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</si>
  <si>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</si>
  <si>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</si>
  <si>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</si>
  <si>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</si>
  <si>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</si>
  <si>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</si>
  <si>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</si>
  <si>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</si>
  <si>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</si>
  <si>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</si>
  <si>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</si>
  <si>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</si>
  <si>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</si>
  <si>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</si>
  <si>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</si>
  <si>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</si>
  <si>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</si>
  <si>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</si>
  <si>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</si>
  <si>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</si>
  <si>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収益的収支比率が100％を割り込んでおり、単年度収支が赤字となっている。
　また、経費回収率が100％を下回っており、料金で回収すべき経費をすべて料金では賄えていない状況である。将来の人口減少を考慮すると、料金収入も減少が見込まれるため、今後ますます厳しくなることが想定される。
　汚水処理原価については、類似団体平均および全国平均と比較すると低く抑えられているものの、投資の効率化や維持管理費の削減等により、健全経営を継続していく必要があると考えられる。
　水洗化率については、類似団体平均および全国平均を上回っており、毎年順調に増加していることから、水洗化啓発活動を効果的に行えているといえる。</t>
    <rPh sb="163" eb="165">
      <t>ゼンコク</t>
    </rPh>
    <rPh sb="165" eb="167">
      <t>ヘイキン</t>
    </rPh>
    <rPh sb="208" eb="210">
      <t>ケイエイ</t>
    </rPh>
    <rPh sb="211" eb="213">
      <t>ケイゾク</t>
    </rPh>
    <phoneticPr fontId="15"/>
  </si>
  <si>
    <t>　現在、下水道長寿命化計画等に基づき老朽化状況等の調査は行っているが、管渠の更新および改良は未実施のため、該当値なし。</t>
    <rPh sb="13" eb="14">
      <t>トウ</t>
    </rPh>
    <rPh sb="15" eb="16">
      <t>モト</t>
    </rPh>
    <phoneticPr fontId="15"/>
  </si>
  <si>
    <t>　水洗化率は順調に増加しているものの、収益的収支比率や経費回収率が100％を下回っており、経営状況は厳しいと言わざるを得ない。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く。
　また、施設が破損してから対応する事後対応型から、計画的に点検・補修・改築等を行う予防保全型に移行していくことで、施設の安全性向上や長寿命化を図り、効率的な事業運営に取り組んでいく。</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</si>
</sst>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EA-4F1F-BA3F-FA6833E6ED8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64EA-4F1F-BA3F-FA6833E6ED8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c:v>
                </c:pt>
                <c:pt idx="1">
                  <c:v>76.83</c:v>
                </c:pt>
                <c:pt idx="2">
                  <c:v>76.819999999999993</c:v>
                </c:pt>
                <c:pt idx="3">
                  <c:v>77.06</c:v>
                </c:pt>
                <c:pt idx="4">
                  <c:v>79.08</c:v>
                </c:pt>
              </c:numCache>
            </c:numRef>
          </c:val>
          <c:extLst>
            <c:ext xmlns:c16="http://schemas.microsoft.com/office/drawing/2014/chart" uri="{C3380CC4-5D6E-409C-BE32-E72D297353CC}">
              <c16:uniqueId val="{00000000-FD61-418A-ABE4-9FAC90814CA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FD61-418A-ABE4-9FAC90814CA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88.08</c:v>
                </c:pt>
                <c:pt idx="1">
                  <c:v>89.22</c:v>
                </c:pt>
                <c:pt idx="2">
                  <c:v>90.28</c:v>
                </c:pt>
                <c:pt idx="3">
                  <c:v>91.37</c:v>
                </c:pt>
                <c:pt idx="4">
                  <c:v>92.4</c:v>
                </c:pt>
              </c:numCache>
            </c:numRef>
          </c:val>
          <c:extLst>
            <c:ext xmlns:c16="http://schemas.microsoft.com/office/drawing/2014/chart" uri="{C3380CC4-5D6E-409C-BE32-E72D297353CC}">
              <c16:uniqueId val="{00000000-57F1-4860-826E-B06213E0AC2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57F1-4860-826E-B06213E0AC2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68.19</c:v>
                </c:pt>
                <c:pt idx="1">
                  <c:v>67.03</c:v>
                </c:pt>
                <c:pt idx="2">
                  <c:v>63.96</c:v>
                </c:pt>
                <c:pt idx="3">
                  <c:v>67.540000000000006</c:v>
                </c:pt>
                <c:pt idx="4">
                  <c:v>70.290000000000006</c:v>
                </c:pt>
              </c:numCache>
            </c:numRef>
          </c:val>
          <c:extLst>
            <c:ext xmlns:c16="http://schemas.microsoft.com/office/drawing/2014/chart" uri="{C3380CC4-5D6E-409C-BE32-E72D297353CC}">
              <c16:uniqueId val="{00000000-2BCB-4BDC-B19B-89FFA25F891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B-4BDC-B19B-89FFA25F891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0-4CFB-9A81-10CF6F168F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0-4CFB-9A81-10CF6F168F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E-467C-B8AB-8E10151018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E-467C-B8AB-8E10151018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48-4D96-8877-4D7176B5F8F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48-4D96-8877-4D7176B5F8F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37-45AB-9D88-01FDDA63BB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37-45AB-9D88-01FDDA63BB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1364.48</c:v>
                </c:pt>
                <c:pt idx="1">
                  <c:v>1283.94</c:v>
                </c:pt>
                <c:pt idx="2">
                  <c:v>1559.33</c:v>
                </c:pt>
                <c:pt idx="3">
                  <c:v>942.15</c:v>
                </c:pt>
                <c:pt idx="4">
                  <c:v>1069.68</c:v>
                </c:pt>
              </c:numCache>
            </c:numRef>
          </c:val>
          <c:extLst>
            <c:ext xmlns:c16="http://schemas.microsoft.com/office/drawing/2014/chart" uri="{C3380CC4-5D6E-409C-BE32-E72D297353CC}">
              <c16:uniqueId val="{00000000-E87B-4BC8-A580-01AB56468A4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E87B-4BC8-A580-01AB56468A4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74.27</c:v>
                </c:pt>
                <c:pt idx="1">
                  <c:v>72.53</c:v>
                </c:pt>
                <c:pt idx="2">
                  <c:v>60.93</c:v>
                </c:pt>
                <c:pt idx="3">
                  <c:v>71.83</c:v>
                </c:pt>
                <c:pt idx="4">
                  <c:v>69.77</c:v>
                </c:pt>
              </c:numCache>
            </c:numRef>
          </c:val>
          <c:extLst>
            <c:ext xmlns:c16="http://schemas.microsoft.com/office/drawing/2014/chart" uri="{C3380CC4-5D6E-409C-BE32-E72D297353CC}">
              <c16:uniqueId val="{00000000-EB90-4666-8F24-0486606B3F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EB90-4666-8F24-0486606B3F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204.04</c:v>
                </c:pt>
                <c:pt idx="1">
                  <c:v>214.36</c:v>
                </c:pt>
                <c:pt idx="2">
                  <c:v>256.95999999999998</c:v>
                </c:pt>
                <c:pt idx="3">
                  <c:v>218.02</c:v>
                </c:pt>
                <c:pt idx="4">
                  <c:v>204.19</c:v>
                </c:pt>
              </c:numCache>
            </c:numRef>
          </c:val>
          <c:extLst>
            <c:ext xmlns:c16="http://schemas.microsoft.com/office/drawing/2014/chart" uri="{C3380CC4-5D6E-409C-BE32-E72D297353CC}">
              <c16:uniqueId val="{00000000-D4F4-4C48-8EB0-EF5ECDF718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D4F4-4C48-8EB0-EF5ECDF718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米原市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39543</v>
      </c>
      <c r="AM8" s="49"/>
      <c r="AN8" s="49"/>
      <c r="AO8" s="49"/>
      <c r="AP8" s="49"/>
      <c r="AQ8" s="49"/>
      <c r="AR8" s="49"/>
      <c r="AS8" s="49"/>
      <c r="AT8" s="44">
        <f>データ!T6</f>
        <v>250.39</v>
      </c>
      <c r="AU8" s="44"/>
      <c r="AV8" s="44"/>
      <c r="AW8" s="44"/>
      <c r="AX8" s="44"/>
      <c r="AY8" s="44"/>
      <c r="AZ8" s="44"/>
      <c r="BA8" s="44"/>
      <c r="BB8" s="44">
        <f>データ!U6</f>
        <v>157.93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42.44</v>
      </c>
      <c r="Q10" s="44"/>
      <c r="R10" s="44"/>
      <c r="S10" s="44"/>
      <c r="T10" s="44"/>
      <c r="U10" s="44"/>
      <c r="V10" s="44"/>
      <c r="W10" s="44">
        <f>データ!Q6</f>
        <v>82.9</v>
      </c>
      <c r="X10" s="44"/>
      <c r="Y10" s="44"/>
      <c r="Z10" s="44"/>
      <c r="AA10" s="44"/>
      <c r="AB10" s="44"/>
      <c r="AC10" s="44"/>
      <c r="AD10" s="49">
        <f>データ!R6</f>
        <v>2776</v>
      </c>
      <c r="AE10" s="49"/>
      <c r="AF10" s="49"/>
      <c r="AG10" s="49"/>
      <c r="AH10" s="49"/>
      <c r="AI10" s="49"/>
      <c r="AJ10" s="49"/>
      <c r="AK10" s="2"/>
      <c r="AL10" s="49">
        <f>データ!V6</f>
        <v>16759</v>
      </c>
      <c r="AM10" s="49"/>
      <c r="AN10" s="49"/>
      <c r="AO10" s="49"/>
      <c r="AP10" s="49"/>
      <c r="AQ10" s="49"/>
      <c r="AR10" s="49"/>
      <c r="AS10" s="49"/>
      <c r="AT10" s="44">
        <f>データ!W6</f>
        <v>7.58</v>
      </c>
      <c r="AU10" s="44"/>
      <c r="AV10" s="44"/>
      <c r="AW10" s="44"/>
      <c r="AX10" s="44"/>
      <c r="AY10" s="44"/>
      <c r="AZ10" s="44"/>
      <c r="BA10" s="44"/>
      <c r="BB10" s="44">
        <f>データ!X6</f>
        <v>2210.9499999999998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z1brpHOcWXEkxaaM2TUW7tuovpWfQXtOLWeI5UVgn2wXwmW/g5mCzWTdVVJjquvAqxJSd3Nx8ZegH3j4YgBkrQ==" saltValue="E/3uZxQuLhUmjUvVPoKOI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252140</v>
      </c>
      <c r="D6" s="32">
        <f t="shared" si="3"/>
        <v>47</v>
      </c>
      <c r="E6" s="32">
        <f t="shared" si="3"/>
        <v>17</v>
      </c>
      <c r="F6" s="32">
        <f t="shared" si="3"/>
        <v>4</v>
      </c>
      <c r="G6" s="32">
        <f t="shared" si="3"/>
        <v>0</v>
      </c>
      <c r="H6" s="32" t="str">
        <f t="shared" si="3"/>
        <v>滋賀県　米原市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42.44</v>
      </c>
      <c r="Q6" s="33">
        <f t="shared" si="3"/>
        <v>82.9</v>
      </c>
      <c r="R6" s="33">
        <f t="shared" si="3"/>
        <v>2776</v>
      </c>
      <c r="S6" s="33">
        <f t="shared" si="3"/>
        <v>39543</v>
      </c>
      <c r="T6" s="33">
        <f t="shared" si="3"/>
        <v>250.39</v>
      </c>
      <c r="U6" s="33">
        <f t="shared" si="3"/>
        <v>157.93</v>
      </c>
      <c r="V6" s="33">
        <f t="shared" si="3"/>
        <v>16759</v>
      </c>
      <c r="W6" s="33">
        <f t="shared" si="3"/>
        <v>7.58</v>
      </c>
      <c r="X6" s="33">
        <f t="shared" si="3"/>
        <v>2210.9499999999998</v>
      </c>
      <c r="Y6" s="34">
        <f>IF(Y7="",NA(),Y7)</f>
        <v>68.19</v>
      </c>
      <c r="Z6" s="34">
        <f t="shared" ref="Z6:AH6" si="4">IF(Z7="",NA(),Z7)</f>
        <v>67.03</v>
      </c>
      <c r="AA6" s="34">
        <f t="shared" si="4"/>
        <v>63.96</v>
      </c>
      <c r="AB6" s="34">
        <f t="shared" si="4"/>
        <v>67.540000000000006</v>
      </c>
      <c r="AC6" s="34">
        <f t="shared" si="4"/>
        <v>70.290000000000006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1364.48</v>
      </c>
      <c r="BG6" s="34">
        <f t="shared" ref="BG6:BO6" si="7">IF(BG7="",NA(),BG7)</f>
        <v>1283.94</v>
      </c>
      <c r="BH6" s="34">
        <f t="shared" si="7"/>
        <v>1559.33</v>
      </c>
      <c r="BI6" s="34">
        <f t="shared" si="7"/>
        <v>942.15</v>
      </c>
      <c r="BJ6" s="34">
        <f t="shared" si="7"/>
        <v>1069.68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74.27</v>
      </c>
      <c r="BR6" s="34">
        <f t="shared" ref="BR6:BZ6" si="8">IF(BR7="",NA(),BR7)</f>
        <v>72.53</v>
      </c>
      <c r="BS6" s="34">
        <f t="shared" si="8"/>
        <v>60.93</v>
      </c>
      <c r="BT6" s="34">
        <f t="shared" si="8"/>
        <v>71.83</v>
      </c>
      <c r="BU6" s="34">
        <f t="shared" si="8"/>
        <v>69.77</v>
      </c>
      <c r="BV6" s="34">
        <f t="shared" si="8"/>
        <v>64.63</v>
      </c>
      <c r="BW6" s="34">
        <f t="shared" si="8"/>
        <v>66.56</v>
      </c>
      <c r="BX6" s="34">
        <f t="shared" si="8"/>
        <v>66.22</v>
      </c>
      <c r="BY6" s="34">
        <f t="shared" si="8"/>
        <v>69.87</v>
      </c>
      <c r="BZ6" s="34">
        <f t="shared" si="8"/>
        <v>74.3</v>
      </c>
      <c r="CA6" s="33" t="str">
        <f>IF(CA7="","",IF(CA7="-","【-】","【"&amp;SUBSTITUTE(TEXT(CA7,"#,##0.00"),"-","△")&amp;"】"))</f>
        <v>【75.58】</v>
      </c>
      <c r="CB6" s="34">
        <f>IF(CB7="",NA(),CB7)</f>
        <v>204.04</v>
      </c>
      <c r="CC6" s="34">
        <f t="shared" ref="CC6:CK6" si="9">IF(CC7="",NA(),CC7)</f>
        <v>214.36</v>
      </c>
      <c r="CD6" s="34">
        <f t="shared" si="9"/>
        <v>256.95999999999998</v>
      </c>
      <c r="CE6" s="34">
        <f t="shared" si="9"/>
        <v>218.02</v>
      </c>
      <c r="CF6" s="34">
        <f t="shared" si="9"/>
        <v>204.19</v>
      </c>
      <c r="CG6" s="34">
        <f t="shared" si="9"/>
        <v>245.75</v>
      </c>
      <c r="CH6" s="34">
        <f t="shared" si="9"/>
        <v>244.29</v>
      </c>
      <c r="CI6" s="34">
        <f t="shared" si="9"/>
        <v>246.72</v>
      </c>
      <c r="CJ6" s="34">
        <f t="shared" si="9"/>
        <v>234.96</v>
      </c>
      <c r="CK6" s="34">
        <f t="shared" si="9"/>
        <v>221.81</v>
      </c>
      <c r="CL6" s="33" t="str">
        <f>IF(CL7="","",IF(CL7="-","【-】","【"&amp;SUBSTITUTE(TEXT(CL7,"#,##0.00"),"-","△")&amp;"】"))</f>
        <v>【215.23】</v>
      </c>
      <c r="CM6" s="34">
        <f>IF(CM7="",NA(),CM7)</f>
        <v>73.59</v>
      </c>
      <c r="CN6" s="34">
        <f t="shared" ref="CN6:CV6" si="10">IF(CN7="",NA(),CN7)</f>
        <v>76.83</v>
      </c>
      <c r="CO6" s="34">
        <f t="shared" si="10"/>
        <v>76.819999999999993</v>
      </c>
      <c r="CP6" s="34">
        <f t="shared" si="10"/>
        <v>77.06</v>
      </c>
      <c r="CQ6" s="34">
        <f t="shared" si="10"/>
        <v>79.08</v>
      </c>
      <c r="CR6" s="34">
        <f t="shared" si="10"/>
        <v>43.65</v>
      </c>
      <c r="CS6" s="34">
        <f t="shared" si="10"/>
        <v>43.58</v>
      </c>
      <c r="CT6" s="34">
        <f t="shared" si="10"/>
        <v>41.35</v>
      </c>
      <c r="CU6" s="34">
        <f t="shared" si="10"/>
        <v>42.9</v>
      </c>
      <c r="CV6" s="34">
        <f t="shared" si="10"/>
        <v>43.36</v>
      </c>
      <c r="CW6" s="33" t="str">
        <f>IF(CW7="","",IF(CW7="-","【-】","【"&amp;SUBSTITUTE(TEXT(CW7,"#,##0.00"),"-","△")&amp;"】"))</f>
        <v>【42.66】</v>
      </c>
      <c r="CX6" s="34">
        <f>IF(CX7="",NA(),CX7)</f>
        <v>88.08</v>
      </c>
      <c r="CY6" s="34">
        <f t="shared" ref="CY6:DG6" si="11">IF(CY7="",NA(),CY7)</f>
        <v>89.22</v>
      </c>
      <c r="CZ6" s="34">
        <f t="shared" si="11"/>
        <v>90.28</v>
      </c>
      <c r="DA6" s="34">
        <f t="shared" si="11"/>
        <v>91.37</v>
      </c>
      <c r="DB6" s="34">
        <f t="shared" si="11"/>
        <v>92.4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252140</v>
      </c>
      <c r="D7" s="36">
        <v>47</v>
      </c>
      <c r="E7" s="36">
        <v>17</v>
      </c>
      <c r="F7" s="36">
        <v>4</v>
      </c>
      <c r="G7" s="36">
        <v>0</v>
      </c>
      <c r="H7" s="36" t="s">
        <v>110</v>
      </c>
      <c r="I7" s="36" t="s">
        <v>111</v>
      </c>
      <c r="J7" s="36" t="s">
        <v>112</v>
      </c>
      <c r="K7" s="36" t="s">
        <v>113</v>
      </c>
      <c r="L7" s="36" t="s">
        <v>114</v>
      </c>
      <c r="M7" s="36" t="s">
        <v>115</v>
      </c>
      <c r="N7" s="37" t="s">
        <v>116</v>
      </c>
      <c r="O7" s="37" t="s">
        <v>117</v>
      </c>
      <c r="P7" s="37">
        <v>42.44</v>
      </c>
      <c r="Q7" s="37">
        <v>82.9</v>
      </c>
      <c r="R7" s="37">
        <v>2776</v>
      </c>
      <c r="S7" s="37">
        <v>39543</v>
      </c>
      <c r="T7" s="37">
        <v>250.39</v>
      </c>
      <c r="U7" s="37">
        <v>157.93</v>
      </c>
      <c r="V7" s="37">
        <v>16759</v>
      </c>
      <c r="W7" s="37">
        <v>7.58</v>
      </c>
      <c r="X7" s="37">
        <v>2210.9499999999998</v>
      </c>
      <c r="Y7" s="37">
        <v>68.19</v>
      </c>
      <c r="Z7" s="37">
        <v>67.03</v>
      </c>
      <c r="AA7" s="37">
        <v>63.96</v>
      </c>
      <c r="AB7" s="37">
        <v>67.540000000000006</v>
      </c>
      <c r="AC7" s="37">
        <v>70.290000000000006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1364.48</v>
      </c>
      <c r="BG7" s="37">
        <v>1283.94</v>
      </c>
      <c r="BH7" s="37">
        <v>1559.33</v>
      </c>
      <c r="BI7" s="37">
        <v>942.15</v>
      </c>
      <c r="BJ7" s="37">
        <v>1069.68</v>
      </c>
      <c r="BK7" s="37">
        <v>1569.13</v>
      </c>
      <c r="BL7" s="37">
        <v>1436</v>
      </c>
      <c r="BM7" s="37">
        <v>1434.89</v>
      </c>
      <c r="BN7" s="37">
        <v>1298.9100000000001</v>
      </c>
      <c r="BO7" s="37">
        <v>1243.71</v>
      </c>
      <c r="BP7" s="37">
        <v>1225.44</v>
      </c>
      <c r="BQ7" s="37">
        <v>74.27</v>
      </c>
      <c r="BR7" s="37">
        <v>72.53</v>
      </c>
      <c r="BS7" s="37">
        <v>60.93</v>
      </c>
      <c r="BT7" s="37">
        <v>71.83</v>
      </c>
      <c r="BU7" s="37">
        <v>69.77</v>
      </c>
      <c r="BV7" s="37">
        <v>64.63</v>
      </c>
      <c r="BW7" s="37">
        <v>66.56</v>
      </c>
      <c r="BX7" s="37">
        <v>66.22</v>
      </c>
      <c r="BY7" s="37">
        <v>69.87</v>
      </c>
      <c r="BZ7" s="37">
        <v>74.3</v>
      </c>
      <c r="CA7" s="37">
        <v>75.58</v>
      </c>
      <c r="CB7" s="37">
        <v>204.04</v>
      </c>
      <c r="CC7" s="37">
        <v>214.36</v>
      </c>
      <c r="CD7" s="37">
        <v>256.95999999999998</v>
      </c>
      <c r="CE7" s="37">
        <v>218.02</v>
      </c>
      <c r="CF7" s="37">
        <v>204.19</v>
      </c>
      <c r="CG7" s="37">
        <v>245.75</v>
      </c>
      <c r="CH7" s="37">
        <v>244.29</v>
      </c>
      <c r="CI7" s="37">
        <v>246.72</v>
      </c>
      <c r="CJ7" s="37">
        <v>234.96</v>
      </c>
      <c r="CK7" s="37">
        <v>221.81</v>
      </c>
      <c r="CL7" s="37">
        <v>215.23</v>
      </c>
      <c r="CM7" s="37">
        <v>73.59</v>
      </c>
      <c r="CN7" s="37">
        <v>76.83</v>
      </c>
      <c r="CO7" s="37">
        <v>76.819999999999993</v>
      </c>
      <c r="CP7" s="37">
        <v>77.06</v>
      </c>
      <c r="CQ7" s="37">
        <v>79.08</v>
      </c>
      <c r="CR7" s="37">
        <v>43.65</v>
      </c>
      <c r="CS7" s="37">
        <v>43.58</v>
      </c>
      <c r="CT7" s="37">
        <v>41.35</v>
      </c>
      <c r="CU7" s="37">
        <v>42.9</v>
      </c>
      <c r="CV7" s="37">
        <v>43.36</v>
      </c>
      <c r="CW7" s="37">
        <v>42.66</v>
      </c>
      <c r="CX7" s="37">
        <v>88.08</v>
      </c>
      <c r="CY7" s="37">
        <v>89.22</v>
      </c>
      <c r="CZ7" s="37">
        <v>90.28</v>
      </c>
      <c r="DA7" s="37">
        <v>91.37</v>
      </c>
      <c r="DB7" s="37">
        <v>92.4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2019-01-22T10:36:16Z</cp:lastPrinted>
  <dcterms:created xsi:type="dcterms:W3CDTF">2018-12-03T09:15:23Z</dcterms:created>
  <dcterms:modified xsi:type="dcterms:W3CDTF">2019-01-30T07:25:55Z</dcterms:modified>
  <cp:category/>
</cp:coreProperties>
</file>