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101447\Desktop\経営比較分析表\【経営比較分析表】2019_252026_47_1718\"/>
    </mc:Choice>
  </mc:AlternateContent>
  <workbookProtection workbookAlgorithmName="SHA-512" workbookHashValue="YA5WbVQRjAeahw2WhkvmasNAMub4oeoS7KiFjgmQkC6tzLnGWMrxQS0Dwznr3AQ0w4hUSuyfwd0lPuKJZlKCnA==" workbookSaltValue="MTeQT0yjUQW8o8NC/CSnOQ=="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AD10" i="4" s="1"/>
  <c r="Q6" i="5"/>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J86" i="4"/>
  <c r="I86" i="4"/>
  <c r="E86" i="4"/>
  <c r="AT10" i="4"/>
  <c r="AL10" i="4"/>
  <c r="W10" i="4"/>
  <c r="I10" i="4"/>
  <c r="BB8" i="4"/>
  <c r="AL8" i="4"/>
  <c r="P8" i="4"/>
  <c r="I8" i="4"/>
</calcChain>
</file>

<file path=xl/sharedStrings.xml><?xml version="1.0" encoding="utf-8"?>
<sst xmlns="http://schemas.openxmlformats.org/spreadsheetml/2006/main" count="238" uniqueCount="118">
  <si>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</si>
  <si>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</si>
  <si>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</si>
  <si>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</si>
  <si>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</si>
  <si>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</si>
  <si>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</si>
  <si>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</si>
  <si>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</si>
  <si>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</si>
  <si>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</si>
  <si>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</si>
  <si>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</si>
  <si>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</si>
  <si>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</si>
  <si>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</si>
  <si>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</si>
  <si>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</si>
  <si>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</si>
  <si>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</si>
  <si>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</si>
  <si>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</si>
  <si>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</si>
  <si>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</si>
  <si>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</si>
  <si>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</si>
  <si>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</si>
  <si>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</si>
  <si>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</si>
  <si>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</si>
  <si>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</si>
  <si>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</si>
  <si>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</si>
  <si>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</si>
  <si>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</si>
  <si>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</si>
  <si>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</si>
  <si>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</si>
  <si>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</si>
  <si>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</si>
  <si>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</si>
  <si>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</si>
  <si>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</si>
  <si>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</si>
  <si>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</si>
  <si>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</si>
  <si>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</si>
  <si>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</si>
  <si>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</si>
  <si>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</si>
  <si>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</si>
  <si>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</si>
  <si>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</si>
  <si>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</si>
  <si>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</si>
  <si>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</si>
  <si>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</si>
  <si>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</si>
  <si>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</si>
  <si>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</si>
  <si>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</si>
  <si>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</si>
  <si>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</si>
  <si>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</si>
  <si>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</si>
  <si>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</si>
  <si>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</si>
  <si>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</si>
  <si>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</si>
  <si>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</si>
  <si>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</si>
  <si>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</si>
  <si>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</si>
  <si>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</si>
  <si>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</si>
  <si>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</si>
  <si>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</si>
  <si>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</si>
  <si>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</si>
  <si>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</si>
  <si>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</si>
  <si>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</si>
  <si>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</si>
  <si>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</si>
  <si>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</si>
  <si>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</si>
  <si>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</si>
  <si>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</si>
  <si>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</si>
  <si>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</si>
  <si>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</si>
  <si>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</si>
  <si>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</si>
  <si>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</si>
  <si>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</si>
  <si>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</si>
  <si>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彦根市</t>
  </si>
  <si>
    <t>法非適用</t>
  </si>
  <si>
    <t>下水道事業</t>
  </si>
  <si>
    <t>公共下水道</t>
  </si>
  <si>
    <t>Bd2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</si>
  <si>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</si>
  <si>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</si>
  <si>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</si>
  <si>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</si>
  <si>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</si>
  <si>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</si>
  <si>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</si>
  <si>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</si>
  <si>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</si>
  <si>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</si>
  <si>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</si>
  <si>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</si>
  <si>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</si>
  <si>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</si>
  <si>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収益的収支比率が常に100％を切っており経営は厳しい状況である。
　経費回収率も類似団体平均値を下回っており、使用料収入で汚水処理費を賄い切れていない状況である。
　未普及地域解消に向けて整備事業をすすめているため、企業債残高対事業規模比率が類似団体平均値を上回っており、この残高の多さが汚水処理原価を引き上げ、経費回収率の悪さの原因となっている。
　現在、収支は資本費平準化債の活用と一般会計繰入金により均衡を保ってはいるが、使用料収入により総費用を賄う健全経営を行うには課題が多い。
　水洗化率については類似団体平均値を上回っていることから、引き続き当該指標の向上に努めていく。</t>
  </si>
  <si>
    <t>　法定耐用年数を超える施設がないため、該当はありません。</t>
  </si>
  <si>
    <t>　本市は、多くの未整備地域を残しているためその早期解消に向けて整備事業を継続して行っている。
　平成28年度から5か年間の「第５期経営計画」および平成29年度から10か年間の「経営戦略」に基づき、経営基盤を強化するために諸課題への対応、各種指標の適正化を図っていく。
　また、令和2年度から地方公営企業法の適用を行っており、今後、企業会計の財務指標を得たうえで使用料の見直しを検討する。
　さらに、滋賀県・関係市町と琵琶湖流域下水道東北部処理区関連の不明水対策などにおいて広域的な連携を積極的に進め、経費縮減に努める。</t>
    <rPh sb="138" eb="140">
      <t>レイワ</t>
    </rPh>
    <rPh sb="162" eb="164">
      <t>コンゴ</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</si>
</sst>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D61-4158-9BD2-EDB6531A2FF5}"/>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0.38</c:v>
                </c:pt>
                <c:pt idx="1">
                  <c:v>0.01</c:v>
                </c:pt>
                <c:pt idx="2">
                  <c:v>0.11</c:v>
                </c:pt>
                <c:pt idx="3">
                  <c:v>0.09</c:v>
                </c:pt>
                <c:pt idx="4">
                  <c:v>0.12</c:v>
                </c:pt>
              </c:numCache>
            </c:numRef>
          </c:val>
          <c:smooth val="0"/>
          <c:extLst>
            <c:ext xmlns:c16="http://schemas.microsoft.com/office/drawing/2014/chart" uri="{C3380CC4-5D6E-409C-BE32-E72D297353CC}">
              <c16:uniqueId val="{00000001-3D61-4158-9BD2-EDB6531A2FF5}"/>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76.819999999999993</c:v>
                </c:pt>
                <c:pt idx="1">
                  <c:v>77.06</c:v>
                </c:pt>
                <c:pt idx="2">
                  <c:v>79.06</c:v>
                </c:pt>
                <c:pt idx="3">
                  <c:v>0</c:v>
                </c:pt>
                <c:pt idx="4">
                  <c:v>0</c:v>
                </c:pt>
              </c:numCache>
            </c:numRef>
          </c:val>
          <c:extLst>
            <c:ext xmlns:c16="http://schemas.microsoft.com/office/drawing/2014/chart" uri="{C3380CC4-5D6E-409C-BE32-E72D297353CC}">
              <c16:uniqueId val="{00000000-FA23-4205-9588-2992E7CEADA2}"/>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60</c:v>
                </c:pt>
                <c:pt idx="1">
                  <c:v>61.03</c:v>
                </c:pt>
                <c:pt idx="2">
                  <c:v>59.55</c:v>
                </c:pt>
                <c:pt idx="3">
                  <c:v>59.19</c:v>
                </c:pt>
                <c:pt idx="4">
                  <c:v>61.4</c:v>
                </c:pt>
              </c:numCache>
            </c:numRef>
          </c:val>
          <c:smooth val="0"/>
          <c:extLst>
            <c:ext xmlns:c16="http://schemas.microsoft.com/office/drawing/2014/chart" uri="{C3380CC4-5D6E-409C-BE32-E72D297353CC}">
              <c16:uniqueId val="{00000001-FA23-4205-9588-2992E7CEADA2}"/>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89.99</c:v>
                </c:pt>
                <c:pt idx="1">
                  <c:v>90.07</c:v>
                </c:pt>
                <c:pt idx="2">
                  <c:v>90.1</c:v>
                </c:pt>
                <c:pt idx="3">
                  <c:v>90.29</c:v>
                </c:pt>
                <c:pt idx="4">
                  <c:v>90.81</c:v>
                </c:pt>
              </c:numCache>
            </c:numRef>
          </c:val>
          <c:extLst>
            <c:ext xmlns:c16="http://schemas.microsoft.com/office/drawing/2014/chart" uri="{C3380CC4-5D6E-409C-BE32-E72D297353CC}">
              <c16:uniqueId val="{00000000-6AAC-4CBF-A6C0-E5CA6A9D39AC}"/>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86.78</c:v>
                </c:pt>
                <c:pt idx="1">
                  <c:v>86.83</c:v>
                </c:pt>
                <c:pt idx="2">
                  <c:v>87.14</c:v>
                </c:pt>
                <c:pt idx="3">
                  <c:v>86.66</c:v>
                </c:pt>
                <c:pt idx="4">
                  <c:v>86.28</c:v>
                </c:pt>
              </c:numCache>
            </c:numRef>
          </c:val>
          <c:smooth val="0"/>
          <c:extLst>
            <c:ext xmlns:c16="http://schemas.microsoft.com/office/drawing/2014/chart" uri="{C3380CC4-5D6E-409C-BE32-E72D297353CC}">
              <c16:uniqueId val="{00000001-6AAC-4CBF-A6C0-E5CA6A9D39AC}"/>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73.5</c:v>
                </c:pt>
                <c:pt idx="1">
                  <c:v>69.959999999999994</c:v>
                </c:pt>
                <c:pt idx="2">
                  <c:v>67.78</c:v>
                </c:pt>
                <c:pt idx="3">
                  <c:v>69.010000000000005</c:v>
                </c:pt>
                <c:pt idx="4">
                  <c:v>64.290000000000006</c:v>
                </c:pt>
              </c:numCache>
            </c:numRef>
          </c:val>
          <c:extLst>
            <c:ext xmlns:c16="http://schemas.microsoft.com/office/drawing/2014/chart" uri="{C3380CC4-5D6E-409C-BE32-E72D297353CC}">
              <c16:uniqueId val="{00000000-4BFA-4944-951B-D0617E078152}"/>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BFA-4944-951B-D0617E078152}"/>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07A-4F68-9909-C4196ACEBFAC}"/>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07A-4F68-9909-C4196ACEBFAC}"/>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C5F-4344-88C0-FCF1FC2F214A}"/>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C5F-4344-88C0-FCF1FC2F214A}"/>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33C-4AC4-AC5B-CBBC5E1C554D}"/>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33C-4AC4-AC5B-CBBC5E1C554D}"/>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8C2-4F05-B12C-7006D4BF8D8C}"/>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8C2-4F05-B12C-7006D4BF8D8C}"/>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1573.2</c:v>
                </c:pt>
                <c:pt idx="1">
                  <c:v>1494.19</c:v>
                </c:pt>
                <c:pt idx="2">
                  <c:v>1482.9</c:v>
                </c:pt>
                <c:pt idx="3">
                  <c:v>1327.02</c:v>
                </c:pt>
                <c:pt idx="4">
                  <c:v>1635.51</c:v>
                </c:pt>
              </c:numCache>
            </c:numRef>
          </c:val>
          <c:extLst>
            <c:ext xmlns:c16="http://schemas.microsoft.com/office/drawing/2014/chart" uri="{C3380CC4-5D6E-409C-BE32-E72D297353CC}">
              <c16:uniqueId val="{00000000-A06F-41FD-A9CE-A7E155D75449}"/>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1031.56</c:v>
                </c:pt>
                <c:pt idx="1">
                  <c:v>1053.93</c:v>
                </c:pt>
                <c:pt idx="2">
                  <c:v>1046.25</c:v>
                </c:pt>
                <c:pt idx="3">
                  <c:v>1000.94</c:v>
                </c:pt>
                <c:pt idx="4">
                  <c:v>1028.05</c:v>
                </c:pt>
              </c:numCache>
            </c:numRef>
          </c:val>
          <c:smooth val="0"/>
          <c:extLst>
            <c:ext xmlns:c16="http://schemas.microsoft.com/office/drawing/2014/chart" uri="{C3380CC4-5D6E-409C-BE32-E72D297353CC}">
              <c16:uniqueId val="{00000001-A06F-41FD-A9CE-A7E155D75449}"/>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61.91</c:v>
                </c:pt>
                <c:pt idx="1">
                  <c:v>62.23</c:v>
                </c:pt>
                <c:pt idx="2">
                  <c:v>61.48</c:v>
                </c:pt>
                <c:pt idx="3">
                  <c:v>65.64</c:v>
                </c:pt>
                <c:pt idx="4">
                  <c:v>58.44</c:v>
                </c:pt>
              </c:numCache>
            </c:numRef>
          </c:val>
          <c:extLst>
            <c:ext xmlns:c16="http://schemas.microsoft.com/office/drawing/2014/chart" uri="{C3380CC4-5D6E-409C-BE32-E72D297353CC}">
              <c16:uniqueId val="{00000000-5743-4973-8815-2C51B9FCBF2C}"/>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84.32</c:v>
                </c:pt>
                <c:pt idx="1">
                  <c:v>85.23</c:v>
                </c:pt>
                <c:pt idx="2">
                  <c:v>88.37</c:v>
                </c:pt>
                <c:pt idx="3">
                  <c:v>93.77</c:v>
                </c:pt>
                <c:pt idx="4">
                  <c:v>94.73</c:v>
                </c:pt>
              </c:numCache>
            </c:numRef>
          </c:val>
          <c:smooth val="0"/>
          <c:extLst>
            <c:ext xmlns:c16="http://schemas.microsoft.com/office/drawing/2014/chart" uri="{C3380CC4-5D6E-409C-BE32-E72D297353CC}">
              <c16:uniqueId val="{00000001-5743-4973-8815-2C51B9FCBF2C}"/>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263.64</c:v>
                </c:pt>
                <c:pt idx="1">
                  <c:v>260.18</c:v>
                </c:pt>
                <c:pt idx="2">
                  <c:v>264.85000000000002</c:v>
                </c:pt>
                <c:pt idx="3">
                  <c:v>247.61</c:v>
                </c:pt>
                <c:pt idx="4">
                  <c:v>212.44</c:v>
                </c:pt>
              </c:numCache>
            </c:numRef>
          </c:val>
          <c:extLst>
            <c:ext xmlns:c16="http://schemas.microsoft.com/office/drawing/2014/chart" uri="{C3380CC4-5D6E-409C-BE32-E72D297353CC}">
              <c16:uniqueId val="{00000000-1E51-4B3D-ADFB-022BAA929AD1}"/>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188.12</c:v>
                </c:pt>
                <c:pt idx="1">
                  <c:v>185.7</c:v>
                </c:pt>
                <c:pt idx="2">
                  <c:v>178.11</c:v>
                </c:pt>
                <c:pt idx="3">
                  <c:v>165.57</c:v>
                </c:pt>
                <c:pt idx="4">
                  <c:v>160.91</c:v>
                </c:pt>
              </c:numCache>
            </c:numRef>
          </c:val>
          <c:smooth val="0"/>
          <c:extLst>
            <c:ext xmlns:c16="http://schemas.microsoft.com/office/drawing/2014/chart" uri="{C3380CC4-5D6E-409C-BE32-E72D297353CC}">
              <c16:uniqueId val="{00000001-1E51-4B3D-ADFB-022BAA929AD1}"/>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滋賀県　彦根市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Bd2</v>
      </c>
      <c r="X8" s="72"/>
      <c r="Y8" s="72"/>
      <c r="Z8" s="72"/>
      <c r="AA8" s="72"/>
      <c r="AB8" s="72"/>
      <c r="AC8" s="72"/>
      <c r="AD8" s="73" t="str">
        <f>データ!$M$6</f>
        <v>非設置</v>
      </c>
      <c r="AE8" s="73"/>
      <c r="AF8" s="73"/>
      <c r="AG8" s="73"/>
      <c r="AH8" s="73"/>
      <c r="AI8" s="73"/>
      <c r="AJ8" s="73"/>
      <c r="AK8" s="3"/>
      <c r="AL8" s="69">
        <f>データ!S6</f>
        <v>112975</v>
      </c>
      <c r="AM8" s="69"/>
      <c r="AN8" s="69"/>
      <c r="AO8" s="69"/>
      <c r="AP8" s="69"/>
      <c r="AQ8" s="69"/>
      <c r="AR8" s="69"/>
      <c r="AS8" s="69"/>
      <c r="AT8" s="68">
        <f>データ!T6</f>
        <v>196.87</v>
      </c>
      <c r="AU8" s="68"/>
      <c r="AV8" s="68"/>
      <c r="AW8" s="68"/>
      <c r="AX8" s="68"/>
      <c r="AY8" s="68"/>
      <c r="AZ8" s="68"/>
      <c r="BA8" s="68"/>
      <c r="BB8" s="68">
        <f>データ!U6</f>
        <v>573.86</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78.03</v>
      </c>
      <c r="Q10" s="68"/>
      <c r="R10" s="68"/>
      <c r="S10" s="68"/>
      <c r="T10" s="68"/>
      <c r="U10" s="68"/>
      <c r="V10" s="68"/>
      <c r="W10" s="68">
        <f>データ!Q6</f>
        <v>84.83</v>
      </c>
      <c r="X10" s="68"/>
      <c r="Y10" s="68"/>
      <c r="Z10" s="68"/>
      <c r="AA10" s="68"/>
      <c r="AB10" s="68"/>
      <c r="AC10" s="68"/>
      <c r="AD10" s="69">
        <f>データ!R6</f>
        <v>2894</v>
      </c>
      <c r="AE10" s="69"/>
      <c r="AF10" s="69"/>
      <c r="AG10" s="69"/>
      <c r="AH10" s="69"/>
      <c r="AI10" s="69"/>
      <c r="AJ10" s="69"/>
      <c r="AK10" s="2"/>
      <c r="AL10" s="69">
        <f>データ!V6</f>
        <v>87832</v>
      </c>
      <c r="AM10" s="69"/>
      <c r="AN10" s="69"/>
      <c r="AO10" s="69"/>
      <c r="AP10" s="69"/>
      <c r="AQ10" s="69"/>
      <c r="AR10" s="69"/>
      <c r="AS10" s="69"/>
      <c r="AT10" s="68">
        <f>データ!W6</f>
        <v>19.760000000000002</v>
      </c>
      <c r="AU10" s="68"/>
      <c r="AV10" s="68"/>
      <c r="AW10" s="68"/>
      <c r="AX10" s="68"/>
      <c r="AY10" s="68"/>
      <c r="AZ10" s="68"/>
      <c r="BA10" s="68"/>
      <c r="BB10" s="68">
        <f>データ!X6</f>
        <v>4444.9399999999996</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115</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116</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117</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【682.51】</v>
      </c>
      <c r="I86" s="26" t="str">
        <f>データ!CA6</f>
        <v>【100.34】</v>
      </c>
      <c r="J86" s="26" t="str">
        <f>データ!CL6</f>
        <v>【136.15】</v>
      </c>
      <c r="K86" s="26" t="str">
        <f>データ!CW6</f>
        <v>【59.64】</v>
      </c>
      <c r="L86" s="26" t="str">
        <f>データ!DH6</f>
        <v>【95.35】</v>
      </c>
      <c r="M86" s="26" t="s">
        <v>43</v>
      </c>
      <c r="N86" s="26" t="s">
        <v>43</v>
      </c>
      <c r="O86" s="26" t="str">
        <f>データ!EO6</f>
        <v>【0.22】</v>
      </c>
    </row>
  </sheetData>
  <sheetProtection algorithmName="SHA-512" hashValue="uTHnUu5zqvEcNz8RRTk/yo6PGC0mkg92G1KQ78do2vAXlAn8Qm4CLfhu1AiOrlQoZD/NXPwLOdEmSym5cdEtlQ==" saltValue="P4y6x+RCx3Df6Of/2FyK8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77" t="s">
        <v>53</v>
      </c>
      <c r="I3" s="78"/>
      <c r="J3" s="78"/>
      <c r="K3" s="78"/>
      <c r="L3" s="78"/>
      <c r="M3" s="78"/>
      <c r="N3" s="78"/>
      <c r="O3" s="78"/>
      <c r="P3" s="78"/>
      <c r="Q3" s="78"/>
      <c r="R3" s="78"/>
      <c r="S3" s="78"/>
      <c r="T3" s="78"/>
      <c r="U3" s="78"/>
      <c r="V3" s="78"/>
      <c r="W3" s="78"/>
      <c r="X3" s="79"/>
      <c r="Y3" s="83" t="s">
        <v>54</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28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5"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5" s="36" customFormat="1" x14ac:dyDescent="0.15">
      <c r="A6" s="28" t="s">
        <v>95</v>
      </c>
      <c r="B6" s="33">
        <f>B7</f>
        <v>2019</v>
      </c>
      <c r="C6" s="33">
        <f t="shared" ref="C6:X6" si="3">C7</f>
        <v>252026</v>
      </c>
      <c r="D6" s="33">
        <f t="shared" si="3"/>
        <v>47</v>
      </c>
      <c r="E6" s="33">
        <f t="shared" si="3"/>
        <v>17</v>
      </c>
      <c r="F6" s="33">
        <f t="shared" si="3"/>
        <v>1</v>
      </c>
      <c r="G6" s="33">
        <f t="shared" si="3"/>
        <v>0</v>
      </c>
      <c r="H6" s="33" t="str">
        <f t="shared" si="3"/>
        <v>滋賀県　彦根市</v>
      </c>
      <c r="I6" s="33" t="str">
        <f t="shared" si="3"/>
        <v>法非適用</v>
      </c>
      <c r="J6" s="33" t="str">
        <f t="shared" si="3"/>
        <v>下水道事業</v>
      </c>
      <c r="K6" s="33" t="str">
        <f t="shared" si="3"/>
        <v>公共下水道</v>
      </c>
      <c r="L6" s="33" t="str">
        <f t="shared" si="3"/>
        <v>Bd2</v>
      </c>
      <c r="M6" s="33" t="str">
        <f t="shared" si="3"/>
        <v>非設置</v>
      </c>
      <c r="N6" s="34" t="str">
        <f t="shared" si="3"/>
        <v>-</v>
      </c>
      <c r="O6" s="34" t="str">
        <f t="shared" si="3"/>
        <v>該当数値なし</v>
      </c>
      <c r="P6" s="34">
        <f t="shared" si="3"/>
        <v>78.03</v>
      </c>
      <c r="Q6" s="34">
        <f t="shared" si="3"/>
        <v>84.83</v>
      </c>
      <c r="R6" s="34">
        <f t="shared" si="3"/>
        <v>2894</v>
      </c>
      <c r="S6" s="34">
        <f t="shared" si="3"/>
        <v>112975</v>
      </c>
      <c r="T6" s="34">
        <f t="shared" si="3"/>
        <v>196.87</v>
      </c>
      <c r="U6" s="34">
        <f t="shared" si="3"/>
        <v>573.86</v>
      </c>
      <c r="V6" s="34">
        <f t="shared" si="3"/>
        <v>87832</v>
      </c>
      <c r="W6" s="34">
        <f t="shared" si="3"/>
        <v>19.760000000000002</v>
      </c>
      <c r="X6" s="34">
        <f t="shared" si="3"/>
        <v>4444.9399999999996</v>
      </c>
      <c r="Y6" s="35">
        <f>IF(Y7="",NA(),Y7)</f>
        <v>73.5</v>
      </c>
      <c r="Z6" s="35">
        <f t="shared" ref="Z6:AH6" si="4">IF(Z7="",NA(),Z7)</f>
        <v>69.959999999999994</v>
      </c>
      <c r="AA6" s="35">
        <f t="shared" si="4"/>
        <v>67.78</v>
      </c>
      <c r="AB6" s="35">
        <f t="shared" si="4"/>
        <v>69.010000000000005</v>
      </c>
      <c r="AC6" s="35">
        <f t="shared" si="4"/>
        <v>64.290000000000006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1573.2</v>
      </c>
      <c r="BG6" s="35">
        <f t="shared" ref="BG6:BO6" si="7">IF(BG7="",NA(),BG7)</f>
        <v>1494.19</v>
      </c>
      <c r="BH6" s="35">
        <f t="shared" si="7"/>
        <v>1482.9</v>
      </c>
      <c r="BI6" s="35">
        <f t="shared" si="7"/>
        <v>1327.02</v>
      </c>
      <c r="BJ6" s="35">
        <f t="shared" si="7"/>
        <v>1635.51</v>
      </c>
      <c r="BK6" s="35">
        <f t="shared" si="7"/>
        <v>1031.56</v>
      </c>
      <c r="BL6" s="35">
        <f t="shared" si="7"/>
        <v>1053.93</v>
      </c>
      <c r="BM6" s="35">
        <f t="shared" si="7"/>
        <v>1046.25</v>
      </c>
      <c r="BN6" s="35">
        <f t="shared" si="7"/>
        <v>1000.94</v>
      </c>
      <c r="BO6" s="35">
        <f t="shared" si="7"/>
        <v>1028.05</v>
      </c>
      <c r="BP6" s="34" t="str">
        <f>IF(BP7="","",IF(BP7="-","【-】","【"&amp;SUBSTITUTE(TEXT(BP7,"#,##0.00"),"-","△")&amp;"】"))</f>
        <v>【682.51】</v>
      </c>
      <c r="BQ6" s="35">
        <f>IF(BQ7="",NA(),BQ7)</f>
        <v>61.91</v>
      </c>
      <c r="BR6" s="35">
        <f t="shared" ref="BR6:BZ6" si="8">IF(BR7="",NA(),BR7)</f>
        <v>62.23</v>
      </c>
      <c r="BS6" s="35">
        <f t="shared" si="8"/>
        <v>61.48</v>
      </c>
      <c r="BT6" s="35">
        <f t="shared" si="8"/>
        <v>65.64</v>
      </c>
      <c r="BU6" s="35">
        <f t="shared" si="8"/>
        <v>58.44</v>
      </c>
      <c r="BV6" s="35">
        <f t="shared" si="8"/>
        <v>84.32</v>
      </c>
      <c r="BW6" s="35">
        <f t="shared" si="8"/>
        <v>85.23</v>
      </c>
      <c r="BX6" s="35">
        <f t="shared" si="8"/>
        <v>88.37</v>
      </c>
      <c r="BY6" s="35">
        <f t="shared" si="8"/>
        <v>93.77</v>
      </c>
      <c r="BZ6" s="35">
        <f t="shared" si="8"/>
        <v>94.73</v>
      </c>
      <c r="CA6" s="34" t="str">
        <f>IF(CA7="","",IF(CA7="-","【-】","【"&amp;SUBSTITUTE(TEXT(CA7,"#,##0.00"),"-","△")&amp;"】"))</f>
        <v>【100.34】</v>
      </c>
      <c r="CB6" s="35">
        <f>IF(CB7="",NA(),CB7)</f>
        <v>263.64</v>
      </c>
      <c r="CC6" s="35">
        <f t="shared" ref="CC6:CK6" si="9">IF(CC7="",NA(),CC7)</f>
        <v>260.18</v>
      </c>
      <c r="CD6" s="35">
        <f t="shared" si="9"/>
        <v>264.85000000000002</v>
      </c>
      <c r="CE6" s="35">
        <f t="shared" si="9"/>
        <v>247.61</v>
      </c>
      <c r="CF6" s="35">
        <f t="shared" si="9"/>
        <v>212.44</v>
      </c>
      <c r="CG6" s="35">
        <f t="shared" si="9"/>
        <v>188.12</v>
      </c>
      <c r="CH6" s="35">
        <f t="shared" si="9"/>
        <v>185.7</v>
      </c>
      <c r="CI6" s="35">
        <f t="shared" si="9"/>
        <v>178.11</v>
      </c>
      <c r="CJ6" s="35">
        <f t="shared" si="9"/>
        <v>165.57</v>
      </c>
      <c r="CK6" s="35">
        <f t="shared" si="9"/>
        <v>160.91</v>
      </c>
      <c r="CL6" s="34" t="str">
        <f>IF(CL7="","",IF(CL7="-","【-】","【"&amp;SUBSTITUTE(TEXT(CL7,"#,##0.00"),"-","△")&amp;"】"))</f>
        <v>【136.15】</v>
      </c>
      <c r="CM6" s="35">
        <f>IF(CM7="",NA(),CM7)</f>
        <v>76.819999999999993</v>
      </c>
      <c r="CN6" s="35">
        <f t="shared" ref="CN6:CV6" si="10">IF(CN7="",NA(),CN7)</f>
        <v>77.06</v>
      </c>
      <c r="CO6" s="35">
        <f t="shared" si="10"/>
        <v>79.06</v>
      </c>
      <c r="CP6" s="35" t="str">
        <f t="shared" si="10"/>
        <v>-</v>
      </c>
      <c r="CQ6" s="35" t="str">
        <f t="shared" si="10"/>
        <v>-</v>
      </c>
      <c r="CR6" s="35">
        <f t="shared" si="10"/>
        <v>60</v>
      </c>
      <c r="CS6" s="35">
        <f t="shared" si="10"/>
        <v>61.03</v>
      </c>
      <c r="CT6" s="35">
        <f t="shared" si="10"/>
        <v>59.55</v>
      </c>
      <c r="CU6" s="35">
        <f t="shared" si="10"/>
        <v>59.19</v>
      </c>
      <c r="CV6" s="35">
        <f t="shared" si="10"/>
        <v>61.4</v>
      </c>
      <c r="CW6" s="34" t="str">
        <f>IF(CW7="","",IF(CW7="-","【-】","【"&amp;SUBSTITUTE(TEXT(CW7,"#,##0.00"),"-","△")&amp;"】"))</f>
        <v>【59.64】</v>
      </c>
      <c r="CX6" s="35">
        <f>IF(CX7="",NA(),CX7)</f>
        <v>89.99</v>
      </c>
      <c r="CY6" s="35">
        <f t="shared" ref="CY6:DG6" si="11">IF(CY7="",NA(),CY7)</f>
        <v>90.07</v>
      </c>
      <c r="CZ6" s="35">
        <f t="shared" si="11"/>
        <v>90.1</v>
      </c>
      <c r="DA6" s="35">
        <f t="shared" si="11"/>
        <v>90.29</v>
      </c>
      <c r="DB6" s="35">
        <f t="shared" si="11"/>
        <v>90.81</v>
      </c>
      <c r="DC6" s="35">
        <f t="shared" si="11"/>
        <v>86.78</v>
      </c>
      <c r="DD6" s="35">
        <f t="shared" si="11"/>
        <v>86.83</v>
      </c>
      <c r="DE6" s="35">
        <f t="shared" si="11"/>
        <v>87.14</v>
      </c>
      <c r="DF6" s="35">
        <f t="shared" si="11"/>
        <v>86.66</v>
      </c>
      <c r="DG6" s="35">
        <f t="shared" si="11"/>
        <v>86.28</v>
      </c>
      <c r="DH6" s="34" t="str">
        <f>IF(DH7="","",IF(DH7="-","【-】","【"&amp;SUBSTITUTE(TEXT(DH7,"#,##0.00"),"-","△")&amp;"】"))</f>
        <v>【95.35】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0.38</v>
      </c>
      <c r="EK6" s="35">
        <f t="shared" si="14"/>
        <v>0.01</v>
      </c>
      <c r="EL6" s="35">
        <f t="shared" si="14"/>
        <v>0.11</v>
      </c>
      <c r="EM6" s="35">
        <f t="shared" si="14"/>
        <v>0.09</v>
      </c>
      <c r="EN6" s="35">
        <f t="shared" si="14"/>
        <v>0.12</v>
      </c>
      <c r="EO6" s="34" t="str">
        <f>IF(EO7="","",IF(EO7="-","【-】","【"&amp;SUBSTITUTE(TEXT(EO7,"#,##0.00"),"-","△")&amp;"】"))</f>
        <v>【0.22】</v>
      </c>
    </row>
    <row r="7" spans="1:145" s="36" customFormat="1" x14ac:dyDescent="0.15">
      <c r="A7" s="28"/>
      <c r="B7" s="37">
        <v>2019</v>
      </c>
      <c r="C7" s="37">
        <v>252026</v>
      </c>
      <c r="D7" s="37">
        <v>47</v>
      </c>
      <c r="E7" s="37">
        <v>17</v>
      </c>
      <c r="F7" s="37">
        <v>1</v>
      </c>
      <c r="G7" s="37">
        <v>0</v>
      </c>
      <c r="H7" s="37" t="s">
        <v>96</v>
      </c>
      <c r="I7" s="37" t="s">
        <v>97</v>
      </c>
      <c r="J7" s="37" t="s">
        <v>98</v>
      </c>
      <c r="K7" s="37" t="s">
        <v>99</v>
      </c>
      <c r="L7" s="37" t="s">
        <v>100</v>
      </c>
      <c r="M7" s="37" t="s">
        <v>101</v>
      </c>
      <c r="N7" s="38" t="s">
        <v>102</v>
      </c>
      <c r="O7" s="38" t="s">
        <v>103</v>
      </c>
      <c r="P7" s="38">
        <v>78.03</v>
      </c>
      <c r="Q7" s="38">
        <v>84.83</v>
      </c>
      <c r="R7" s="38">
        <v>2894</v>
      </c>
      <c r="S7" s="38">
        <v>112975</v>
      </c>
      <c r="T7" s="38">
        <v>196.87</v>
      </c>
      <c r="U7" s="38">
        <v>573.86</v>
      </c>
      <c r="V7" s="38">
        <v>87832</v>
      </c>
      <c r="W7" s="38">
        <v>19.760000000000002</v>
      </c>
      <c r="X7" s="38">
        <v>4444.9399999999996</v>
      </c>
      <c r="Y7" s="38">
        <v>73.5</v>
      </c>
      <c r="Z7" s="38">
        <v>69.959999999999994</v>
      </c>
      <c r="AA7" s="38">
        <v>67.78</v>
      </c>
      <c r="AB7" s="38">
        <v>69.010000000000005</v>
      </c>
      <c r="AC7" s="38">
        <v>64.290000000000006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1573.2</v>
      </c>
      <c r="BG7" s="38">
        <v>1494.19</v>
      </c>
      <c r="BH7" s="38">
        <v>1482.9</v>
      </c>
      <c r="BI7" s="38">
        <v>1327.02</v>
      </c>
      <c r="BJ7" s="38">
        <v>1635.51</v>
      </c>
      <c r="BK7" s="38">
        <v>1031.56</v>
      </c>
      <c r="BL7" s="38">
        <v>1053.93</v>
      </c>
      <c r="BM7" s="38">
        <v>1046.25</v>
      </c>
      <c r="BN7" s="38">
        <v>1000.94</v>
      </c>
      <c r="BO7" s="38">
        <v>1028.05</v>
      </c>
      <c r="BP7" s="38">
        <v>682.51</v>
      </c>
      <c r="BQ7" s="38">
        <v>61.91</v>
      </c>
      <c r="BR7" s="38">
        <v>62.23</v>
      </c>
      <c r="BS7" s="38">
        <v>61.48</v>
      </c>
      <c r="BT7" s="38">
        <v>65.64</v>
      </c>
      <c r="BU7" s="38">
        <v>58.44</v>
      </c>
      <c r="BV7" s="38">
        <v>84.32</v>
      </c>
      <c r="BW7" s="38">
        <v>85.23</v>
      </c>
      <c r="BX7" s="38">
        <v>88.37</v>
      </c>
      <c r="BY7" s="38">
        <v>93.77</v>
      </c>
      <c r="BZ7" s="38">
        <v>94.73</v>
      </c>
      <c r="CA7" s="38">
        <v>100.34</v>
      </c>
      <c r="CB7" s="38">
        <v>263.64</v>
      </c>
      <c r="CC7" s="38">
        <v>260.18</v>
      </c>
      <c r="CD7" s="38">
        <v>264.85000000000002</v>
      </c>
      <c r="CE7" s="38">
        <v>247.61</v>
      </c>
      <c r="CF7" s="38">
        <v>212.44</v>
      </c>
      <c r="CG7" s="38">
        <v>188.12</v>
      </c>
      <c r="CH7" s="38">
        <v>185.7</v>
      </c>
      <c r="CI7" s="38">
        <v>178.11</v>
      </c>
      <c r="CJ7" s="38">
        <v>165.57</v>
      </c>
      <c r="CK7" s="38">
        <v>160.91</v>
      </c>
      <c r="CL7" s="38">
        <v>136.15</v>
      </c>
      <c r="CM7" s="38">
        <v>76.819999999999993</v>
      </c>
      <c r="CN7" s="38">
        <v>77.06</v>
      </c>
      <c r="CO7" s="38">
        <v>79.06</v>
      </c>
      <c r="CP7" s="38" t="s">
        <v>102</v>
      </c>
      <c r="CQ7" s="38" t="s">
        <v>102</v>
      </c>
      <c r="CR7" s="38">
        <v>60</v>
      </c>
      <c r="CS7" s="38">
        <v>61.03</v>
      </c>
      <c r="CT7" s="38">
        <v>59.55</v>
      </c>
      <c r="CU7" s="38">
        <v>59.19</v>
      </c>
      <c r="CV7" s="38">
        <v>61.4</v>
      </c>
      <c r="CW7" s="38">
        <v>59.64</v>
      </c>
      <c r="CX7" s="38">
        <v>89.99</v>
      </c>
      <c r="CY7" s="38">
        <v>90.07</v>
      </c>
      <c r="CZ7" s="38">
        <v>90.1</v>
      </c>
      <c r="DA7" s="38">
        <v>90.29</v>
      </c>
      <c r="DB7" s="38">
        <v>90.81</v>
      </c>
      <c r="DC7" s="38">
        <v>86.78</v>
      </c>
      <c r="DD7" s="38">
        <v>86.83</v>
      </c>
      <c r="DE7" s="38">
        <v>87.14</v>
      </c>
      <c r="DF7" s="38">
        <v>86.66</v>
      </c>
      <c r="DG7" s="38">
        <v>86.28</v>
      </c>
      <c r="DH7" s="38">
        <v>95.35</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0.38</v>
      </c>
      <c r="EK7" s="38">
        <v>0.01</v>
      </c>
      <c r="EL7" s="38">
        <v>0.11</v>
      </c>
      <c r="EM7" s="38">
        <v>0.09</v>
      </c>
      <c r="EN7" s="38">
        <v>0.12</v>
      </c>
      <c r="EO7" s="38">
        <v>0.22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104</v>
      </c>
      <c r="C9" s="40" t="s">
        <v>105</v>
      </c>
      <c r="D9" s="40" t="s">
        <v>106</v>
      </c>
      <c r="E9" s="40" t="s">
        <v>107</v>
      </c>
      <c r="F9" s="40" t="s">
        <v>108</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109</v>
      </c>
    </row>
    <row r="12" spans="1:145" x14ac:dyDescent="0.15">
      <c r="B12">
        <v>1</v>
      </c>
      <c r="C12">
        <v>1</v>
      </c>
      <c r="D12">
        <v>1</v>
      </c>
      <c r="E12">
        <v>1</v>
      </c>
      <c r="F12">
        <v>1</v>
      </c>
      <c r="G12" t="s">
        <v>110</v>
      </c>
    </row>
    <row r="13" spans="1:145" x14ac:dyDescent="0.15">
      <c r="B13" t="s">
        <v>111</v>
      </c>
      <c r="C13" t="s">
        <v>112</v>
      </c>
      <c r="D13" t="s">
        <v>111</v>
      </c>
      <c r="E13" t="s">
        <v>111</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長崎 克洋</cp:lastModifiedBy>
  <dcterms:created xsi:type="dcterms:W3CDTF">2020-12-04T02:47:35Z</dcterms:created>
  <dcterms:modified xsi:type="dcterms:W3CDTF">2021-01-27T02:52:43Z</dcterms:modified>
  <cp:category/>
</cp:coreProperties>
</file>