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01A_総括\010　各種調査\R03\20220111202201111149_Fw__【ご確認ください（1_28(金)〆）】公営企業に係る経営比較分析表（令和２年度決算）の分析等について\253839 日野町\"/>
    </mc:Choice>
  </mc:AlternateContent>
  <workbookProtection workbookAlgorithmName="SHA-512" workbookHashValue="6PnGCUTXjko1jtx1zHXIzwuH1Qu654FLZ1Dt/DJI9mh1Y7OwBfhEQlpGnytt5aHp9Ub0rl6rTtvOEOKtTrebkw==" workbookSaltValue="5Llbq8JVfhgPT4ma58be/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<sst xmlns="http://schemas.openxmlformats.org/spreadsheetml/2006/main" count="228" uniqueCount="114">
  <si>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</si>
  <si>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</si>
  <si>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</si>
  <si>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</si>
  <si>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</si>
  <si>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</si>
  <si>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</si>
  <si>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</si>
  <si>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</si>
  <si>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</si>
  <si>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</si>
  <si>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</si>
  <si>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</si>
  <si>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</si>
  <si>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</si>
  <si>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</si>
  <si>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</si>
  <si>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</si>
  <si>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</si>
  <si>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</si>
  <si>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</si>
  <si>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</si>
  <si>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</si>
  <si>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</si>
  <si>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</si>
  <si>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</si>
  <si>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</si>
  <si>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</si>
  <si>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</si>
  <si>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</si>
  <si>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</si>
  <si>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</si>
  <si>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</si>
  <si>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</si>
  <si>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</si>
  <si>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</si>
  <si>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</si>
  <si>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</si>
  <si>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</si>
  <si>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</si>
  <si>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</si>
  <si>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</si>
  <si>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</si>
  <si>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</si>
  <si>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</si>
  <si>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</si>
  <si>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</si>
  <si>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</si>
  <si>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</si>
  <si>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</si>
  <si>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</si>
  <si>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</si>
  <si>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</si>
  <si>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</si>
  <si>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</si>
  <si>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</si>
  <si>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</si>
  <si>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</si>
  <si>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</si>
  <si>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</si>
  <si>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</si>
  <si>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</si>
  <si>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</si>
  <si>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</si>
  <si>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</si>
  <si>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</si>
  <si>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</si>
  <si>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</si>
  <si>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</si>
  <si>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</si>
  <si>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</si>
  <si>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</si>
  <si>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</si>
  <si>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</si>
  <si>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</si>
  <si>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</si>
  <si>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</si>
  <si>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</si>
  <si>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</si>
  <si>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</si>
  <si>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</si>
  <si>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</si>
  <si>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</si>
  <si>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</si>
  <si>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</si>
  <si>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</si>
  <si>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</si>
  <si>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</si>
  <si>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</si>
  <si>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</si>
  <si>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</si>
  <si>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</si>
  <si>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</si>
  <si>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</si>
  <si>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</si>
  <si>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</si>
  <si>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</si>
  <si>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</si>
  <si>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</si>
  <si>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</si>
  <si>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</si>
  <si>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</si>
  <si>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</si>
  <si>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</si>
  <si>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</si>
  <si>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</si>
  <si>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</si>
  <si>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</si>
  <si>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</si>
  <si>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</si>
  <si>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</si>
  <si>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22年度以降、経常収支比率が改善していることから、今のところは良好な運営情況を示しています。ただし、現在着手している主要幹線配水管の耐震化工事については、国庫補助金や基準内繰入となる一般会計出資債を活用していることから、各指標に与える影響も少ないと思われます。今後は単独での更新が増加するため、左表の比率は大きく変動していくことが予想されます。
　今後も更新の平準化を図りつつ、収支のバランスにも注視していくことで、適正な運営に努めていきます。
</t>
    <phoneticPr fontId="4"/>
  </si>
  <si>
    <r>
      <t xml:space="preserve">  単年度収支を示す「①経常収支比率」については、令和２年度は、コロナ対策として水道料金基本料の減免を行ったことから、マイナス(100％以下)となった。「</t>
    </r>
    <r>
      <rPr>
        <sz val="9"/>
        <rFont val="ＭＳ ゴシック"/>
        <family val="3"/>
        <charset val="128"/>
      </rPr>
      <t>②累積欠損比率」は累積欠損はありません。「③流動比率」については、今後の更新に向けて現金預金を蓄える時期であることから高い率を維持しています。債務の支払能力についても短期的な問題は生じていません。企業債残高の規模を表す「④企業債残高対給水収益比率」については、新たな起債を発行せずに事業を実施し、繰上償還等も行ってきたことから、類似団体より低い水準を保つことができています。ただし、数年後には管路等の大量更新が必須となることから、企業債残高の規模が増加し、企業債残高対給水収益比率が上昇する可能性があります。また、建設改良費や企業債残高の増加だけでなく、給水収益の減少や受水費の改定によっても比率が低下していくことが考えられます。料金水準の適切性を表す「⑤料金回収率」については、令和２年度は、コロナ対策として水道料金基本料の減免を行ったことから、マイナス(100％以下)となった。</t>
    </r>
    <r>
      <rPr>
        <sz val="9"/>
        <color rgb="FFFF0000"/>
        <rFont val="ＭＳ ゴシック"/>
        <family val="3"/>
        <charset val="128"/>
      </rPr>
      <t xml:space="preserve">
　</t>
    </r>
    <r>
      <rPr>
        <sz val="9"/>
        <rFont val="ＭＳ ゴシック"/>
        <family val="3"/>
        <charset val="128"/>
      </rPr>
      <t>費用の効率性を示す「⑥給水原価」は、ほぼ一定で推移しているものの、地形的要因により多くの施設を有していることから、類似団体と比較すると高額となっています。今後も費用対効果を改善していく必要がありますが、当町の水道水は全て県水受水で賄っているため、受水費の改定に大きく左右されることまた、節水や人口減により有収水量が減少傾向にあることから、給水原価の変動を注視し収益とのバランスを保つことが必要となります。</t>
    </r>
    <r>
      <rPr>
        <sz val="9"/>
        <color rgb="FFFF0000"/>
        <rFont val="ＭＳ ゴシック"/>
        <family val="3"/>
        <charset val="128"/>
      </rPr>
      <t xml:space="preserve">
</t>
    </r>
    <r>
      <rPr>
        <sz val="9"/>
        <rFont val="ＭＳ ゴシック"/>
        <family val="3"/>
        <charset val="128"/>
      </rPr>
      <t>　施設の効率性を判断する「⑦施設利用率」については、類似団体と比較して低い数値となっていますが、災害時の水量確保や、末端まで水を供給するための流量が確保できる管路口径等を考慮すると、概ね適正規模であると判断できます。「⑧有収率」については、類似団体と比較して高い数値を示しているため、概ね適正に管理できていると判断できます。</t>
    </r>
    <rPh sb="25" eb="27">
      <t>レイワ</t>
    </rPh>
    <rPh sb="28" eb="30">
      <t>ネンド</t>
    </rPh>
    <rPh sb="35" eb="37">
      <t>タイサク</t>
    </rPh>
    <rPh sb="40" eb="42">
      <t>スイドウ</t>
    </rPh>
    <rPh sb="42" eb="44">
      <t>リョウキン</t>
    </rPh>
    <rPh sb="44" eb="47">
      <t>キホンリョウ</t>
    </rPh>
    <rPh sb="48" eb="50">
      <t>ゲンメン</t>
    </rPh>
    <rPh sb="51" eb="52">
      <t>オコナ</t>
    </rPh>
    <rPh sb="68" eb="70">
      <t>イカ</t>
    </rPh>
    <rPh sb="432" eb="434">
      <t>スイドウ</t>
    </rPh>
    <rPh sb="434" eb="436">
      <t>リョウキン</t>
    </rPh>
    <phoneticPr fontId="4"/>
  </si>
  <si>
    <r>
      <rPr>
        <sz val="9"/>
        <rFont val="ＭＳ ゴシック"/>
        <family val="3"/>
        <charset val="128"/>
      </rPr>
      <t xml:space="preserve">  現在、当町で耐用年数を経過した管路はありませんが、今後は、これまでの拡張期に整備してきた管路の更新時期が集中することとなります。
　現在は、26年度からの9年計画で主要幹線配水管の耐震化工事に着手しており、今後は、その他の管路についても計画的に更新を進めて行きます。①有形固定資産減価償却率は50%を超えており、類似団体と比較すると老朽化が進んでいる状況といえます。今後の大量更新時期に備え、更新の前倒しや平準化を図っていく必要があります。</t>
    </r>
    <r>
      <rPr>
        <sz val="9"/>
        <color rgb="FFFF0000"/>
        <rFont val="ＭＳ ゴシック"/>
        <family val="3"/>
        <charset val="128"/>
      </rPr>
      <t xml:space="preserve">
</t>
    </r>
    <r>
      <rPr>
        <sz val="9"/>
        <rFont val="ＭＳ ゴシック"/>
        <family val="3"/>
        <charset val="128"/>
      </rPr>
      <t>　②管路経年化率については、当町の場合、旧簡易水道を統合し県水受水に切り替えた際に、管路を整備していること、また公共下水道事業、農村下水道事業の実施に伴い配水管布設替を行っていることから、耐用年数を経過した管路は存在しません。</t>
    </r>
    <r>
      <rPr>
        <sz val="9"/>
        <color rgb="FFFF0000"/>
        <rFont val="ＭＳ ゴシック"/>
        <family val="3"/>
        <charset val="128"/>
      </rPr>
      <t xml:space="preserve">
</t>
    </r>
    <r>
      <rPr>
        <sz val="9"/>
        <rFont val="ＭＳ ゴシック"/>
        <family val="3"/>
        <charset val="128"/>
      </rPr>
      <t>　③管路更新率については、下水道工事の際に順次布設替えを行ってきたが、耐用年数を超えた管がないため、前倒し等は行っていません。今後は、主要幹線配水管の耐震化を計画的に実施していく予定です。
※③管路更新率のH30～R2は「0.00」となっていますが、実際はH30＝0.80％、R1＝0.48％、R2＝1.32です。</t>
    </r>
    <r>
      <rPr>
        <sz val="9"/>
        <color rgb="FFFF0000"/>
        <rFont val="ＭＳ ゴシック"/>
        <family val="3"/>
        <charset val="128"/>
      </rPr>
      <t xml:space="preserve">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</si>
</sst>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rgb="FFFF000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0.49</c:v>
                </c:pt>
                <c:pt idx="1">
                  <c:v>0.59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07E-46AF-8F5C-36B72CEB56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907E-46AF-8F5C-36B72CEB56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49.65</c:v>
                </c:pt>
                <c:pt idx="1">
                  <c:v>50.71</c:v>
                </c:pt>
                <c:pt idx="2">
                  <c:v>51.63</c:v>
                </c:pt>
                <c:pt idx="3">
                  <c:v>51.95</c:v>
                </c:pt>
                <c:pt idx="4">
                  <c:v>53.36</c:v>
                </c:pt>
              </c:numCache>
            </c:numRef>
          </c:val>
          <c:extLst>
            <c:ext xmlns:c16="http://schemas.microsoft.com/office/drawing/2014/chart" uri="{C3380CC4-5D6E-409C-BE32-E72D297353CC}">
              <c16:uniqueId val="{00000000-DD85-4FBB-BC19-B44D24E0E68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DD85-4FBB-BC19-B44D24E0E68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87.87</c:v>
                </c:pt>
                <c:pt idx="1">
                  <c:v>86.96</c:v>
                </c:pt>
                <c:pt idx="2">
                  <c:v>85.25</c:v>
                </c:pt>
                <c:pt idx="3">
                  <c:v>84.49</c:v>
                </c:pt>
                <c:pt idx="4">
                  <c:v>84.65</c:v>
                </c:pt>
              </c:numCache>
            </c:numRef>
          </c:val>
          <c:extLst>
            <c:ext xmlns:c16="http://schemas.microsoft.com/office/drawing/2014/chart" uri="{C3380CC4-5D6E-409C-BE32-E72D297353CC}">
              <c16:uniqueId val="{00000000-2837-4F30-BBC7-76A006E3EA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2837-4F30-BBC7-76A006E3EA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108.79</c:v>
                </c:pt>
                <c:pt idx="1">
                  <c:v>111.59</c:v>
                </c:pt>
                <c:pt idx="2">
                  <c:v>113</c:v>
                </c:pt>
                <c:pt idx="3">
                  <c:v>115.15</c:v>
                </c:pt>
                <c:pt idx="4">
                  <c:v>97.88</c:v>
                </c:pt>
              </c:numCache>
            </c:numRef>
          </c:val>
          <c:extLst>
            <c:ext xmlns:c16="http://schemas.microsoft.com/office/drawing/2014/chart" uri="{C3380CC4-5D6E-409C-BE32-E72D297353CC}">
              <c16:uniqueId val="{00000000-D81B-4EC5-8FEA-FEEF3C8C40F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D81B-4EC5-8FEA-FEEF3C8C40F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57.08</c:v>
                </c:pt>
                <c:pt idx="1">
                  <c:v>58.45</c:v>
                </c:pt>
                <c:pt idx="2">
                  <c:v>58.84</c:v>
                </c:pt>
                <c:pt idx="3">
                  <c:v>60.19</c:v>
                </c:pt>
                <c:pt idx="4">
                  <c:v>59.83</c:v>
                </c:pt>
              </c:numCache>
            </c:numRef>
          </c:val>
          <c:extLst>
            <c:ext xmlns:c16="http://schemas.microsoft.com/office/drawing/2014/chart" uri="{C3380CC4-5D6E-409C-BE32-E72D297353CC}">
              <c16:uniqueId val="{00000000-DF06-46AB-AEED-DA5E9A76A8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DF06-46AB-AEED-DA5E9A76A8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DB-4750-833B-B8793535172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80DB-4750-833B-B8793535172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quot;-&quot;">
                  <c:v>3.05</c:v>
                </c:pt>
                <c:pt idx="1">
                  <c:v>0</c:v>
                </c:pt>
                <c:pt idx="2">
                  <c:v>0</c:v>
                </c:pt>
                <c:pt idx="3">
                  <c:v>0</c:v>
                </c:pt>
                <c:pt idx="4">
                  <c:v>0</c:v>
                </c:pt>
              </c:numCache>
            </c:numRef>
          </c:val>
          <c:extLst>
            <c:ext xmlns:c16="http://schemas.microsoft.com/office/drawing/2014/chart" uri="{C3380CC4-5D6E-409C-BE32-E72D297353CC}">
              <c16:uniqueId val="{00000000-9D50-4EC8-A5C1-6CE8A650F0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9D50-4EC8-A5C1-6CE8A650F0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1129.8800000000001</c:v>
                </c:pt>
                <c:pt idx="1">
                  <c:v>811.81</c:v>
                </c:pt>
                <c:pt idx="2">
                  <c:v>467.32</c:v>
                </c:pt>
                <c:pt idx="3">
                  <c:v>876.18</c:v>
                </c:pt>
                <c:pt idx="4">
                  <c:v>650.54</c:v>
                </c:pt>
              </c:numCache>
            </c:numRef>
          </c:val>
          <c:extLst>
            <c:ext xmlns:c16="http://schemas.microsoft.com/office/drawing/2014/chart" uri="{C3380CC4-5D6E-409C-BE32-E72D297353CC}">
              <c16:uniqueId val="{00000000-1504-4D3D-9388-F545E10D96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1504-4D3D-9388-F545E10D96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154.91999999999999</c:v>
                </c:pt>
                <c:pt idx="1">
                  <c:v>143.88999999999999</c:v>
                </c:pt>
                <c:pt idx="2">
                  <c:v>134.1</c:v>
                </c:pt>
                <c:pt idx="3">
                  <c:v>125.12</c:v>
                </c:pt>
                <c:pt idx="4">
                  <c:v>151.27000000000001</c:v>
                </c:pt>
              </c:numCache>
            </c:numRef>
          </c:val>
          <c:extLst>
            <c:ext xmlns:c16="http://schemas.microsoft.com/office/drawing/2014/chart" uri="{C3380CC4-5D6E-409C-BE32-E72D297353CC}">
              <c16:uniqueId val="{00000000-D465-4AD8-A774-F936918B7F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D465-4AD8-A774-F936918B7F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105.76</c:v>
                </c:pt>
                <c:pt idx="1">
                  <c:v>109</c:v>
                </c:pt>
                <c:pt idx="2">
                  <c:v>110.72</c:v>
                </c:pt>
                <c:pt idx="3">
                  <c:v>111.86</c:v>
                </c:pt>
                <c:pt idx="4">
                  <c:v>86.41</c:v>
                </c:pt>
              </c:numCache>
            </c:numRef>
          </c:val>
          <c:extLst>
            <c:ext xmlns:c16="http://schemas.microsoft.com/office/drawing/2014/chart" uri="{C3380CC4-5D6E-409C-BE32-E72D297353CC}">
              <c16:uniqueId val="{00000000-AF10-4166-B891-57900B38D4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AF10-4166-B891-57900B38D4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215.28</c:v>
                </c:pt>
                <c:pt idx="1">
                  <c:v>209.43</c:v>
                </c:pt>
                <c:pt idx="2">
                  <c:v>206.78</c:v>
                </c:pt>
                <c:pt idx="3">
                  <c:v>205.75</c:v>
                </c:pt>
                <c:pt idx="4">
                  <c:v>200.02</c:v>
                </c:pt>
              </c:numCache>
            </c:numRef>
          </c:val>
          <c:extLst>
            <c:ext xmlns:c16="http://schemas.microsoft.com/office/drawing/2014/chart" uri="{C3380CC4-5D6E-409C-BE32-E72D297353CC}">
              <c16:uniqueId val="{00000000-8714-46D9-9FBD-BE0AB5012F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8714-46D9-9FBD-BE0AB5012F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4" zoomScale="110" zoomScaleNormal="11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滋賀県　日野町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4"/>
      <c r="AL8" s="65">
        <f>データ!$R$6</f>
        <v>21303</v>
      </c>
      <c r="AM8" s="65"/>
      <c r="AN8" s="65"/>
      <c r="AO8" s="65"/>
      <c r="AP8" s="65"/>
      <c r="AQ8" s="65"/>
      <c r="AR8" s="65"/>
      <c r="AS8" s="65"/>
      <c r="AT8" s="61">
        <f>データ!$S$6</f>
        <v>117.6</v>
      </c>
      <c r="AU8" s="62"/>
      <c r="AV8" s="62"/>
      <c r="AW8" s="62"/>
      <c r="AX8" s="62"/>
      <c r="AY8" s="62"/>
      <c r="AZ8" s="62"/>
      <c r="BA8" s="62"/>
      <c r="BB8" s="64">
        <f>データ!$T$6</f>
        <v>181.15</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80.42</v>
      </c>
      <c r="J10" s="62"/>
      <c r="K10" s="62"/>
      <c r="L10" s="62"/>
      <c r="M10" s="62"/>
      <c r="N10" s="62"/>
      <c r="O10" s="63"/>
      <c r="P10" s="64">
        <f>データ!$P$6</f>
        <v>94.88</v>
      </c>
      <c r="Q10" s="64"/>
      <c r="R10" s="64"/>
      <c r="S10" s="64"/>
      <c r="T10" s="64"/>
      <c r="U10" s="64"/>
      <c r="V10" s="64"/>
      <c r="W10" s="65">
        <f>データ!$Q$6</f>
        <v>4290</v>
      </c>
      <c r="X10" s="65"/>
      <c r="Y10" s="65"/>
      <c r="Z10" s="65"/>
      <c r="AA10" s="65"/>
      <c r="AB10" s="65"/>
      <c r="AC10" s="65"/>
      <c r="AD10" s="2"/>
      <c r="AE10" s="2"/>
      <c r="AF10" s="2"/>
      <c r="AG10" s="2"/>
      <c r="AH10" s="4"/>
      <c r="AI10" s="4"/>
      <c r="AJ10" s="4"/>
      <c r="AK10" s="4"/>
      <c r="AL10" s="65">
        <f>データ!$U$6</f>
        <v>20107</v>
      </c>
      <c r="AM10" s="65"/>
      <c r="AN10" s="65"/>
      <c r="AO10" s="65"/>
      <c r="AP10" s="65"/>
      <c r="AQ10" s="65"/>
      <c r="AR10" s="65"/>
      <c r="AS10" s="65"/>
      <c r="AT10" s="61">
        <f>データ!$V$6</f>
        <v>38.700000000000003</v>
      </c>
      <c r="AU10" s="62"/>
      <c r="AV10" s="62"/>
      <c r="AW10" s="62"/>
      <c r="AX10" s="62"/>
      <c r="AY10" s="62"/>
      <c r="AZ10" s="62"/>
      <c r="BA10" s="62"/>
      <c r="BB10" s="64">
        <f>データ!$W$6</f>
        <v>519.55999999999995</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112</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113</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111</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r79y93p4UiH6fG6djXtJsDNwReXLW4ng74IrrXf/SQoXGtywSBVKEqCEyZc759QVQL1du3YQG9mDi3PtW8hlw==" saltValue="MjxyjWDA3W9xgkEQidbze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253839</v>
      </c>
      <c r="D6" s="34">
        <f t="shared" si="3"/>
        <v>46</v>
      </c>
      <c r="E6" s="34">
        <f t="shared" si="3"/>
        <v>1</v>
      </c>
      <c r="F6" s="34">
        <f t="shared" si="3"/>
        <v>0</v>
      </c>
      <c r="G6" s="34">
        <f t="shared" si="3"/>
        <v>1</v>
      </c>
      <c r="H6" s="34" t="str">
        <f t="shared" si="3"/>
        <v>滋賀県　日野町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80.42</v>
      </c>
      <c r="P6" s="35">
        <f t="shared" si="3"/>
        <v>94.88</v>
      </c>
      <c r="Q6" s="35">
        <f t="shared" si="3"/>
        <v>4290</v>
      </c>
      <c r="R6" s="35">
        <f t="shared" si="3"/>
        <v>21303</v>
      </c>
      <c r="S6" s="35">
        <f t="shared" si="3"/>
        <v>117.6</v>
      </c>
      <c r="T6" s="35">
        <f t="shared" si="3"/>
        <v>181.15</v>
      </c>
      <c r="U6" s="35">
        <f t="shared" si="3"/>
        <v>20107</v>
      </c>
      <c r="V6" s="35">
        <f t="shared" si="3"/>
        <v>38.700000000000003</v>
      </c>
      <c r="W6" s="35">
        <f t="shared" si="3"/>
        <v>519.55999999999995</v>
      </c>
      <c r="X6" s="36">
        <f>IF(X7="",NA(),X7)</f>
        <v>108.79</v>
      </c>
      <c r="Y6" s="36">
        <f t="shared" ref="Y6:AG6" si="4">IF(Y7="",NA(),Y7)</f>
        <v>111.59</v>
      </c>
      <c r="Z6" s="36">
        <f t="shared" si="4"/>
        <v>113</v>
      </c>
      <c r="AA6" s="36">
        <f t="shared" si="4"/>
        <v>115.15</v>
      </c>
      <c r="AB6" s="36">
        <f t="shared" si="4"/>
        <v>97.88</v>
      </c>
      <c r="AC6" s="36">
        <f t="shared" si="4"/>
        <v>111.71</v>
      </c>
      <c r="AD6" s="36">
        <f t="shared" si="4"/>
        <v>110.05</v>
      </c>
      <c r="AE6" s="36">
        <f t="shared" si="4"/>
        <v>108.87</v>
      </c>
      <c r="AF6" s="36">
        <f t="shared" si="4"/>
        <v>108.61</v>
      </c>
      <c r="AG6" s="36">
        <f t="shared" si="4"/>
        <v>108.35</v>
      </c>
      <c r="AH6" s="35" t="str">
        <f>IF(AH7="","",IF(AH7="-","【-】","【"&amp;SUBSTITUTE(TEXT(AH7,"#,##0.00"),"-","△")&amp;"】"))</f>
        <v>【110.27】</v>
      </c>
      <c r="AI6" s="36">
        <f>IF(AI7="",NA(),AI7)</f>
        <v>3.05</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1129.8800000000001</v>
      </c>
      <c r="AU6" s="36">
        <f t="shared" ref="AU6:BC6" si="6">IF(AU7="",NA(),AU7)</f>
        <v>811.81</v>
      </c>
      <c r="AV6" s="36">
        <f t="shared" si="6"/>
        <v>467.32</v>
      </c>
      <c r="AW6" s="36">
        <f t="shared" si="6"/>
        <v>876.18</v>
      </c>
      <c r="AX6" s="36">
        <f t="shared" si="6"/>
        <v>650.54</v>
      </c>
      <c r="AY6" s="36">
        <f t="shared" si="6"/>
        <v>384.34</v>
      </c>
      <c r="AZ6" s="36">
        <f t="shared" si="6"/>
        <v>359.47</v>
      </c>
      <c r="BA6" s="36">
        <f t="shared" si="6"/>
        <v>369.69</v>
      </c>
      <c r="BB6" s="36">
        <f t="shared" si="6"/>
        <v>379.08</v>
      </c>
      <c r="BC6" s="36">
        <f t="shared" si="6"/>
        <v>367.55</v>
      </c>
      <c r="BD6" s="35" t="str">
        <f>IF(BD7="","",IF(BD7="-","【-】","【"&amp;SUBSTITUTE(TEXT(BD7,"#,##0.00"),"-","△")&amp;"】"))</f>
        <v>【260.31】</v>
      </c>
      <c r="BE6" s="36">
        <f>IF(BE7="",NA(),BE7)</f>
        <v>154.91999999999999</v>
      </c>
      <c r="BF6" s="36">
        <f t="shared" ref="BF6:BN6" si="7">IF(BF7="",NA(),BF7)</f>
        <v>143.88999999999999</v>
      </c>
      <c r="BG6" s="36">
        <f t="shared" si="7"/>
        <v>134.1</v>
      </c>
      <c r="BH6" s="36">
        <f t="shared" si="7"/>
        <v>125.12</v>
      </c>
      <c r="BI6" s="36">
        <f t="shared" si="7"/>
        <v>151.27000000000001</v>
      </c>
      <c r="BJ6" s="36">
        <f t="shared" si="7"/>
        <v>380.58</v>
      </c>
      <c r="BK6" s="36">
        <f t="shared" si="7"/>
        <v>401.79</v>
      </c>
      <c r="BL6" s="36">
        <f t="shared" si="7"/>
        <v>402.99</v>
      </c>
      <c r="BM6" s="36">
        <f t="shared" si="7"/>
        <v>398.98</v>
      </c>
      <c r="BN6" s="36">
        <f t="shared" si="7"/>
        <v>418.68</v>
      </c>
      <c r="BO6" s="35" t="str">
        <f>IF(BO7="","",IF(BO7="-","【-】","【"&amp;SUBSTITUTE(TEXT(BO7,"#,##0.00"),"-","△")&amp;"】"))</f>
        <v>【275.67】</v>
      </c>
      <c r="BP6" s="36">
        <f>IF(BP7="",NA(),BP7)</f>
        <v>105.76</v>
      </c>
      <c r="BQ6" s="36">
        <f t="shared" ref="BQ6:BY6" si="8">IF(BQ7="",NA(),BQ7)</f>
        <v>109</v>
      </c>
      <c r="BR6" s="36">
        <f t="shared" si="8"/>
        <v>110.72</v>
      </c>
      <c r="BS6" s="36">
        <f t="shared" si="8"/>
        <v>111.86</v>
      </c>
      <c r="BT6" s="36">
        <f t="shared" si="8"/>
        <v>86.41</v>
      </c>
      <c r="BU6" s="36">
        <f t="shared" si="8"/>
        <v>102.38</v>
      </c>
      <c r="BV6" s="36">
        <f t="shared" si="8"/>
        <v>100.12</v>
      </c>
      <c r="BW6" s="36">
        <f t="shared" si="8"/>
        <v>98.66</v>
      </c>
      <c r="BX6" s="36">
        <f t="shared" si="8"/>
        <v>98.64</v>
      </c>
      <c r="BY6" s="36">
        <f t="shared" si="8"/>
        <v>94.78</v>
      </c>
      <c r="BZ6" s="35" t="str">
        <f>IF(BZ7="","",IF(BZ7="-","【-】","【"&amp;SUBSTITUTE(TEXT(BZ7,"#,##0.00"),"-","△")&amp;"】"))</f>
        <v>【100.05】</v>
      </c>
      <c r="CA6" s="36">
        <f>IF(CA7="",NA(),CA7)</f>
        <v>215.28</v>
      </c>
      <c r="CB6" s="36">
        <f t="shared" ref="CB6:CJ6" si="9">IF(CB7="",NA(),CB7)</f>
        <v>209.43</v>
      </c>
      <c r="CC6" s="36">
        <f t="shared" si="9"/>
        <v>206.78</v>
      </c>
      <c r="CD6" s="36">
        <f t="shared" si="9"/>
        <v>205.75</v>
      </c>
      <c r="CE6" s="36">
        <f t="shared" si="9"/>
        <v>200.02</v>
      </c>
      <c r="CF6" s="36">
        <f t="shared" si="9"/>
        <v>168.67</v>
      </c>
      <c r="CG6" s="36">
        <f t="shared" si="9"/>
        <v>174.97</v>
      </c>
      <c r="CH6" s="36">
        <f t="shared" si="9"/>
        <v>178.59</v>
      </c>
      <c r="CI6" s="36">
        <f t="shared" si="9"/>
        <v>178.92</v>
      </c>
      <c r="CJ6" s="36">
        <f t="shared" si="9"/>
        <v>181.3</v>
      </c>
      <c r="CK6" s="35" t="str">
        <f>IF(CK7="","",IF(CK7="-","【-】","【"&amp;SUBSTITUTE(TEXT(CK7,"#,##0.00"),"-","△")&amp;"】"))</f>
        <v>【166.40】</v>
      </c>
      <c r="CL6" s="36">
        <f>IF(CL7="",NA(),CL7)</f>
        <v>49.65</v>
      </c>
      <c r="CM6" s="36">
        <f t="shared" ref="CM6:CU6" si="10">IF(CM7="",NA(),CM7)</f>
        <v>50.71</v>
      </c>
      <c r="CN6" s="36">
        <f t="shared" si="10"/>
        <v>51.63</v>
      </c>
      <c r="CO6" s="36">
        <f t="shared" si="10"/>
        <v>51.95</v>
      </c>
      <c r="CP6" s="36">
        <f t="shared" si="10"/>
        <v>53.36</v>
      </c>
      <c r="CQ6" s="36">
        <f t="shared" si="10"/>
        <v>54.92</v>
      </c>
      <c r="CR6" s="36">
        <f t="shared" si="10"/>
        <v>55.63</v>
      </c>
      <c r="CS6" s="36">
        <f t="shared" si="10"/>
        <v>55.03</v>
      </c>
      <c r="CT6" s="36">
        <f t="shared" si="10"/>
        <v>55.14</v>
      </c>
      <c r="CU6" s="36">
        <f t="shared" si="10"/>
        <v>55.89</v>
      </c>
      <c r="CV6" s="35" t="str">
        <f>IF(CV7="","",IF(CV7="-","【-】","【"&amp;SUBSTITUTE(TEXT(CV7,"#,##0.00"),"-","△")&amp;"】"))</f>
        <v>【60.69】</v>
      </c>
      <c r="CW6" s="36">
        <f>IF(CW7="",NA(),CW7)</f>
        <v>87.87</v>
      </c>
      <c r="CX6" s="36">
        <f t="shared" ref="CX6:DF6" si="11">IF(CX7="",NA(),CX7)</f>
        <v>86.96</v>
      </c>
      <c r="CY6" s="36">
        <f t="shared" si="11"/>
        <v>85.25</v>
      </c>
      <c r="CZ6" s="36">
        <f t="shared" si="11"/>
        <v>84.49</v>
      </c>
      <c r="DA6" s="36">
        <f t="shared" si="11"/>
        <v>84.65</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57.08</v>
      </c>
      <c r="DI6" s="36">
        <f t="shared" ref="DI6:DQ6" si="12">IF(DI7="",NA(),DI7)</f>
        <v>58.45</v>
      </c>
      <c r="DJ6" s="36">
        <f t="shared" si="12"/>
        <v>58.84</v>
      </c>
      <c r="DK6" s="36">
        <f t="shared" si="12"/>
        <v>60.19</v>
      </c>
      <c r="DL6" s="36">
        <f t="shared" si="12"/>
        <v>59.83</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5">
        <f t="shared" si="13"/>
        <v>0</v>
      </c>
      <c r="DV6" s="35">
        <f t="shared" si="13"/>
        <v>0</v>
      </c>
      <c r="DW6" s="35">
        <f t="shared" si="13"/>
        <v>0</v>
      </c>
      <c r="DX6" s="36">
        <f t="shared" si="13"/>
        <v>12.79</v>
      </c>
      <c r="DY6" s="36">
        <f t="shared" si="13"/>
        <v>13.39</v>
      </c>
      <c r="DZ6" s="36">
        <f t="shared" si="13"/>
        <v>14.85</v>
      </c>
      <c r="EA6" s="36">
        <f t="shared" si="13"/>
        <v>16.88</v>
      </c>
      <c r="EB6" s="36">
        <f t="shared" si="13"/>
        <v>18.28</v>
      </c>
      <c r="EC6" s="35" t="str">
        <f>IF(EC7="","",IF(EC7="-","【-】","【"&amp;SUBSTITUTE(TEXT(EC7,"#,##0.00"),"-","△")&amp;"】"))</f>
        <v>【20.63】</v>
      </c>
      <c r="ED6" s="36">
        <f>IF(ED7="",NA(),ED7)</f>
        <v>0.49</v>
      </c>
      <c r="EE6" s="36">
        <f t="shared" ref="EE6:EM6" si="14">IF(EE7="",NA(),EE7)</f>
        <v>0.59</v>
      </c>
      <c r="EF6" s="35">
        <f t="shared" si="14"/>
        <v>0</v>
      </c>
      <c r="EG6" s="35">
        <f t="shared" si="14"/>
        <v>0</v>
      </c>
      <c r="EH6" s="35">
        <f t="shared" si="14"/>
        <v>0</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253839</v>
      </c>
      <c r="D7" s="38">
        <v>46</v>
      </c>
      <c r="E7" s="38">
        <v>1</v>
      </c>
      <c r="F7" s="38">
        <v>0</v>
      </c>
      <c r="G7" s="38">
        <v>1</v>
      </c>
      <c r="H7" s="38" t="s">
        <v>93</v>
      </c>
      <c r="I7" s="38" t="s">
        <v>94</v>
      </c>
      <c r="J7" s="38" t="s">
        <v>95</v>
      </c>
      <c r="K7" s="38" t="s">
        <v>96</v>
      </c>
      <c r="L7" s="38" t="s">
        <v>97</v>
      </c>
      <c r="M7" s="38" t="s">
        <v>98</v>
      </c>
      <c r="N7" s="39" t="s">
        <v>99</v>
      </c>
      <c r="O7" s="39">
        <v>80.42</v>
      </c>
      <c r="P7" s="39">
        <v>94.88</v>
      </c>
      <c r="Q7" s="39">
        <v>4290</v>
      </c>
      <c r="R7" s="39">
        <v>21303</v>
      </c>
      <c r="S7" s="39">
        <v>117.6</v>
      </c>
      <c r="T7" s="39">
        <v>181.15</v>
      </c>
      <c r="U7" s="39">
        <v>20107</v>
      </c>
      <c r="V7" s="39">
        <v>38.700000000000003</v>
      </c>
      <c r="W7" s="39">
        <v>519.55999999999995</v>
      </c>
      <c r="X7" s="39">
        <v>108.79</v>
      </c>
      <c r="Y7" s="39">
        <v>111.59</v>
      </c>
      <c r="Z7" s="39">
        <v>113</v>
      </c>
      <c r="AA7" s="39">
        <v>115.15</v>
      </c>
      <c r="AB7" s="39">
        <v>97.88</v>
      </c>
      <c r="AC7" s="39">
        <v>111.71</v>
      </c>
      <c r="AD7" s="39">
        <v>110.05</v>
      </c>
      <c r="AE7" s="39">
        <v>108.87</v>
      </c>
      <c r="AF7" s="39">
        <v>108.61</v>
      </c>
      <c r="AG7" s="39">
        <v>108.35</v>
      </c>
      <c r="AH7" s="39">
        <v>110.27</v>
      </c>
      <c r="AI7" s="39">
        <v>3.05</v>
      </c>
      <c r="AJ7" s="39">
        <v>0</v>
      </c>
      <c r="AK7" s="39">
        <v>0</v>
      </c>
      <c r="AL7" s="39">
        <v>0</v>
      </c>
      <c r="AM7" s="39">
        <v>0</v>
      </c>
      <c r="AN7" s="39">
        <v>1.72</v>
      </c>
      <c r="AO7" s="39">
        <v>2.64</v>
      </c>
      <c r="AP7" s="39">
        <v>3.16</v>
      </c>
      <c r="AQ7" s="39">
        <v>3.59</v>
      </c>
      <c r="AR7" s="39">
        <v>3.98</v>
      </c>
      <c r="AS7" s="39">
        <v>1.1499999999999999</v>
      </c>
      <c r="AT7" s="39">
        <v>1129.8800000000001</v>
      </c>
      <c r="AU7" s="39">
        <v>811.81</v>
      </c>
      <c r="AV7" s="39">
        <v>467.32</v>
      </c>
      <c r="AW7" s="39">
        <v>876.18</v>
      </c>
      <c r="AX7" s="39">
        <v>650.54</v>
      </c>
      <c r="AY7" s="39">
        <v>384.34</v>
      </c>
      <c r="AZ7" s="39">
        <v>359.47</v>
      </c>
      <c r="BA7" s="39">
        <v>369.69</v>
      </c>
      <c r="BB7" s="39">
        <v>379.08</v>
      </c>
      <c r="BC7" s="39">
        <v>367.55</v>
      </c>
      <c r="BD7" s="39">
        <v>260.31</v>
      </c>
      <c r="BE7" s="39">
        <v>154.91999999999999</v>
      </c>
      <c r="BF7" s="39">
        <v>143.88999999999999</v>
      </c>
      <c r="BG7" s="39">
        <v>134.1</v>
      </c>
      <c r="BH7" s="39">
        <v>125.12</v>
      </c>
      <c r="BI7" s="39">
        <v>151.27000000000001</v>
      </c>
      <c r="BJ7" s="39">
        <v>380.58</v>
      </c>
      <c r="BK7" s="39">
        <v>401.79</v>
      </c>
      <c r="BL7" s="39">
        <v>402.99</v>
      </c>
      <c r="BM7" s="39">
        <v>398.98</v>
      </c>
      <c r="BN7" s="39">
        <v>418.68</v>
      </c>
      <c r="BO7" s="39">
        <v>275.67</v>
      </c>
      <c r="BP7" s="39">
        <v>105.76</v>
      </c>
      <c r="BQ7" s="39">
        <v>109</v>
      </c>
      <c r="BR7" s="39">
        <v>110.72</v>
      </c>
      <c r="BS7" s="39">
        <v>111.86</v>
      </c>
      <c r="BT7" s="39">
        <v>86.41</v>
      </c>
      <c r="BU7" s="39">
        <v>102.38</v>
      </c>
      <c r="BV7" s="39">
        <v>100.12</v>
      </c>
      <c r="BW7" s="39">
        <v>98.66</v>
      </c>
      <c r="BX7" s="39">
        <v>98.64</v>
      </c>
      <c r="BY7" s="39">
        <v>94.78</v>
      </c>
      <c r="BZ7" s="39">
        <v>100.05</v>
      </c>
      <c r="CA7" s="39">
        <v>215.28</v>
      </c>
      <c r="CB7" s="39">
        <v>209.43</v>
      </c>
      <c r="CC7" s="39">
        <v>206.78</v>
      </c>
      <c r="CD7" s="39">
        <v>205.75</v>
      </c>
      <c r="CE7" s="39">
        <v>200.02</v>
      </c>
      <c r="CF7" s="39">
        <v>168.67</v>
      </c>
      <c r="CG7" s="39">
        <v>174.97</v>
      </c>
      <c r="CH7" s="39">
        <v>178.59</v>
      </c>
      <c r="CI7" s="39">
        <v>178.92</v>
      </c>
      <c r="CJ7" s="39">
        <v>181.3</v>
      </c>
      <c r="CK7" s="39">
        <v>166.4</v>
      </c>
      <c r="CL7" s="39">
        <v>49.65</v>
      </c>
      <c r="CM7" s="39">
        <v>50.71</v>
      </c>
      <c r="CN7" s="39">
        <v>51.63</v>
      </c>
      <c r="CO7" s="39">
        <v>51.95</v>
      </c>
      <c r="CP7" s="39">
        <v>53.36</v>
      </c>
      <c r="CQ7" s="39">
        <v>54.92</v>
      </c>
      <c r="CR7" s="39">
        <v>55.63</v>
      </c>
      <c r="CS7" s="39">
        <v>55.03</v>
      </c>
      <c r="CT7" s="39">
        <v>55.14</v>
      </c>
      <c r="CU7" s="39">
        <v>55.89</v>
      </c>
      <c r="CV7" s="39">
        <v>60.69</v>
      </c>
      <c r="CW7" s="39">
        <v>87.87</v>
      </c>
      <c r="CX7" s="39">
        <v>86.96</v>
      </c>
      <c r="CY7" s="39">
        <v>85.25</v>
      </c>
      <c r="CZ7" s="39">
        <v>84.49</v>
      </c>
      <c r="DA7" s="39">
        <v>84.65</v>
      </c>
      <c r="DB7" s="39">
        <v>82.66</v>
      </c>
      <c r="DC7" s="39">
        <v>82.04</v>
      </c>
      <c r="DD7" s="39">
        <v>81.900000000000006</v>
      </c>
      <c r="DE7" s="39">
        <v>81.39</v>
      </c>
      <c r="DF7" s="39">
        <v>81.27</v>
      </c>
      <c r="DG7" s="39">
        <v>89.82</v>
      </c>
      <c r="DH7" s="39">
        <v>57.08</v>
      </c>
      <c r="DI7" s="39">
        <v>58.45</v>
      </c>
      <c r="DJ7" s="39">
        <v>58.84</v>
      </c>
      <c r="DK7" s="39">
        <v>60.19</v>
      </c>
      <c r="DL7" s="39">
        <v>59.83</v>
      </c>
      <c r="DM7" s="39">
        <v>48.49</v>
      </c>
      <c r="DN7" s="39">
        <v>48.05</v>
      </c>
      <c r="DO7" s="39">
        <v>48.87</v>
      </c>
      <c r="DP7" s="39">
        <v>49.92</v>
      </c>
      <c r="DQ7" s="39">
        <v>50.63</v>
      </c>
      <c r="DR7" s="39">
        <v>50.19</v>
      </c>
      <c r="DS7" s="39">
        <v>0</v>
      </c>
      <c r="DT7" s="39">
        <v>0</v>
      </c>
      <c r="DU7" s="39">
        <v>0</v>
      </c>
      <c r="DV7" s="39">
        <v>0</v>
      </c>
      <c r="DW7" s="39">
        <v>0</v>
      </c>
      <c r="DX7" s="39">
        <v>12.79</v>
      </c>
      <c r="DY7" s="39">
        <v>13.39</v>
      </c>
      <c r="DZ7" s="39">
        <v>14.85</v>
      </c>
      <c r="EA7" s="39">
        <v>16.88</v>
      </c>
      <c r="EB7" s="39">
        <v>18.28</v>
      </c>
      <c r="EC7" s="39">
        <v>20.63</v>
      </c>
      <c r="ED7" s="39">
        <v>0.49</v>
      </c>
      <c r="EE7" s="39">
        <v>0.59</v>
      </c>
      <c r="EF7" s="39">
        <v>0</v>
      </c>
      <c r="EG7" s="39">
        <v>0</v>
      </c>
      <c r="EH7" s="39">
        <v>0</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2022-01-27T06:26:53Z</cp:lastPrinted>
  <dcterms:created xsi:type="dcterms:W3CDTF">2021-12-03T06:52:34Z</dcterms:created>
  <dcterms:modified xsi:type="dcterms:W3CDTF">2022-01-27T09:23:13Z</dcterms:modified>
  <cp:category/>
</cp:coreProperties>
</file>