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\\2n01sv05\部署用フォルダ\下水道事業部\下水道事業部 下水道総務課\経理\A 00 決算統計関係\令和2年度決算統計\★経営比較分析表\"/>
    </mc:Choice>
  </mc:AlternateContent>
  <xr:revisionPtr revIDLastSave="0" documentId="8_{F04A9DD8-7447-43CD-9854-1057D6569329}" xr6:coauthVersionLast="36" xr6:coauthVersionMax="36" xr10:uidLastSave="{00000000-0000-0000-0000-000000000000}"/>
  <workbookProtection workbookAlgorithmName="SHA-512" workbookHashValue="JvYK/76/mcwwTjqqffen+Mv9qYAJjqx0sYdi+flrwDO2+BXjPJyHcWv7plvvWH3VouA1jUg/AXKGmaNvWzLSZg==" workbookSaltValue="8VyQGY/j6qN4gpcd3VNd4Q==" workbookSpinCount="100000" lockStructure="1"/>
  <bookViews>
    <workbookView xWindow="0" yWindow="0" windowWidth="20490" windowHeight="745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R6" i="5"/>
  <c r="AD10" i="4" s="1"/>
  <c r="Q6" i="5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AL10" i="4"/>
  <c r="W10" i="4"/>
  <c r="BB8" i="4"/>
  <c r="AL8" i="4"/>
  <c r="P8" i="4"/>
  <c r="I8" i="4"/>
</calcChain>
</file>

<file path=xl/sharedStrings.xml><?xml version="1.0" encoding="utf-8"?>
<sst xmlns="http://schemas.openxmlformats.org/spreadsheetml/2006/main" count="236" uniqueCount="117">
  <si>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</si>
  <si>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</si>
  <si>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</si>
  <si>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</si>
  <si>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</si>
  <si>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</si>
  <si>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</si>
  <si>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</si>
  <si>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</si>
  <si>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</si>
  <si>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</si>
  <si>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</si>
  <si>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</si>
  <si>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</si>
  <si>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</si>
  <si>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</si>
  <si>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</si>
  <si>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</si>
  <si>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</si>
  <si>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</si>
  <si>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</si>
  <si>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</si>
  <si>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</si>
  <si>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</si>
  <si>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</si>
  <si>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</si>
  <si>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</si>
  <si>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</si>
  <si>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</si>
  <si>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</si>
  <si>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</si>
  <si>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</si>
  <si>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</si>
  <si>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</si>
  <si>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</si>
  <si>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</si>
  <si>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</si>
  <si>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</si>
  <si>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</si>
  <si>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</si>
  <si>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</si>
  <si>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</si>
  <si>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</si>
  <si>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</si>
  <si>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</si>
  <si>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</si>
  <si>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</si>
  <si>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</si>
  <si>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</si>
  <si>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</si>
  <si>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</si>
  <si>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</si>
  <si>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</si>
  <si>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</si>
  <si>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</si>
  <si>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</si>
  <si>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</si>
  <si>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</si>
  <si>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</si>
  <si>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</si>
  <si>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</si>
  <si>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</si>
  <si>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</si>
  <si>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</si>
  <si>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</si>
  <si>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</si>
  <si>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</si>
  <si>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</si>
  <si>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</si>
  <si>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</si>
  <si>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</si>
  <si>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</si>
  <si>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</si>
  <si>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</si>
  <si>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</si>
  <si>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</si>
  <si>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</si>
  <si>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</si>
  <si>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</si>
  <si>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</si>
  <si>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</si>
  <si>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</si>
  <si>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</si>
  <si>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</si>
  <si>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</si>
  <si>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</si>
  <si>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</si>
  <si>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</si>
  <si>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</si>
  <si>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</si>
  <si>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</si>
  <si>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</si>
  <si>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</si>
  <si>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</si>
  <si>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</si>
  <si>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</si>
  <si>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</si>
  <si>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</si>
  <si>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</si>
  <si>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</si>
  <si>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</si>
  <si>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</si>
  <si>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</si>
  <si>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</si>
  <si>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</si>
  <si>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</si>
  <si>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</si>
  <si>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</si>
  <si>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</si>
  <si>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</si>
  <si>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</si>
  <si>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</si>
  <si>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</si>
  <si>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</si>
  <si>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収益的収支比率については、企業債償還が経営の硬直化の要因となっており、一般会計からの繰入金に依存している状況である。
　企業債残高対事業規模比率については、整備後に新規の借入はしておらず、現在高は減少しているものの、小規模施設の高資本整備による企業債が大きく、前年度より低くなってはいるが、依然として類似団体と比べて高い比率となっている。
　経費回収率については、処理人口も僅少であるため、一般会計からの繰入金に依存している状況である。
　汚水処理原価については、管理経費の減少により、前年に比べ大幅に減少している。
　施設利用率については、前年度と同程度の汚水量を維持しているが、過疎化の影響で処理人口は減少傾向にあり、今後は徐々に下がっていくことが予想される。
　水洗化率については100％で、類似団体の平均を大きく上回っている。</t>
    <rPh sb="238" eb="240">
      <t>ゲンショウ</t>
    </rPh>
    <rPh sb="252" eb="254">
      <t>ゲンショウ</t>
    </rPh>
    <phoneticPr fontId="4"/>
  </si>
  <si>
    <t>　供用開始後20年が経過し、今後の処理機能の維持については、下水道事業審議会の答申を踏まえ、次期下水道ビジョンで計画的な更新について検討していく。</t>
    <rPh sb="30" eb="33">
      <t>ゲスイドウ</t>
    </rPh>
    <rPh sb="33" eb="35">
      <t>ジギョウ</t>
    </rPh>
    <rPh sb="35" eb="38">
      <t>シンギカイ</t>
    </rPh>
    <rPh sb="39" eb="41">
      <t>トウシン</t>
    </rPh>
    <rPh sb="42" eb="43">
      <t>フ</t>
    </rPh>
    <rPh sb="46" eb="51">
      <t>ジキゲスイドウ</t>
    </rPh>
    <phoneticPr fontId="4"/>
  </si>
  <si>
    <t>　長浜市の小規模集合排水処理事業は、１地区の経営で、処理人口も30人に満たず、使用料収入を見込むことができないため、類似団体と比較しても、汚水処理原価は高く、経費回収率は低い状況にある。
　今後も当該地区の人口減少は否めず、施設の老朽化の進行を考慮すると、経営状況はますます厳しくなることが予想されるため、次期下水道ビジョン作成時に対策案を検討していく。</t>
    <rPh sb="153" eb="158">
      <t>ジキゲスイドウ</t>
    </rPh>
    <rPh sb="162" eb="164">
      <t>サクセイ</t>
    </rPh>
    <rPh sb="164" eb="165">
      <t>ジ</t>
    </rPh>
    <rPh sb="166" eb="168">
      <t>タイサク</t>
    </rPh>
    <rPh sb="168" eb="169">
      <t>アン</t>
    </rPh>
    <rPh sb="170" eb="172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</si>
</sst>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1-467B-B88A-4E21C86C3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D1-467B-B88A-4E21C86C3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3-404E-9F28-9C2717C88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36.44</c:v>
                </c:pt>
                <c:pt idx="1">
                  <c:v>34.29</c:v>
                </c:pt>
                <c:pt idx="2">
                  <c:v>35.340000000000003</c:v>
                </c:pt>
                <c:pt idx="3">
                  <c:v>34.68</c:v>
                </c:pt>
                <c:pt idx="4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03-404E-9F28-9C2717C88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6-4043-B36F-5E16D79C0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89.93</c:v>
                </c:pt>
                <c:pt idx="1">
                  <c:v>89.88</c:v>
                </c:pt>
                <c:pt idx="2">
                  <c:v>91.52</c:v>
                </c:pt>
                <c:pt idx="3">
                  <c:v>90.33</c:v>
                </c:pt>
                <c:pt idx="4">
                  <c:v>90.04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96-4043-B36F-5E16D79C0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79.03</c:v>
                </c:pt>
                <c:pt idx="1">
                  <c:v>78.66</c:v>
                </c:pt>
                <c:pt idx="2">
                  <c:v>78.11</c:v>
                </c:pt>
                <c:pt idx="3">
                  <c:v>83.48</c:v>
                </c:pt>
                <c:pt idx="4">
                  <c:v>79.02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5-4812-9DDE-C2DC2D845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5-4812-9DDE-C2DC2D845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1-49AF-9BC0-BF057070D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51-49AF-9BC0-BF057070D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D-4DDE-8EF2-521EA6641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DD-4DDE-8EF2-521EA6641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7-412B-B010-5F4421E93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7-412B-B010-5F4421E93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05-448A-8704-24CC6A735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05-448A-8704-24CC6A735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4017.49</c:v>
                </c:pt>
                <c:pt idx="1">
                  <c:v>11022.84</c:v>
                </c:pt>
                <c:pt idx="2">
                  <c:v>8046.8</c:v>
                </c:pt>
                <c:pt idx="3">
                  <c:v>6774.02</c:v>
                </c:pt>
                <c:pt idx="4">
                  <c:v>4924.2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9-422C-9137-A58D77A27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1914.94</c:v>
                </c:pt>
                <c:pt idx="1">
                  <c:v>1759.36</c:v>
                </c:pt>
                <c:pt idx="2">
                  <c:v>1837.88</c:v>
                </c:pt>
                <c:pt idx="3">
                  <c:v>1748.51</c:v>
                </c:pt>
                <c:pt idx="4">
                  <c:v>1640.16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9-422C-9137-A58D77A27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8.73</c:v>
                </c:pt>
                <c:pt idx="1">
                  <c:v>9.24</c:v>
                </c:pt>
                <c:pt idx="2">
                  <c:v>8.6</c:v>
                </c:pt>
                <c:pt idx="3">
                  <c:v>4.41</c:v>
                </c:pt>
                <c:pt idx="4">
                  <c:v>7.69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2-4698-AB7C-32E6EFFC4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34.020000000000003</c:v>
                </c:pt>
                <c:pt idx="1">
                  <c:v>37.200000000000003</c:v>
                </c:pt>
                <c:pt idx="2">
                  <c:v>35.03</c:v>
                </c:pt>
                <c:pt idx="3">
                  <c:v>34.99</c:v>
                </c:pt>
                <c:pt idx="4">
                  <c:v>38.270000000000003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2-4698-AB7C-32E6EFFC4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1899.78</c:v>
                </c:pt>
                <c:pt idx="1">
                  <c:v>1994.31</c:v>
                </c:pt>
                <c:pt idx="2">
                  <c:v>2063.3200000000002</c:v>
                </c:pt>
                <c:pt idx="3">
                  <c:v>4632.33</c:v>
                </c:pt>
                <c:pt idx="4">
                  <c:v>2620.4499999999998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6-4F7E-82A8-28CB899E6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553.77</c:v>
                </c:pt>
                <c:pt idx="1">
                  <c:v>508.64</c:v>
                </c:pt>
                <c:pt idx="2">
                  <c:v>525.22</c:v>
                </c:pt>
                <c:pt idx="3">
                  <c:v>520.91999999999996</c:v>
                </c:pt>
                <c:pt idx="4">
                  <c:v>486.77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C6-4F7E-82A8-28CB899E6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【1,650.58】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61" zoomScaleNormal="100" workbookViewId="0">
      <selection activeCell="BJ73" sqref="BJ7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滋賀県　長浜市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小規模集合排水処理</v>
      </c>
      <c r="Q8" s="72"/>
      <c r="R8" s="72"/>
      <c r="S8" s="72"/>
      <c r="T8" s="72"/>
      <c r="U8" s="72"/>
      <c r="V8" s="72"/>
      <c r="W8" s="72" t="str">
        <f>データ!L6</f>
        <v>I2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116840</v>
      </c>
      <c r="AM8" s="69"/>
      <c r="AN8" s="69"/>
      <c r="AO8" s="69"/>
      <c r="AP8" s="69"/>
      <c r="AQ8" s="69"/>
      <c r="AR8" s="69"/>
      <c r="AS8" s="69"/>
      <c r="AT8" s="68">
        <f>データ!T6</f>
        <v>681.02</v>
      </c>
      <c r="AU8" s="68"/>
      <c r="AV8" s="68"/>
      <c r="AW8" s="68"/>
      <c r="AX8" s="68"/>
      <c r="AY8" s="68"/>
      <c r="AZ8" s="68"/>
      <c r="BA8" s="68"/>
      <c r="BB8" s="68">
        <f>データ!U6</f>
        <v>171.57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0.02</v>
      </c>
      <c r="Q10" s="68"/>
      <c r="R10" s="68"/>
      <c r="S10" s="68"/>
      <c r="T10" s="68"/>
      <c r="U10" s="68"/>
      <c r="V10" s="68"/>
      <c r="W10" s="68">
        <f>データ!Q6</f>
        <v>47.62</v>
      </c>
      <c r="X10" s="68"/>
      <c r="Y10" s="68"/>
      <c r="Z10" s="68"/>
      <c r="AA10" s="68"/>
      <c r="AB10" s="68"/>
      <c r="AC10" s="68"/>
      <c r="AD10" s="69">
        <f>データ!R6</f>
        <v>2780</v>
      </c>
      <c r="AE10" s="69"/>
      <c r="AF10" s="69"/>
      <c r="AG10" s="69"/>
      <c r="AH10" s="69"/>
      <c r="AI10" s="69"/>
      <c r="AJ10" s="69"/>
      <c r="AK10" s="2"/>
      <c r="AL10" s="69">
        <f>データ!V6</f>
        <v>21</v>
      </c>
      <c r="AM10" s="69"/>
      <c r="AN10" s="69"/>
      <c r="AO10" s="69"/>
      <c r="AP10" s="69"/>
      <c r="AQ10" s="69"/>
      <c r="AR10" s="69"/>
      <c r="AS10" s="69"/>
      <c r="AT10" s="68">
        <f>データ!W6</f>
        <v>0.03</v>
      </c>
      <c r="AU10" s="68"/>
      <c r="AV10" s="68"/>
      <c r="AW10" s="68"/>
      <c r="AX10" s="68"/>
      <c r="AY10" s="68"/>
      <c r="AZ10" s="68"/>
      <c r="BA10" s="68"/>
      <c r="BB10" s="68">
        <f>データ!X6</f>
        <v>700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114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【1,650.58】</v>
      </c>
      <c r="I86" s="26" t="str">
        <f>データ!CA6</f>
        <v>【38.66】</v>
      </c>
      <c r="J86" s="26" t="str">
        <f>データ!CL6</f>
        <v>【481.20】</v>
      </c>
      <c r="K86" s="26" t="str">
        <f>データ!CW6</f>
        <v>【34.97】</v>
      </c>
      <c r="L86" s="26" t="str">
        <f>データ!DH6</f>
        <v>【89.89】</v>
      </c>
      <c r="M86" s="26" t="s">
        <v>43</v>
      </c>
      <c r="N86" s="26" t="s">
        <v>43</v>
      </c>
      <c r="O86" s="26" t="str">
        <f>データ!EO6</f>
        <v>【0.00】</v>
      </c>
    </row>
  </sheetData>
  <sheetProtection algorithmName="SHA-512" hashValue="0REYdq0cx7pm119Zkl8TPUuKsIs6TLrjGySEcJtF+C7DtYSD/5/IuZIt7YYWPfZHn79z9LG+KJ7r2doNNSm5aw==" saltValue="MqxiAGv4nSjEZQrJfUJ+B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15">
      <c r="A6" s="28" t="s">
        <v>95</v>
      </c>
      <c r="B6" s="33">
        <f>B7</f>
        <v>2020</v>
      </c>
      <c r="C6" s="33">
        <f t="shared" ref="C6:X6" si="3">C7</f>
        <v>252034</v>
      </c>
      <c r="D6" s="33">
        <f t="shared" si="3"/>
        <v>47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滋賀県　長浜市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0.02</v>
      </c>
      <c r="Q6" s="34">
        <f t="shared" si="3"/>
        <v>47.62</v>
      </c>
      <c r="R6" s="34">
        <f t="shared" si="3"/>
        <v>2780</v>
      </c>
      <c r="S6" s="34">
        <f t="shared" si="3"/>
        <v>116840</v>
      </c>
      <c r="T6" s="34">
        <f t="shared" si="3"/>
        <v>681.02</v>
      </c>
      <c r="U6" s="34">
        <f t="shared" si="3"/>
        <v>171.57</v>
      </c>
      <c r="V6" s="34">
        <f t="shared" si="3"/>
        <v>21</v>
      </c>
      <c r="W6" s="34">
        <f t="shared" si="3"/>
        <v>0.03</v>
      </c>
      <c r="X6" s="34">
        <f t="shared" si="3"/>
        <v>700</v>
      </c>
      <c r="Y6" s="35">
        <f>IF(Y7="",NA(),Y7)</f>
        <v>79.03</v>
      </c>
      <c r="Z6" s="35">
        <f t="shared" ref="Z6:AH6" si="4">IF(Z7="",NA(),Z7)</f>
        <v>78.66</v>
      </c>
      <c r="AA6" s="35">
        <f t="shared" si="4"/>
        <v>78.11</v>
      </c>
      <c r="AB6" s="35">
        <f t="shared" si="4"/>
        <v>83.48</v>
      </c>
      <c r="AC6" s="35">
        <f t="shared" si="4"/>
        <v>79.02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4017.49</v>
      </c>
      <c r="BG6" s="35">
        <f t="shared" ref="BG6:BO6" si="7">IF(BG7="",NA(),BG7)</f>
        <v>11022.84</v>
      </c>
      <c r="BH6" s="35">
        <f t="shared" si="7"/>
        <v>8046.8</v>
      </c>
      <c r="BI6" s="35">
        <f t="shared" si="7"/>
        <v>6774.02</v>
      </c>
      <c r="BJ6" s="35">
        <f t="shared" si="7"/>
        <v>4924.2</v>
      </c>
      <c r="BK6" s="35">
        <f t="shared" si="7"/>
        <v>1914.94</v>
      </c>
      <c r="BL6" s="35">
        <f t="shared" si="7"/>
        <v>1759.36</v>
      </c>
      <c r="BM6" s="35">
        <f t="shared" si="7"/>
        <v>1837.88</v>
      </c>
      <c r="BN6" s="35">
        <f t="shared" si="7"/>
        <v>1748.51</v>
      </c>
      <c r="BO6" s="35">
        <f t="shared" si="7"/>
        <v>1640.16</v>
      </c>
      <c r="BP6" s="34" t="str">
        <f>IF(BP7="","",IF(BP7="-","【-】","【"&amp;SUBSTITUTE(TEXT(BP7,"#,##0.00"),"-","△")&amp;"】"))</f>
        <v>【1,650.58】</v>
      </c>
      <c r="BQ6" s="35">
        <f>IF(BQ7="",NA(),BQ7)</f>
        <v>8.73</v>
      </c>
      <c r="BR6" s="35">
        <f t="shared" ref="BR6:BZ6" si="8">IF(BR7="",NA(),BR7)</f>
        <v>9.24</v>
      </c>
      <c r="BS6" s="35">
        <f t="shared" si="8"/>
        <v>8.6</v>
      </c>
      <c r="BT6" s="35">
        <f t="shared" si="8"/>
        <v>4.41</v>
      </c>
      <c r="BU6" s="35">
        <f t="shared" si="8"/>
        <v>7.69</v>
      </c>
      <c r="BV6" s="35">
        <f t="shared" si="8"/>
        <v>34.020000000000003</v>
      </c>
      <c r="BW6" s="35">
        <f t="shared" si="8"/>
        <v>37.200000000000003</v>
      </c>
      <c r="BX6" s="35">
        <f t="shared" si="8"/>
        <v>35.03</v>
      </c>
      <c r="BY6" s="35">
        <f t="shared" si="8"/>
        <v>34.99</v>
      </c>
      <c r="BZ6" s="35">
        <f t="shared" si="8"/>
        <v>38.270000000000003</v>
      </c>
      <c r="CA6" s="34" t="str">
        <f>IF(CA7="","",IF(CA7="-","【-】","【"&amp;SUBSTITUTE(TEXT(CA7,"#,##0.00"),"-","△")&amp;"】"))</f>
        <v>【38.66】</v>
      </c>
      <c r="CB6" s="35">
        <f>IF(CB7="",NA(),CB7)</f>
        <v>1899.78</v>
      </c>
      <c r="CC6" s="35">
        <f t="shared" ref="CC6:CK6" si="9">IF(CC7="",NA(),CC7)</f>
        <v>1994.31</v>
      </c>
      <c r="CD6" s="35">
        <f t="shared" si="9"/>
        <v>2063.3200000000002</v>
      </c>
      <c r="CE6" s="35">
        <f t="shared" si="9"/>
        <v>4632.33</v>
      </c>
      <c r="CF6" s="35">
        <f t="shared" si="9"/>
        <v>2620.4499999999998</v>
      </c>
      <c r="CG6" s="35">
        <f t="shared" si="9"/>
        <v>553.77</v>
      </c>
      <c r="CH6" s="35">
        <f t="shared" si="9"/>
        <v>508.64</v>
      </c>
      <c r="CI6" s="35">
        <f t="shared" si="9"/>
        <v>525.22</v>
      </c>
      <c r="CJ6" s="35">
        <f t="shared" si="9"/>
        <v>520.91999999999996</v>
      </c>
      <c r="CK6" s="35">
        <f t="shared" si="9"/>
        <v>486.77</v>
      </c>
      <c r="CL6" s="34" t="str">
        <f>IF(CL7="","",IF(CL7="-","【-】","【"&amp;SUBSTITUTE(TEXT(CL7,"#,##0.00"),"-","△")&amp;"】"))</f>
        <v>【481.20】</v>
      </c>
      <c r="CM6" s="35">
        <f>IF(CM7="",NA(),CM7)</f>
        <v>45</v>
      </c>
      <c r="CN6" s="35">
        <f t="shared" ref="CN6:CV6" si="10">IF(CN7="",NA(),CN7)</f>
        <v>45</v>
      </c>
      <c r="CO6" s="35">
        <f t="shared" si="10"/>
        <v>45</v>
      </c>
      <c r="CP6" s="35">
        <f t="shared" si="10"/>
        <v>45</v>
      </c>
      <c r="CQ6" s="35">
        <f t="shared" si="10"/>
        <v>50</v>
      </c>
      <c r="CR6" s="35">
        <f t="shared" si="10"/>
        <v>36.44</v>
      </c>
      <c r="CS6" s="35">
        <f t="shared" si="10"/>
        <v>34.29</v>
      </c>
      <c r="CT6" s="35">
        <f t="shared" si="10"/>
        <v>35.340000000000003</v>
      </c>
      <c r="CU6" s="35">
        <f t="shared" si="10"/>
        <v>34.68</v>
      </c>
      <c r="CV6" s="35">
        <f t="shared" si="10"/>
        <v>34.700000000000003</v>
      </c>
      <c r="CW6" s="34" t="str">
        <f>IF(CW7="","",IF(CW7="-","【-】","【"&amp;SUBSTITUTE(TEXT(CW7,"#,##0.00"),"-","△")&amp;"】"))</f>
        <v>【34.97】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89.93</v>
      </c>
      <c r="DD6" s="35">
        <f t="shared" si="11"/>
        <v>89.88</v>
      </c>
      <c r="DE6" s="35">
        <f t="shared" si="11"/>
        <v>91.52</v>
      </c>
      <c r="DF6" s="35">
        <f t="shared" si="11"/>
        <v>90.33</v>
      </c>
      <c r="DG6" s="35">
        <f t="shared" si="11"/>
        <v>90.04</v>
      </c>
      <c r="DH6" s="34" t="str">
        <f>IF(DH7="","",IF(DH7="-","【-】","【"&amp;SUBSTITUTE(TEXT(DH7,"#,##0.00"),"-","△")&amp;"】"))</f>
        <v>【89.89】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4">
        <f t="shared" si="14"/>
        <v>0</v>
      </c>
      <c r="EL6" s="34">
        <f t="shared" si="14"/>
        <v>0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5" s="36" customFormat="1" x14ac:dyDescent="0.15">
      <c r="A7" s="28"/>
      <c r="B7" s="37">
        <v>2020</v>
      </c>
      <c r="C7" s="37">
        <v>252034</v>
      </c>
      <c r="D7" s="37">
        <v>47</v>
      </c>
      <c r="E7" s="37">
        <v>17</v>
      </c>
      <c r="F7" s="37">
        <v>9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0.02</v>
      </c>
      <c r="Q7" s="38">
        <v>47.62</v>
      </c>
      <c r="R7" s="38">
        <v>2780</v>
      </c>
      <c r="S7" s="38">
        <v>116840</v>
      </c>
      <c r="T7" s="38">
        <v>681.02</v>
      </c>
      <c r="U7" s="38">
        <v>171.57</v>
      </c>
      <c r="V7" s="38">
        <v>21</v>
      </c>
      <c r="W7" s="38">
        <v>0.03</v>
      </c>
      <c r="X7" s="38">
        <v>700</v>
      </c>
      <c r="Y7" s="38">
        <v>79.03</v>
      </c>
      <c r="Z7" s="38">
        <v>78.66</v>
      </c>
      <c r="AA7" s="38">
        <v>78.11</v>
      </c>
      <c r="AB7" s="38">
        <v>83.48</v>
      </c>
      <c r="AC7" s="38">
        <v>79.02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4017.49</v>
      </c>
      <c r="BG7" s="38">
        <v>11022.84</v>
      </c>
      <c r="BH7" s="38">
        <v>8046.8</v>
      </c>
      <c r="BI7" s="38">
        <v>6774.02</v>
      </c>
      <c r="BJ7" s="38">
        <v>4924.2</v>
      </c>
      <c r="BK7" s="38">
        <v>1914.94</v>
      </c>
      <c r="BL7" s="38">
        <v>1759.36</v>
      </c>
      <c r="BM7" s="38">
        <v>1837.88</v>
      </c>
      <c r="BN7" s="38">
        <v>1748.51</v>
      </c>
      <c r="BO7" s="38">
        <v>1640.16</v>
      </c>
      <c r="BP7" s="38">
        <v>1650.58</v>
      </c>
      <c r="BQ7" s="38">
        <v>8.73</v>
      </c>
      <c r="BR7" s="38">
        <v>9.24</v>
      </c>
      <c r="BS7" s="38">
        <v>8.6</v>
      </c>
      <c r="BT7" s="38">
        <v>4.41</v>
      </c>
      <c r="BU7" s="38">
        <v>7.69</v>
      </c>
      <c r="BV7" s="38">
        <v>34.020000000000003</v>
      </c>
      <c r="BW7" s="38">
        <v>37.200000000000003</v>
      </c>
      <c r="BX7" s="38">
        <v>35.03</v>
      </c>
      <c r="BY7" s="38">
        <v>34.99</v>
      </c>
      <c r="BZ7" s="38">
        <v>38.270000000000003</v>
      </c>
      <c r="CA7" s="38">
        <v>38.659999999999997</v>
      </c>
      <c r="CB7" s="38">
        <v>1899.78</v>
      </c>
      <c r="CC7" s="38">
        <v>1994.31</v>
      </c>
      <c r="CD7" s="38">
        <v>2063.3200000000002</v>
      </c>
      <c r="CE7" s="38">
        <v>4632.33</v>
      </c>
      <c r="CF7" s="38">
        <v>2620.4499999999998</v>
      </c>
      <c r="CG7" s="38">
        <v>553.77</v>
      </c>
      <c r="CH7" s="38">
        <v>508.64</v>
      </c>
      <c r="CI7" s="38">
        <v>525.22</v>
      </c>
      <c r="CJ7" s="38">
        <v>520.91999999999996</v>
      </c>
      <c r="CK7" s="38">
        <v>486.77</v>
      </c>
      <c r="CL7" s="38">
        <v>481.2</v>
      </c>
      <c r="CM7" s="38">
        <v>45</v>
      </c>
      <c r="CN7" s="38">
        <v>45</v>
      </c>
      <c r="CO7" s="38">
        <v>45</v>
      </c>
      <c r="CP7" s="38">
        <v>45</v>
      </c>
      <c r="CQ7" s="38">
        <v>50</v>
      </c>
      <c r="CR7" s="38">
        <v>36.44</v>
      </c>
      <c r="CS7" s="38">
        <v>34.29</v>
      </c>
      <c r="CT7" s="38">
        <v>35.340000000000003</v>
      </c>
      <c r="CU7" s="38">
        <v>34.68</v>
      </c>
      <c r="CV7" s="38">
        <v>34.700000000000003</v>
      </c>
      <c r="CW7" s="38">
        <v>34.97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89.93</v>
      </c>
      <c r="DD7" s="38">
        <v>89.88</v>
      </c>
      <c r="DE7" s="38">
        <v>91.52</v>
      </c>
      <c r="DF7" s="38">
        <v>90.33</v>
      </c>
      <c r="DG7" s="38">
        <v>90.04</v>
      </c>
      <c r="DH7" s="38">
        <v>89.89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0</v>
      </c>
      <c r="EL7" s="38">
        <v>0</v>
      </c>
      <c r="EM7" s="38">
        <v>0</v>
      </c>
      <c r="EN7" s="38">
        <v>0</v>
      </c>
      <c r="EO7" s="38">
        <v>0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5" x14ac:dyDescent="0.15">
      <c r="B13" t="s">
        <v>111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渡邉 利隆</cp:lastModifiedBy>
  <dcterms:created xsi:type="dcterms:W3CDTF">2021-12-03T08:08:01Z</dcterms:created>
  <dcterms:modified xsi:type="dcterms:W3CDTF">2022-01-07T01:55:42Z</dcterms:modified>
  <cp:category/>
</cp:coreProperties>
</file>