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kn2261\農林水産課\01.農村整備係【共通ﾌｫﾙﾀﾞ】\223.地方公営企業関係\R3地方公営企業関係\1.県メール（照会）\12.【1月21日〆】公営企業に係る経営比較分析表（令和２年度決算）の分析等について\"/>
    </mc:Choice>
  </mc:AlternateContent>
  <workbookProtection workbookAlgorithmName="SHA-512" workbookHashValue="Lv46/5ioqvUkIxvNVxSCt6Vrv5FD3r7E8xPi+qGOnhxab4Dz+Cn0q4l8bk0PQC35rTx8Rx4Zup4ci65NiJ2S4A==" workbookSaltValue="1EW233iOrDOLXbEv1A2Qs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<sst xmlns="http://schemas.openxmlformats.org/spreadsheetml/2006/main" count="236" uniqueCount="121">
  <si>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</si>
  <si>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</si>
  <si>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</si>
  <si>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</si>
  <si>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</si>
  <si>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</si>
  <si>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</si>
  <si>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</si>
  <si>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</si>
  <si>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</si>
  <si>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</si>
  <si>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</si>
  <si>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</si>
  <si>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</si>
  <si>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</si>
  <si>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</si>
  <si>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</si>
  <si>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</si>
  <si>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</si>
  <si>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</si>
  <si>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</si>
  <si>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</si>
  <si>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</si>
  <si>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</si>
  <si>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</si>
  <si>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</si>
  <si>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</si>
  <si>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</si>
  <si>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</si>
  <si>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</si>
  <si>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</si>
  <si>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</si>
  <si>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</si>
  <si>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</si>
  <si>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</si>
  <si>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</si>
  <si>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</si>
  <si>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</si>
  <si>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</si>
  <si>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</si>
  <si>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</si>
  <si>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</si>
  <si>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</si>
  <si>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</si>
  <si>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</si>
  <si>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</si>
  <si>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</si>
  <si>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</si>
  <si>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</si>
  <si>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</si>
  <si>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</si>
  <si>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</si>
  <si>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</si>
  <si>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</si>
  <si>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</si>
  <si>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</si>
  <si>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</si>
  <si>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</si>
  <si>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</si>
  <si>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</si>
  <si>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</si>
  <si>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</si>
  <si>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</si>
  <si>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</si>
  <si>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</si>
  <si>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</si>
  <si>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</si>
  <si>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</si>
  <si>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</si>
  <si>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</si>
  <si>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</si>
  <si>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</si>
  <si>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</si>
  <si>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</si>
  <si>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</si>
  <si>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</si>
  <si>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</si>
  <si>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</si>
  <si>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</si>
  <si>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</si>
  <si>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</si>
  <si>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</si>
  <si>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</si>
  <si>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</si>
  <si>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</si>
  <si>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</si>
  <si>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</si>
  <si>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</si>
  <si>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</si>
  <si>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</si>
  <si>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</si>
  <si>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</si>
  <si>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</si>
  <si>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</si>
  <si>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</si>
  <si>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</si>
  <si>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</si>
  <si>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</si>
  <si>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</si>
  <si>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</si>
  <si>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</si>
  <si>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</si>
  <si>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</si>
  <si>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</si>
  <si>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</si>
  <si>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</si>
  <si>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</si>
  <si>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</si>
  <si>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</si>
  <si>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</si>
  <si>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</si>
  <si>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</si>
  <si>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</si>
  <si>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</si>
  <si>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</si>
  <si>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</si>
  <si>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</si>
  <si>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</si>
  <si>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①収益的収支比率はH28年度では58.31％であったのに対してR2年度は50.27％と漸減している。原因は、処理区域内人口の減少に伴う使用料収入の減少と、設備修繕等の維持管理経費の増加であると考えられる。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
⑥汚水処理原価はH30年度以降微減傾向にあり、類似団体平均と比べて低く良好である。
⑦施設使用率は類似団体平均より高い。
⑧水洗化率は類似団体平均と比べて高く良好である。
</t>
    <phoneticPr fontId="4"/>
  </si>
  <si>
    <t>　経営の健全性・効率性に関しては類似団体平均と比べて良好であるが、経費回収率が100％を大きく下回っていることから、汚水処理にかかる経費の効率化が必要となる。公共下水道への接続完了までは計画的な老朽化対策を必要最低限の範囲で講じる必要があると考えられる。</t>
    <rPh sb="79" eb="81">
      <t>コウキョウ</t>
    </rPh>
    <rPh sb="81" eb="84">
      <t>ゲスイドウ</t>
    </rPh>
    <phoneticPr fontId="4"/>
  </si>
  <si>
    <t>　管渠改善率は類似団体平均を大きく下回るが、公共下水道への接続完了までは老朽化対策を必要最低限の取組みに留めている。</t>
    <rPh sb="31" eb="33">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</si>
</sst>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8A-4D29-9556-BBDA55DDF3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28A-4D29-9556-BBDA55DDF3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62.11</c:v>
                </c:pt>
                <c:pt idx="1">
                  <c:v>60.87</c:v>
                </c:pt>
                <c:pt idx="2">
                  <c:v>59.68</c:v>
                </c:pt>
                <c:pt idx="3">
                  <c:v>58.23</c:v>
                </c:pt>
                <c:pt idx="4">
                  <c:v>59.2</c:v>
                </c:pt>
              </c:numCache>
            </c:numRef>
          </c:val>
          <c:extLst>
            <c:ext xmlns:c16="http://schemas.microsoft.com/office/drawing/2014/chart" uri="{C3380CC4-5D6E-409C-BE32-E72D297353CC}">
              <c16:uniqueId val="{00000000-7E21-4AD9-ABAE-0C8670C281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E21-4AD9-ABAE-0C8670C281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97.95</c:v>
                </c:pt>
                <c:pt idx="1">
                  <c:v>98.16</c:v>
                </c:pt>
                <c:pt idx="2">
                  <c:v>98.17</c:v>
                </c:pt>
                <c:pt idx="3">
                  <c:v>97.88</c:v>
                </c:pt>
                <c:pt idx="4">
                  <c:v>97.61</c:v>
                </c:pt>
              </c:numCache>
            </c:numRef>
          </c:val>
          <c:extLst>
            <c:ext xmlns:c16="http://schemas.microsoft.com/office/drawing/2014/chart" uri="{C3380CC4-5D6E-409C-BE32-E72D297353CC}">
              <c16:uniqueId val="{00000000-8DEC-45EB-B1E1-BC7DC19966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DEC-45EB-B1E1-BC7DC19966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58.31</c:v>
                </c:pt>
                <c:pt idx="1">
                  <c:v>55.82</c:v>
                </c:pt>
                <c:pt idx="2">
                  <c:v>56.3</c:v>
                </c:pt>
                <c:pt idx="3">
                  <c:v>51.19</c:v>
                </c:pt>
                <c:pt idx="4">
                  <c:v>50.27</c:v>
                </c:pt>
              </c:numCache>
            </c:numRef>
          </c:val>
          <c:extLst>
            <c:ext xmlns:c16="http://schemas.microsoft.com/office/drawing/2014/chart" uri="{C3380CC4-5D6E-409C-BE32-E72D297353CC}">
              <c16:uniqueId val="{00000000-1DDE-4A71-ADEE-3B6C016D71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E-4A71-ADEE-3B6C016D71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E-4673-8140-E9592F9A8B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E-4673-8140-E9592F9A8B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6-4E08-9A20-8A01FCD4DF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6-4E08-9A20-8A01FCD4DF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7-4C0C-A51C-8133BD4AC7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7-4C0C-A51C-8133BD4AC7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42-49EE-B52F-51E77B0DDD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42-49EE-B52F-51E77B0DDD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105.11</c:v>
                </c:pt>
                <c:pt idx="1">
                  <c:v>92.89</c:v>
                </c:pt>
                <c:pt idx="2">
                  <c:v>85.2</c:v>
                </c:pt>
                <c:pt idx="3">
                  <c:v>72.010000000000005</c:v>
                </c:pt>
                <c:pt idx="4">
                  <c:v>53.02</c:v>
                </c:pt>
              </c:numCache>
            </c:numRef>
          </c:val>
          <c:extLst>
            <c:ext xmlns:c16="http://schemas.microsoft.com/office/drawing/2014/chart" uri="{C3380CC4-5D6E-409C-BE32-E72D297353CC}">
              <c16:uniqueId val="{00000000-E86F-43FE-A7E1-B1B8820917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86F-43FE-A7E1-B1B8820917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59.21</c:v>
                </c:pt>
                <c:pt idx="1">
                  <c:v>62.96</c:v>
                </c:pt>
                <c:pt idx="2">
                  <c:v>55.15</c:v>
                </c:pt>
                <c:pt idx="3">
                  <c:v>59.72</c:v>
                </c:pt>
                <c:pt idx="4">
                  <c:v>59.62</c:v>
                </c:pt>
              </c:numCache>
            </c:numRef>
          </c:val>
          <c:extLst>
            <c:ext xmlns:c16="http://schemas.microsoft.com/office/drawing/2014/chart" uri="{C3380CC4-5D6E-409C-BE32-E72D297353CC}">
              <c16:uniqueId val="{00000000-6D40-44C7-B0DB-940BE1AB2F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D40-44C7-B0DB-940BE1AB2F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230.6</c:v>
                </c:pt>
                <c:pt idx="1">
                  <c:v>220.7</c:v>
                </c:pt>
                <c:pt idx="2">
                  <c:v>256.3</c:v>
                </c:pt>
                <c:pt idx="3">
                  <c:v>239.96</c:v>
                </c:pt>
                <c:pt idx="4">
                  <c:v>236.69</c:v>
                </c:pt>
              </c:numCache>
            </c:numRef>
          </c:val>
          <c:extLst>
            <c:ext xmlns:c16="http://schemas.microsoft.com/office/drawing/2014/chart" uri="{C3380CC4-5D6E-409C-BE32-E72D297353CC}">
              <c16:uniqueId val="{00000000-9A24-46CB-951A-CBE5450B4C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A24-46CB-951A-CBE5450B4C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彦根市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112546</v>
      </c>
      <c r="AM8" s="51"/>
      <c r="AN8" s="51"/>
      <c r="AO8" s="51"/>
      <c r="AP8" s="51"/>
      <c r="AQ8" s="51"/>
      <c r="AR8" s="51"/>
      <c r="AS8" s="51"/>
      <c r="AT8" s="46">
        <f>データ!T6</f>
        <v>196.87</v>
      </c>
      <c r="AU8" s="46"/>
      <c r="AV8" s="46"/>
      <c r="AW8" s="46"/>
      <c r="AX8" s="46"/>
      <c r="AY8" s="46"/>
      <c r="AZ8" s="46"/>
      <c r="BA8" s="46"/>
      <c r="BB8" s="46">
        <f>データ!U6</f>
        <v>571.67999999999995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3.74</v>
      </c>
      <c r="Q10" s="46"/>
      <c r="R10" s="46"/>
      <c r="S10" s="46"/>
      <c r="T10" s="46"/>
      <c r="U10" s="46"/>
      <c r="V10" s="46"/>
      <c r="W10" s="46">
        <f>データ!Q6</f>
        <v>100</v>
      </c>
      <c r="X10" s="46"/>
      <c r="Y10" s="46"/>
      <c r="Z10" s="46"/>
      <c r="AA10" s="46"/>
      <c r="AB10" s="46"/>
      <c r="AC10" s="46"/>
      <c r="AD10" s="51">
        <f>データ!R6</f>
        <v>3949</v>
      </c>
      <c r="AE10" s="51"/>
      <c r="AF10" s="51"/>
      <c r="AG10" s="51"/>
      <c r="AH10" s="51"/>
      <c r="AI10" s="51"/>
      <c r="AJ10" s="51"/>
      <c r="AK10" s="2"/>
      <c r="AL10" s="51">
        <f>データ!V6</f>
        <v>4189</v>
      </c>
      <c r="AM10" s="51"/>
      <c r="AN10" s="51"/>
      <c r="AO10" s="51"/>
      <c r="AP10" s="51"/>
      <c r="AQ10" s="51"/>
      <c r="AR10" s="51"/>
      <c r="AS10" s="51"/>
      <c r="AT10" s="46">
        <f>データ!W6</f>
        <v>1.55</v>
      </c>
      <c r="AU10" s="46"/>
      <c r="AV10" s="46"/>
      <c r="AW10" s="46"/>
      <c r="AX10" s="46"/>
      <c r="AY10" s="46"/>
      <c r="AZ10" s="46"/>
      <c r="BA10" s="46"/>
      <c r="BB10" s="46">
        <f>データ!X6</f>
        <v>2702.58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dcVtdzRL8WBw3TS3eJT3C0dr9UkBBsRI87PMbsMTx2dlDkKKfUy2wannUanmJBb0Tp5Du5vdXWL3lfeu5fE/sw==" saltValue="zykCWzKRglI/hY8BfcMh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252026</v>
      </c>
      <c r="D6" s="33">
        <f t="shared" si="3"/>
        <v>47</v>
      </c>
      <c r="E6" s="33">
        <f t="shared" si="3"/>
        <v>17</v>
      </c>
      <c r="F6" s="33">
        <f t="shared" si="3"/>
        <v>5</v>
      </c>
      <c r="G6" s="33">
        <f t="shared" si="3"/>
        <v>0</v>
      </c>
      <c r="H6" s="33" t="str">
        <f t="shared" si="3"/>
        <v>滋賀県　彦根市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3.74</v>
      </c>
      <c r="Q6" s="34">
        <f t="shared" si="3"/>
        <v>100</v>
      </c>
      <c r="R6" s="34">
        <f t="shared" si="3"/>
        <v>3949</v>
      </c>
      <c r="S6" s="34">
        <f t="shared" si="3"/>
        <v>112546</v>
      </c>
      <c r="T6" s="34">
        <f t="shared" si="3"/>
        <v>196.87</v>
      </c>
      <c r="U6" s="34">
        <f t="shared" si="3"/>
        <v>571.67999999999995</v>
      </c>
      <c r="V6" s="34">
        <f t="shared" si="3"/>
        <v>4189</v>
      </c>
      <c r="W6" s="34">
        <f t="shared" si="3"/>
        <v>1.55</v>
      </c>
      <c r="X6" s="34">
        <f t="shared" si="3"/>
        <v>2702.58</v>
      </c>
      <c r="Y6" s="35">
        <f>IF(Y7="",NA(),Y7)</f>
        <v>58.31</v>
      </c>
      <c r="Z6" s="35">
        <f t="shared" ref="Z6:AH6" si="4">IF(Z7="",NA(),Z7)</f>
        <v>55.82</v>
      </c>
      <c r="AA6" s="35">
        <f t="shared" si="4"/>
        <v>56.3</v>
      </c>
      <c r="AB6" s="35">
        <f t="shared" si="4"/>
        <v>51.19</v>
      </c>
      <c r="AC6" s="35">
        <f t="shared" si="4"/>
        <v>50.27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105.11</v>
      </c>
      <c r="BG6" s="35">
        <f t="shared" ref="BG6:BO6" si="7">IF(BG7="",NA(),BG7)</f>
        <v>92.89</v>
      </c>
      <c r="BH6" s="35">
        <f t="shared" si="7"/>
        <v>85.2</v>
      </c>
      <c r="BI6" s="35">
        <f t="shared" si="7"/>
        <v>72.010000000000005</v>
      </c>
      <c r="BJ6" s="35">
        <f t="shared" si="7"/>
        <v>53.02</v>
      </c>
      <c r="BK6" s="35">
        <f t="shared" si="7"/>
        <v>974.93</v>
      </c>
      <c r="BL6" s="35">
        <f t="shared" si="7"/>
        <v>855.8</v>
      </c>
      <c r="BM6" s="35">
        <f t="shared" si="7"/>
        <v>789.46</v>
      </c>
      <c r="BN6" s="35">
        <f t="shared" si="7"/>
        <v>826.83</v>
      </c>
      <c r="BO6" s="35">
        <f t="shared" si="7"/>
        <v>867.83</v>
      </c>
      <c r="BP6" s="34" t="str">
        <f>IF(BP7="","",IF(BP7="-","【-】","【"&amp;SUBSTITUTE(TEXT(BP7,"#,##0.00"),"-","△")&amp;"】"))</f>
        <v>【832.52】</v>
      </c>
      <c r="BQ6" s="35">
        <f>IF(BQ7="",NA(),BQ7)</f>
        <v>59.21</v>
      </c>
      <c r="BR6" s="35">
        <f t="shared" ref="BR6:BZ6" si="8">IF(BR7="",NA(),BR7)</f>
        <v>62.96</v>
      </c>
      <c r="BS6" s="35">
        <f t="shared" si="8"/>
        <v>55.15</v>
      </c>
      <c r="BT6" s="35">
        <f t="shared" si="8"/>
        <v>59.72</v>
      </c>
      <c r="BU6" s="35">
        <f t="shared" si="8"/>
        <v>59.62</v>
      </c>
      <c r="BV6" s="35">
        <f t="shared" si="8"/>
        <v>55.32</v>
      </c>
      <c r="BW6" s="35">
        <f t="shared" si="8"/>
        <v>59.8</v>
      </c>
      <c r="BX6" s="35">
        <f t="shared" si="8"/>
        <v>57.77</v>
      </c>
      <c r="BY6" s="35">
        <f t="shared" si="8"/>
        <v>57.31</v>
      </c>
      <c r="BZ6" s="35">
        <f t="shared" si="8"/>
        <v>57.08</v>
      </c>
      <c r="CA6" s="34" t="str">
        <f>IF(CA7="","",IF(CA7="-","【-】","【"&amp;SUBSTITUTE(TEXT(CA7,"#,##0.00"),"-","△")&amp;"】"))</f>
        <v>【60.94】</v>
      </c>
      <c r="CB6" s="35">
        <f>IF(CB7="",NA(),CB7)</f>
        <v>230.6</v>
      </c>
      <c r="CC6" s="35">
        <f t="shared" ref="CC6:CK6" si="9">IF(CC7="",NA(),CC7)</f>
        <v>220.7</v>
      </c>
      <c r="CD6" s="35">
        <f t="shared" si="9"/>
        <v>256.3</v>
      </c>
      <c r="CE6" s="35">
        <f t="shared" si="9"/>
        <v>239.96</v>
      </c>
      <c r="CF6" s="35">
        <f t="shared" si="9"/>
        <v>236.69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62.11</v>
      </c>
      <c r="CN6" s="35">
        <f t="shared" ref="CN6:CV6" si="10">IF(CN7="",NA(),CN7)</f>
        <v>60.87</v>
      </c>
      <c r="CO6" s="35">
        <f t="shared" si="10"/>
        <v>59.68</v>
      </c>
      <c r="CP6" s="35">
        <f t="shared" si="10"/>
        <v>58.23</v>
      </c>
      <c r="CQ6" s="35">
        <f t="shared" si="10"/>
        <v>59.2</v>
      </c>
      <c r="CR6" s="35">
        <f t="shared" si="10"/>
        <v>60.65</v>
      </c>
      <c r="CS6" s="35">
        <f t="shared" si="10"/>
        <v>51.75</v>
      </c>
      <c r="CT6" s="35">
        <f t="shared" si="10"/>
        <v>50.68</v>
      </c>
      <c r="CU6" s="35">
        <f t="shared" si="10"/>
        <v>50.14</v>
      </c>
      <c r="CV6" s="35">
        <f t="shared" si="10"/>
        <v>54.83</v>
      </c>
      <c r="CW6" s="34" t="str">
        <f>IF(CW7="","",IF(CW7="-","【-】","【"&amp;SUBSTITUTE(TEXT(CW7,"#,##0.00"),"-","△")&amp;"】"))</f>
        <v>【54.84】</v>
      </c>
      <c r="CX6" s="35">
        <f>IF(CX7="",NA(),CX7)</f>
        <v>97.95</v>
      </c>
      <c r="CY6" s="35">
        <f t="shared" ref="CY6:DG6" si="11">IF(CY7="",NA(),CY7)</f>
        <v>98.16</v>
      </c>
      <c r="CZ6" s="35">
        <f t="shared" si="11"/>
        <v>98.17</v>
      </c>
      <c r="DA6" s="35">
        <f t="shared" si="11"/>
        <v>97.88</v>
      </c>
      <c r="DB6" s="35">
        <f t="shared" si="11"/>
        <v>97.61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252026</v>
      </c>
      <c r="D7" s="37">
        <v>47</v>
      </c>
      <c r="E7" s="37">
        <v>17</v>
      </c>
      <c r="F7" s="37">
        <v>5</v>
      </c>
      <c r="G7" s="37">
        <v>0</v>
      </c>
      <c r="H7" s="37" t="s">
        <v>98</v>
      </c>
      <c r="I7" s="37" t="s">
        <v>99</v>
      </c>
      <c r="J7" s="37" t="s">
        <v>100</v>
      </c>
      <c r="K7" s="37" t="s">
        <v>101</v>
      </c>
      <c r="L7" s="37" t="s">
        <v>102</v>
      </c>
      <c r="M7" s="37" t="s">
        <v>103</v>
      </c>
      <c r="N7" s="38" t="s">
        <v>104</v>
      </c>
      <c r="O7" s="38" t="s">
        <v>105</v>
      </c>
      <c r="P7" s="38">
        <v>3.74</v>
      </c>
      <c r="Q7" s="38">
        <v>100</v>
      </c>
      <c r="R7" s="38">
        <v>3949</v>
      </c>
      <c r="S7" s="38">
        <v>112546</v>
      </c>
      <c r="T7" s="38">
        <v>196.87</v>
      </c>
      <c r="U7" s="38">
        <v>571.67999999999995</v>
      </c>
      <c r="V7" s="38">
        <v>4189</v>
      </c>
      <c r="W7" s="38">
        <v>1.55</v>
      </c>
      <c r="X7" s="38">
        <v>2702.58</v>
      </c>
      <c r="Y7" s="38">
        <v>58.31</v>
      </c>
      <c r="Z7" s="38">
        <v>55.82</v>
      </c>
      <c r="AA7" s="38">
        <v>56.3</v>
      </c>
      <c r="AB7" s="38">
        <v>51.19</v>
      </c>
      <c r="AC7" s="38">
        <v>50.27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105.11</v>
      </c>
      <c r="BG7" s="38">
        <v>92.89</v>
      </c>
      <c r="BH7" s="38">
        <v>85.2</v>
      </c>
      <c r="BI7" s="38">
        <v>72.010000000000005</v>
      </c>
      <c r="BJ7" s="38">
        <v>53.02</v>
      </c>
      <c r="BK7" s="38">
        <v>974.93</v>
      </c>
      <c r="BL7" s="38">
        <v>855.8</v>
      </c>
      <c r="BM7" s="38">
        <v>789.46</v>
      </c>
      <c r="BN7" s="38">
        <v>826.83</v>
      </c>
      <c r="BO7" s="38">
        <v>867.83</v>
      </c>
      <c r="BP7" s="38">
        <v>832.52</v>
      </c>
      <c r="BQ7" s="38">
        <v>59.21</v>
      </c>
      <c r="BR7" s="38">
        <v>62.96</v>
      </c>
      <c r="BS7" s="38">
        <v>55.15</v>
      </c>
      <c r="BT7" s="38">
        <v>59.72</v>
      </c>
      <c r="BU7" s="38">
        <v>59.62</v>
      </c>
      <c r="BV7" s="38">
        <v>55.32</v>
      </c>
      <c r="BW7" s="38">
        <v>59.8</v>
      </c>
      <c r="BX7" s="38">
        <v>57.77</v>
      </c>
      <c r="BY7" s="38">
        <v>57.31</v>
      </c>
      <c r="BZ7" s="38">
        <v>57.08</v>
      </c>
      <c r="CA7" s="38">
        <v>60.94</v>
      </c>
      <c r="CB7" s="38">
        <v>230.6</v>
      </c>
      <c r="CC7" s="38">
        <v>220.7</v>
      </c>
      <c r="CD7" s="38">
        <v>256.3</v>
      </c>
      <c r="CE7" s="38">
        <v>239.96</v>
      </c>
      <c r="CF7" s="38">
        <v>236.69</v>
      </c>
      <c r="CG7" s="38">
        <v>283.17</v>
      </c>
      <c r="CH7" s="38">
        <v>263.76</v>
      </c>
      <c r="CI7" s="38">
        <v>274.35000000000002</v>
      </c>
      <c r="CJ7" s="38">
        <v>273.52</v>
      </c>
      <c r="CK7" s="38">
        <v>274.99</v>
      </c>
      <c r="CL7" s="38">
        <v>253.04</v>
      </c>
      <c r="CM7" s="38">
        <v>62.11</v>
      </c>
      <c r="CN7" s="38">
        <v>60.87</v>
      </c>
      <c r="CO7" s="38">
        <v>59.68</v>
      </c>
      <c r="CP7" s="38">
        <v>58.23</v>
      </c>
      <c r="CQ7" s="38">
        <v>59.2</v>
      </c>
      <c r="CR7" s="38">
        <v>60.65</v>
      </c>
      <c r="CS7" s="38">
        <v>51.75</v>
      </c>
      <c r="CT7" s="38">
        <v>50.68</v>
      </c>
      <c r="CU7" s="38">
        <v>50.14</v>
      </c>
      <c r="CV7" s="38">
        <v>54.83</v>
      </c>
      <c r="CW7" s="38">
        <v>54.84</v>
      </c>
      <c r="CX7" s="38">
        <v>97.95</v>
      </c>
      <c r="CY7" s="38">
        <v>98.16</v>
      </c>
      <c r="CZ7" s="38">
        <v>98.17</v>
      </c>
      <c r="DA7" s="38">
        <v>97.88</v>
      </c>
      <c r="DB7" s="38">
        <v>97.61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船野 貴徳</cp:lastModifiedBy>
  <cp:lastPrinted>2022-01-13T23:22:16Z</cp:lastPrinted>
  <dcterms:created xsi:type="dcterms:W3CDTF">2021-12-03T07:59:44Z</dcterms:created>
  <dcterms:modified xsi:type="dcterms:W3CDTF">2022-01-13T23:22:16Z</dcterms:modified>
  <cp:category/>
</cp:coreProperties>
</file>