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01A_総括\010　各種調査\R04\202301121059_Fw__公営企業に係る経営比較分析表（令和３年度決算）の分析等について\作成\"/>
    </mc:Choice>
  </mc:AlternateContent>
  <workbookProtection workbookAlgorithmName="SHA-512" workbookHashValue="vZaR1nlIeS0hT8d+c9JL4RvnzE+sRIvAt7uBA+RExr6D9JSvtwNtELlIv7aASP6ki/3afe0Z0sRXtCF1JTvt2A==" workbookSaltValue="fBoBF9iHkwEHiTkJMay2KQ==" workbookSpinCount="100000" lockStructure="1"/>
  <bookViews>
    <workbookView xWindow="0" yWindow="0" windowWidth="19560" windowHeight="89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<sst xmlns="http://schemas.openxmlformats.org/spreadsheetml/2006/main" count="228" uniqueCount="114">
  <si>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</si>
  <si>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</si>
  <si>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</si>
  <si>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</si>
  <si>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</si>
  <si>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</si>
  <si>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</si>
  <si>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</si>
  <si>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</si>
  <si>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</si>
  <si>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</si>
  <si>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</si>
  <si>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</si>
  <si>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</si>
  <si>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</si>
  <si>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</si>
  <si>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</si>
  <si>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</si>
  <si>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</si>
  <si>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</si>
  <si>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</si>
  <si>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</si>
  <si>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</si>
  <si>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</si>
  <si>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</si>
  <si>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</si>
  <si>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</si>
  <si>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</si>
  <si>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</si>
  <si>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</si>
  <si>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</si>
  <si>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</si>
  <si>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</si>
  <si>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</si>
  <si>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</si>
  <si>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</si>
  <si>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</si>
  <si>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</si>
  <si>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</si>
  <si>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</si>
  <si>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</si>
  <si>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</si>
  <si>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</si>
  <si>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</si>
  <si>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</si>
  <si>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</si>
  <si>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</si>
  <si>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</si>
  <si>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</si>
  <si>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</si>
  <si>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</si>
  <si>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</si>
  <si>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</si>
  <si>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</si>
  <si>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</si>
  <si>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</si>
  <si>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</si>
  <si>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</si>
  <si>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</si>
  <si>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</si>
  <si>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</si>
  <si>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</si>
  <si>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</si>
  <si>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</si>
  <si>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</si>
  <si>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</si>
  <si>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</si>
  <si>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</si>
  <si>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</si>
  <si>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</si>
  <si>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</si>
  <si>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</si>
  <si>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</si>
  <si>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</si>
  <si>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</si>
  <si>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</si>
  <si>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</si>
  <si>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</si>
  <si>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</si>
  <si>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</si>
  <si>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</si>
  <si>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</si>
  <si>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</si>
  <si>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</si>
  <si>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</si>
  <si>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</si>
  <si>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</si>
  <si>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</si>
  <si>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</si>
  <si>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</si>
  <si>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</si>
  <si>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</si>
  <si>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</si>
  <si>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</si>
  <si>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</si>
  <si>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</si>
  <si>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</si>
  <si>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</si>
  <si>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</si>
  <si>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</si>
  <si>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</si>
  <si>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</si>
  <si>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</si>
  <si>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</si>
  <si>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</si>
  <si>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</si>
  <si>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</si>
  <si>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</si>
  <si>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</si>
  <si>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</si>
  <si>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</si>
  <si>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  現在、当町で耐用年数を経過した管路はありませんが、今後は、これまでの拡張期に整備してきた管路の更新時期が集中することとなります。</t>
    </r>
    <r>
      <rPr>
        <sz val="9"/>
        <rFont val="ＭＳ ゴシック"/>
        <family val="3"/>
        <charset val="128"/>
      </rPr>
      <t xml:space="preserve">
　現在は、26年度からの9年計画で主要幹線配水管の耐震化工事に着手しており、今後は、その他の管路についても計画的に更新を進めて行きます。①有形固定資産減価償却率は50%を超えており、類似団体と比較すると老朽化が進んでいる状況といえます。今後の大量更新時期に備え、更新の前倒しや平準化を図っていく必要があります。</t>
    </r>
    <r>
      <rPr>
        <sz val="9"/>
        <color rgb="FFFF0000"/>
        <rFont val="ＭＳ ゴシック"/>
        <family val="3"/>
        <charset val="128"/>
      </rPr>
      <t xml:space="preserve">
　</t>
    </r>
    <r>
      <rPr>
        <sz val="9"/>
        <rFont val="ＭＳ ゴシック"/>
        <family val="3"/>
        <charset val="128"/>
      </rPr>
      <t>②管路経年化率については、当町の場合、旧簡易水道を統合し県水受水に切り替えた際に、管路を整備していること、また公共下水道事業、農村下水道事業の実施に伴い配水管布設替を行っていることから、耐用年数を経過した管路は存在しません。
　③管路更新率については、下水道工事の際に順次布設替えを行い、現在は交付金事業を活用し更新工事を進めています。今後も、主要幹線配水管の耐震化を計画的に実施していく予定です。
※③管路更新率のH30～R2は「0.00」となっていますが、実際はH30＝0.80％、R1＝0.48％、R2＝1.32です</t>
    </r>
    <r>
      <rPr>
        <sz val="9"/>
        <color rgb="FFFF0000"/>
        <rFont val="ＭＳ ゴシック"/>
        <family val="3"/>
        <charset val="128"/>
      </rPr>
      <t xml:space="preserve">。
</t>
    </r>
    <rPh sb="368" eb="370">
      <t>ゲンザイ</t>
    </rPh>
    <rPh sb="371" eb="374">
      <t>コウフキン</t>
    </rPh>
    <rPh sb="374" eb="376">
      <t>ジギョウ</t>
    </rPh>
    <rPh sb="377" eb="379">
      <t>カツヨウ</t>
    </rPh>
    <rPh sb="380" eb="382">
      <t>コウシン</t>
    </rPh>
    <rPh sb="382" eb="384">
      <t>コウジ</t>
    </rPh>
    <rPh sb="385" eb="386">
      <t>スス</t>
    </rPh>
    <phoneticPr fontId="4"/>
  </si>
  <si>
    <t xml:space="preserve">  22年度以降、経常収支比率が改善していることから、今のところは良好な運営情況を示しています。ただし、現在着手している主要幹線配水管の耐震化工事については、国庫補助金や基準内繰入となる一般会計出資債を活用していることから、各指標に与える影響も少ないと思われます。
　今後は企業債も活用し、更新の平準化を図りつつ、収支のバランスにも注視していくことで、適正な運営に努めていきます。
</t>
    <rPh sb="137" eb="139">
      <t>キギョウ</t>
    </rPh>
    <rPh sb="139" eb="140">
      <t>サイ</t>
    </rPh>
    <rPh sb="141" eb="143">
      <t>カツヨウ</t>
    </rPh>
    <phoneticPr fontId="4"/>
  </si>
  <si>
    <r>
      <t xml:space="preserve">  単年度収支を示す「①経常収支比率」については、令和２年度は、コロナ対策として水道料金基本料の減免を行ったことから、マイナス(100％以下)となったが、令和３年度は回復した。
　「②累積欠損比率」はありません。
　「③流動比率」については、今後の更新に向けて現金預金を蓄える時期であることから高い率を維持しています。債務の支払能力についても短期的な問題は生じていません。
　企業債残高の規模を表す「④企業債残高対給水収益比率」については、新たな起債を発行したが、類似団体より低い水準を保つことができています。今後は管路等の更新継続することから、企業債残高の規模が増加し、企業債残高対給水収益比率が上昇する可能性があります。また、建設改良費や企業債残高の増加だけでなく、給水収益の減少や受水費の改定によっても流動比率が低下していくことが考えられます。
　</t>
    </r>
    <r>
      <rPr>
        <sz val="9"/>
        <rFont val="ＭＳ ゴシック"/>
        <family val="3"/>
        <charset val="128"/>
      </rPr>
      <t>料金水準の適切性を表す「⑤料金回収率」については、令和２年度は、コロナ対策として水道料金基本料の減免を行ったことから、大きくマイナス(100％以下)となっている。
　費用の効率性を示す「⑥給水原価」は、ほぼ一定で推移しているものの、地形的要因により多くの施設を有していることから、類似団体と比較すると高額となっています。今後も費用対効果を改善していく必要がありますが、当町の水道水は全て県水受水で賄っているため、受水費の改定に大きく左右されることまた、節水や人口減により有収水量が減少傾向にあることから、給水原価の変動を注視し収益とのバランスを保つことが必要となります。
　施設の効率性を判断する「⑦施設利用率」については、類似団体と比較して低い数値となっていますが、災害時の水量確保や、末端まで水を供給するための流量が確保できる管路口径等を考慮すると、概ね適正規模であると判断できます。
　「⑧有収率」については、前年度より減少したが、類似団体と比較して高い数値を示しているため、概ね適正に管理できていると判断できます。</t>
    </r>
    <rPh sb="77" eb="79">
      <t>レイワ</t>
    </rPh>
    <rPh sb="80" eb="82">
      <t>ネンド</t>
    </rPh>
    <rPh sb="83" eb="85">
      <t>カイフク</t>
    </rPh>
    <rPh sb="255" eb="257">
      <t>コンゴ</t>
    </rPh>
    <rPh sb="264" eb="266">
      <t>ケイゾク</t>
    </rPh>
    <rPh sb="354" eb="356">
      <t>リュウドウ</t>
    </rPh>
    <rPh sb="436" eb="437">
      <t>オオ</t>
    </rPh>
    <rPh sb="785" eb="788">
      <t>ゼンネンド</t>
    </rPh>
    <rPh sb="790" eb="79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</si>
</sst>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9"/>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0.59</c:v>
                </c:pt>
                <c:pt idx="1">
                  <c:v>0</c:v>
                </c:pt>
                <c:pt idx="2">
                  <c:v>0</c:v>
                </c:pt>
                <c:pt idx="3">
                  <c:v>0</c:v>
                </c:pt>
                <c:pt idx="4" formatCode="#,##0.00;&quot;△&quot;#,##0.00;&quot;-&quot;">
                  <c:v>0.82</c:v>
                </c:pt>
              </c:numCache>
            </c:numRef>
          </c:val>
          <c:extLst>
            <c:ext xmlns:c16="http://schemas.microsoft.com/office/drawing/2014/chart" uri="{C3380CC4-5D6E-409C-BE32-E72D297353CC}">
              <c16:uniqueId val="{00000000-FEE0-4173-AACA-E2B312F203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FEE0-4173-AACA-E2B312F203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50.71</c:v>
                </c:pt>
                <c:pt idx="1">
                  <c:v>51.63</c:v>
                </c:pt>
                <c:pt idx="2">
                  <c:v>51.95</c:v>
                </c:pt>
                <c:pt idx="3">
                  <c:v>53.36</c:v>
                </c:pt>
                <c:pt idx="4">
                  <c:v>53.23</c:v>
                </c:pt>
              </c:numCache>
            </c:numRef>
          </c:val>
          <c:extLst>
            <c:ext xmlns:c16="http://schemas.microsoft.com/office/drawing/2014/chart" uri="{C3380CC4-5D6E-409C-BE32-E72D297353CC}">
              <c16:uniqueId val="{00000000-67CA-4090-9B1D-F2E3B4D818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67CA-4090-9B1D-F2E3B4D818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86.96</c:v>
                </c:pt>
                <c:pt idx="1">
                  <c:v>85.25</c:v>
                </c:pt>
                <c:pt idx="2">
                  <c:v>84.49</c:v>
                </c:pt>
                <c:pt idx="3">
                  <c:v>84.65</c:v>
                </c:pt>
                <c:pt idx="4">
                  <c:v>82.86</c:v>
                </c:pt>
              </c:numCache>
            </c:numRef>
          </c:val>
          <c:extLst>
            <c:ext xmlns:c16="http://schemas.microsoft.com/office/drawing/2014/chart" uri="{C3380CC4-5D6E-409C-BE32-E72D297353CC}">
              <c16:uniqueId val="{00000000-C48E-4A0D-9577-D08FE735A6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C48E-4A0D-9577-D08FE735A6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111.59</c:v>
                </c:pt>
                <c:pt idx="1">
                  <c:v>113</c:v>
                </c:pt>
                <c:pt idx="2">
                  <c:v>115.15</c:v>
                </c:pt>
                <c:pt idx="3">
                  <c:v>97.88</c:v>
                </c:pt>
                <c:pt idx="4">
                  <c:v>118.58</c:v>
                </c:pt>
              </c:numCache>
            </c:numRef>
          </c:val>
          <c:extLst>
            <c:ext xmlns:c16="http://schemas.microsoft.com/office/drawing/2014/chart" uri="{C3380CC4-5D6E-409C-BE32-E72D297353CC}">
              <c16:uniqueId val="{00000000-879E-4739-BA85-4B92F9616B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879E-4739-BA85-4B92F9616B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58.45</c:v>
                </c:pt>
                <c:pt idx="1">
                  <c:v>58.84</c:v>
                </c:pt>
                <c:pt idx="2">
                  <c:v>60.19</c:v>
                </c:pt>
                <c:pt idx="3">
                  <c:v>59.83</c:v>
                </c:pt>
                <c:pt idx="4">
                  <c:v>59.82</c:v>
                </c:pt>
              </c:numCache>
            </c:numRef>
          </c:val>
          <c:extLst>
            <c:ext xmlns:c16="http://schemas.microsoft.com/office/drawing/2014/chart" uri="{C3380CC4-5D6E-409C-BE32-E72D297353CC}">
              <c16:uniqueId val="{00000000-0D42-444A-BCAA-AEB11FACDF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D42-444A-BCAA-AEB11FACDF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50-471D-A97F-35261131A2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5750-471D-A97F-35261131A2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29-4BF6-BE28-1BFCB3CB9E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B029-4BF6-BE28-1BFCB3CB9E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811.81</c:v>
                </c:pt>
                <c:pt idx="1">
                  <c:v>467.32</c:v>
                </c:pt>
                <c:pt idx="2">
                  <c:v>876.18</c:v>
                </c:pt>
                <c:pt idx="3">
                  <c:v>650.54</c:v>
                </c:pt>
                <c:pt idx="4">
                  <c:v>595.85</c:v>
                </c:pt>
              </c:numCache>
            </c:numRef>
          </c:val>
          <c:extLst>
            <c:ext xmlns:c16="http://schemas.microsoft.com/office/drawing/2014/chart" uri="{C3380CC4-5D6E-409C-BE32-E72D297353CC}">
              <c16:uniqueId val="{00000000-A116-4214-8F51-E3464FB5CC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A116-4214-8F51-E3464FB5CC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143.88999999999999</c:v>
                </c:pt>
                <c:pt idx="1">
                  <c:v>134.1</c:v>
                </c:pt>
                <c:pt idx="2">
                  <c:v>125.12</c:v>
                </c:pt>
                <c:pt idx="3">
                  <c:v>151.27000000000001</c:v>
                </c:pt>
                <c:pt idx="4">
                  <c:v>128.5</c:v>
                </c:pt>
              </c:numCache>
            </c:numRef>
          </c:val>
          <c:extLst>
            <c:ext xmlns:c16="http://schemas.microsoft.com/office/drawing/2014/chart" uri="{C3380CC4-5D6E-409C-BE32-E72D297353CC}">
              <c16:uniqueId val="{00000000-BDC4-4FF8-AB0A-D0B87966B4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BDC4-4FF8-AB0A-D0B87966B4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c:v>
                </c:pt>
                <c:pt idx="1">
                  <c:v>110.72</c:v>
                </c:pt>
                <c:pt idx="2">
                  <c:v>111.86</c:v>
                </c:pt>
                <c:pt idx="3">
                  <c:v>86.41</c:v>
                </c:pt>
                <c:pt idx="4">
                  <c:v>108.21</c:v>
                </c:pt>
              </c:numCache>
            </c:numRef>
          </c:val>
          <c:extLst>
            <c:ext xmlns:c16="http://schemas.microsoft.com/office/drawing/2014/chart" uri="{C3380CC4-5D6E-409C-BE32-E72D297353CC}">
              <c16:uniqueId val="{00000000-2AA6-40F2-8D74-A1DC0C258D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2AA6-40F2-8D74-A1DC0C258D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209.43</c:v>
                </c:pt>
                <c:pt idx="1">
                  <c:v>206.78</c:v>
                </c:pt>
                <c:pt idx="2">
                  <c:v>205.75</c:v>
                </c:pt>
                <c:pt idx="3">
                  <c:v>200.02</c:v>
                </c:pt>
                <c:pt idx="4">
                  <c:v>201.96</c:v>
                </c:pt>
              </c:numCache>
            </c:numRef>
          </c:val>
          <c:extLst>
            <c:ext xmlns:c16="http://schemas.microsoft.com/office/drawing/2014/chart" uri="{C3380CC4-5D6E-409C-BE32-E72D297353CC}">
              <c16:uniqueId val="{00000000-8457-44C4-8C63-0BE3AB6945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8457-44C4-8C63-0BE3AB6945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115" zoomScaleNormal="11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日野町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21160</v>
      </c>
      <c r="AM8" s="45"/>
      <c r="AN8" s="45"/>
      <c r="AO8" s="45"/>
      <c r="AP8" s="45"/>
      <c r="AQ8" s="45"/>
      <c r="AR8" s="45"/>
      <c r="AS8" s="45"/>
      <c r="AT8" s="46">
        <f>データ!$S$6</f>
        <v>117.6</v>
      </c>
      <c r="AU8" s="47"/>
      <c r="AV8" s="47"/>
      <c r="AW8" s="47"/>
      <c r="AX8" s="47"/>
      <c r="AY8" s="47"/>
      <c r="AZ8" s="47"/>
      <c r="BA8" s="47"/>
      <c r="BB8" s="48">
        <f>データ!$T$6</f>
        <v>179.93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79.900000000000006</v>
      </c>
      <c r="J10" s="47"/>
      <c r="K10" s="47"/>
      <c r="L10" s="47"/>
      <c r="M10" s="47"/>
      <c r="N10" s="47"/>
      <c r="O10" s="82"/>
      <c r="P10" s="48">
        <f>データ!$P$6</f>
        <v>94.85</v>
      </c>
      <c r="Q10" s="48"/>
      <c r="R10" s="48"/>
      <c r="S10" s="48"/>
      <c r="T10" s="48"/>
      <c r="U10" s="48"/>
      <c r="V10" s="48"/>
      <c r="W10" s="45">
        <f>データ!$Q$6</f>
        <v>4290</v>
      </c>
      <c r="X10" s="45"/>
      <c r="Y10" s="45"/>
      <c r="Z10" s="45"/>
      <c r="AA10" s="45"/>
      <c r="AB10" s="45"/>
      <c r="AC10" s="45"/>
      <c r="AD10" s="2"/>
      <c r="AE10" s="2"/>
      <c r="AF10" s="2"/>
      <c r="AG10" s="2"/>
      <c r="AH10" s="2"/>
      <c r="AI10" s="2"/>
      <c r="AJ10" s="2"/>
      <c r="AK10" s="2"/>
      <c r="AL10" s="45">
        <f>データ!$U$6</f>
        <v>19945</v>
      </c>
      <c r="AM10" s="45"/>
      <c r="AN10" s="45"/>
      <c r="AO10" s="45"/>
      <c r="AP10" s="45"/>
      <c r="AQ10" s="45"/>
      <c r="AR10" s="45"/>
      <c r="AS10" s="45"/>
      <c r="AT10" s="46">
        <f>データ!$V$6</f>
        <v>38.700000000000003</v>
      </c>
      <c r="AU10" s="47"/>
      <c r="AV10" s="47"/>
      <c r="AW10" s="47"/>
      <c r="AX10" s="47"/>
      <c r="AY10" s="47"/>
      <c r="AZ10" s="47"/>
      <c r="BA10" s="47"/>
      <c r="BB10" s="48">
        <f>データ!$W$6</f>
        <v>515.37</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3"/>
      <c r="BM60" s="84"/>
      <c r="BN60" s="84"/>
      <c r="BO60" s="84"/>
      <c r="BP60" s="84"/>
      <c r="BQ60" s="84"/>
      <c r="BR60" s="84"/>
      <c r="BS60" s="84"/>
      <c r="BT60" s="84"/>
      <c r="BU60" s="84"/>
      <c r="BV60" s="84"/>
      <c r="BW60" s="84"/>
      <c r="BX60" s="84"/>
      <c r="BY60" s="84"/>
      <c r="BZ60" s="85"/>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7KUC7XYfYRYpR00dUd7UUneRgp8jyulLaDANl8jEipWbAKDMFZE6sIzsAjFgpD5SxZtdX4FTynaWYXIbN8pjpw==" saltValue="zGZXlJH6wpqAP9smcFX9j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253839</v>
      </c>
      <c r="D6" s="20">
        <f t="shared" si="3"/>
        <v>46</v>
      </c>
      <c r="E6" s="20">
        <f t="shared" si="3"/>
        <v>1</v>
      </c>
      <c r="F6" s="20">
        <f t="shared" si="3"/>
        <v>0</v>
      </c>
      <c r="G6" s="20">
        <f t="shared" si="3"/>
        <v>1</v>
      </c>
      <c r="H6" s="20" t="str">
        <f t="shared" si="3"/>
        <v>滋賀県　日野町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79.900000000000006</v>
      </c>
      <c r="P6" s="21">
        <f t="shared" si="3"/>
        <v>94.85</v>
      </c>
      <c r="Q6" s="21">
        <f t="shared" si="3"/>
        <v>4290</v>
      </c>
      <c r="R6" s="21">
        <f t="shared" si="3"/>
        <v>21160</v>
      </c>
      <c r="S6" s="21">
        <f t="shared" si="3"/>
        <v>117.6</v>
      </c>
      <c r="T6" s="21">
        <f t="shared" si="3"/>
        <v>179.93</v>
      </c>
      <c r="U6" s="21">
        <f t="shared" si="3"/>
        <v>19945</v>
      </c>
      <c r="V6" s="21">
        <f t="shared" si="3"/>
        <v>38.700000000000003</v>
      </c>
      <c r="W6" s="21">
        <f t="shared" si="3"/>
        <v>515.37</v>
      </c>
      <c r="X6" s="22">
        <f>IF(X7="",NA(),X7)</f>
        <v>111.59</v>
      </c>
      <c r="Y6" s="22">
        <f t="shared" ref="Y6:AG6" si="4">IF(Y7="",NA(),Y7)</f>
        <v>113</v>
      </c>
      <c r="Z6" s="22">
        <f t="shared" si="4"/>
        <v>115.15</v>
      </c>
      <c r="AA6" s="22">
        <f t="shared" si="4"/>
        <v>97.88</v>
      </c>
      <c r="AB6" s="22">
        <f t="shared" si="4"/>
        <v>118.58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811.81</v>
      </c>
      <c r="AU6" s="22">
        <f t="shared" ref="AU6:BC6" si="6">IF(AU7="",NA(),AU7)</f>
        <v>467.32</v>
      </c>
      <c r="AV6" s="22">
        <f t="shared" si="6"/>
        <v>876.18</v>
      </c>
      <c r="AW6" s="22">
        <f t="shared" si="6"/>
        <v>650.54</v>
      </c>
      <c r="AX6" s="22">
        <f t="shared" si="6"/>
        <v>595.85</v>
      </c>
      <c r="AY6" s="22">
        <f t="shared" si="6"/>
        <v>359.47</v>
      </c>
      <c r="AZ6" s="22">
        <f t="shared" si="6"/>
        <v>369.69</v>
      </c>
      <c r="BA6" s="22">
        <f t="shared" si="6"/>
        <v>379.08</v>
      </c>
      <c r="BB6" s="22">
        <f t="shared" si="6"/>
        <v>367.55</v>
      </c>
      <c r="BC6" s="22">
        <f t="shared" si="6"/>
        <v>378.56</v>
      </c>
      <c r="BD6" s="21" t="str">
        <f>IF(BD7="","",IF(BD7="-","【-】","【"&amp;SUBSTITUTE(TEXT(BD7,"#,##0.00"),"-","△")&amp;"】"))</f>
        <v>【261.51】</v>
      </c>
      <c r="BE6" s="22">
        <f>IF(BE7="",NA(),BE7)</f>
        <v>143.88999999999999</v>
      </c>
      <c r="BF6" s="22">
        <f t="shared" ref="BF6:BN6" si="7">IF(BF7="",NA(),BF7)</f>
        <v>134.1</v>
      </c>
      <c r="BG6" s="22">
        <f t="shared" si="7"/>
        <v>125.12</v>
      </c>
      <c r="BH6" s="22">
        <f t="shared" si="7"/>
        <v>151.27000000000001</v>
      </c>
      <c r="BI6" s="22">
        <f t="shared" si="7"/>
        <v>128.5</v>
      </c>
      <c r="BJ6" s="22">
        <f t="shared" si="7"/>
        <v>401.79</v>
      </c>
      <c r="BK6" s="22">
        <f t="shared" si="7"/>
        <v>402.99</v>
      </c>
      <c r="BL6" s="22">
        <f t="shared" si="7"/>
        <v>398.98</v>
      </c>
      <c r="BM6" s="22">
        <f t="shared" si="7"/>
        <v>418.68</v>
      </c>
      <c r="BN6" s="22">
        <f t="shared" si="7"/>
        <v>395.68</v>
      </c>
      <c r="BO6" s="21" t="str">
        <f>IF(BO7="","",IF(BO7="-","【-】","【"&amp;SUBSTITUTE(TEXT(BO7,"#,##0.00"),"-","△")&amp;"】"))</f>
        <v>【265.16】</v>
      </c>
      <c r="BP6" s="22">
        <f>IF(BP7="",NA(),BP7)</f>
        <v>109</v>
      </c>
      <c r="BQ6" s="22">
        <f t="shared" ref="BQ6:BY6" si="8">IF(BQ7="",NA(),BQ7)</f>
        <v>110.72</v>
      </c>
      <c r="BR6" s="22">
        <f t="shared" si="8"/>
        <v>111.86</v>
      </c>
      <c r="BS6" s="22">
        <f t="shared" si="8"/>
        <v>86.41</v>
      </c>
      <c r="BT6" s="22">
        <f t="shared" si="8"/>
        <v>108.21</v>
      </c>
      <c r="BU6" s="22">
        <f t="shared" si="8"/>
        <v>100.12</v>
      </c>
      <c r="BV6" s="22">
        <f t="shared" si="8"/>
        <v>98.66</v>
      </c>
      <c r="BW6" s="22">
        <f t="shared" si="8"/>
        <v>98.64</v>
      </c>
      <c r="BX6" s="22">
        <f t="shared" si="8"/>
        <v>94.78</v>
      </c>
      <c r="BY6" s="22">
        <f t="shared" si="8"/>
        <v>97.59</v>
      </c>
      <c r="BZ6" s="21" t="str">
        <f>IF(BZ7="","",IF(BZ7="-","【-】","【"&amp;SUBSTITUTE(TEXT(BZ7,"#,##0.00"),"-","△")&amp;"】"))</f>
        <v>【102.35】</v>
      </c>
      <c r="CA6" s="22">
        <f>IF(CA7="",NA(),CA7)</f>
        <v>209.43</v>
      </c>
      <c r="CB6" s="22">
        <f t="shared" ref="CB6:CJ6" si="9">IF(CB7="",NA(),CB7)</f>
        <v>206.78</v>
      </c>
      <c r="CC6" s="22">
        <f t="shared" si="9"/>
        <v>205.75</v>
      </c>
      <c r="CD6" s="22">
        <f t="shared" si="9"/>
        <v>200.02</v>
      </c>
      <c r="CE6" s="22">
        <f t="shared" si="9"/>
        <v>201.96</v>
      </c>
      <c r="CF6" s="22">
        <f t="shared" si="9"/>
        <v>174.97</v>
      </c>
      <c r="CG6" s="22">
        <f t="shared" si="9"/>
        <v>178.59</v>
      </c>
      <c r="CH6" s="22">
        <f t="shared" si="9"/>
        <v>178.92</v>
      </c>
      <c r="CI6" s="22">
        <f t="shared" si="9"/>
        <v>181.3</v>
      </c>
      <c r="CJ6" s="22">
        <f t="shared" si="9"/>
        <v>181.71</v>
      </c>
      <c r="CK6" s="21" t="str">
        <f>IF(CK7="","",IF(CK7="-","【-】","【"&amp;SUBSTITUTE(TEXT(CK7,"#,##0.00"),"-","△")&amp;"】"))</f>
        <v>【167.74】</v>
      </c>
      <c r="CL6" s="22">
        <f>IF(CL7="",NA(),CL7)</f>
        <v>50.71</v>
      </c>
      <c r="CM6" s="22">
        <f t="shared" ref="CM6:CU6" si="10">IF(CM7="",NA(),CM7)</f>
        <v>51.63</v>
      </c>
      <c r="CN6" s="22">
        <f t="shared" si="10"/>
        <v>51.95</v>
      </c>
      <c r="CO6" s="22">
        <f t="shared" si="10"/>
        <v>53.36</v>
      </c>
      <c r="CP6" s="22">
        <f t="shared" si="10"/>
        <v>53.23</v>
      </c>
      <c r="CQ6" s="22">
        <f t="shared" si="10"/>
        <v>55.63</v>
      </c>
      <c r="CR6" s="22">
        <f t="shared" si="10"/>
        <v>55.03</v>
      </c>
      <c r="CS6" s="22">
        <f t="shared" si="10"/>
        <v>55.14</v>
      </c>
      <c r="CT6" s="22">
        <f t="shared" si="10"/>
        <v>55.89</v>
      </c>
      <c r="CU6" s="22">
        <f t="shared" si="10"/>
        <v>55.72</v>
      </c>
      <c r="CV6" s="21" t="str">
        <f>IF(CV7="","",IF(CV7="-","【-】","【"&amp;SUBSTITUTE(TEXT(CV7,"#,##0.00"),"-","△")&amp;"】"))</f>
        <v>【60.29】</v>
      </c>
      <c r="CW6" s="22">
        <f>IF(CW7="",NA(),CW7)</f>
        <v>86.96</v>
      </c>
      <c r="CX6" s="22">
        <f t="shared" ref="CX6:DF6" si="11">IF(CX7="",NA(),CX7)</f>
        <v>85.25</v>
      </c>
      <c r="CY6" s="22">
        <f t="shared" si="11"/>
        <v>84.49</v>
      </c>
      <c r="CZ6" s="22">
        <f t="shared" si="11"/>
        <v>84.65</v>
      </c>
      <c r="DA6" s="22">
        <f t="shared" si="11"/>
        <v>82.86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58.45</v>
      </c>
      <c r="DI6" s="22">
        <f t="shared" ref="DI6:DQ6" si="12">IF(DI7="",NA(),DI7)</f>
        <v>58.84</v>
      </c>
      <c r="DJ6" s="22">
        <f t="shared" si="12"/>
        <v>60.19</v>
      </c>
      <c r="DK6" s="22">
        <f t="shared" si="12"/>
        <v>59.83</v>
      </c>
      <c r="DL6" s="22">
        <f t="shared" si="12"/>
        <v>59.82</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1">
        <f t="shared" si="13"/>
        <v>0</v>
      </c>
      <c r="DV6" s="21">
        <f t="shared" si="13"/>
        <v>0</v>
      </c>
      <c r="DW6" s="21">
        <f t="shared" si="13"/>
        <v>0</v>
      </c>
      <c r="DX6" s="22">
        <f t="shared" si="13"/>
        <v>13.39</v>
      </c>
      <c r="DY6" s="22">
        <f t="shared" si="13"/>
        <v>14.85</v>
      </c>
      <c r="DZ6" s="22">
        <f t="shared" si="13"/>
        <v>16.88</v>
      </c>
      <c r="EA6" s="22">
        <f t="shared" si="13"/>
        <v>18.28</v>
      </c>
      <c r="EB6" s="22">
        <f t="shared" si="13"/>
        <v>19.61</v>
      </c>
      <c r="EC6" s="21" t="str">
        <f>IF(EC7="","",IF(EC7="-","【-】","【"&amp;SUBSTITUTE(TEXT(EC7,"#,##0.00"),"-","△")&amp;"】"))</f>
        <v>【22.30】</v>
      </c>
      <c r="ED6" s="22">
        <f>IF(ED7="",NA(),ED7)</f>
        <v>0.59</v>
      </c>
      <c r="EE6" s="21">
        <f t="shared" ref="EE6:EM6" si="14">IF(EE7="",NA(),EE7)</f>
        <v>0</v>
      </c>
      <c r="EF6" s="21">
        <f t="shared" si="14"/>
        <v>0</v>
      </c>
      <c r="EG6" s="21">
        <f t="shared" si="14"/>
        <v>0</v>
      </c>
      <c r="EH6" s="22">
        <f t="shared" si="14"/>
        <v>0.82</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253839</v>
      </c>
      <c r="D7" s="24">
        <v>46</v>
      </c>
      <c r="E7" s="24">
        <v>1</v>
      </c>
      <c r="F7" s="24">
        <v>0</v>
      </c>
      <c r="G7" s="24">
        <v>1</v>
      </c>
      <c r="H7" s="24" t="s">
        <v>93</v>
      </c>
      <c r="I7" s="24" t="s">
        <v>94</v>
      </c>
      <c r="J7" s="24" t="s">
        <v>95</v>
      </c>
      <c r="K7" s="24" t="s">
        <v>96</v>
      </c>
      <c r="L7" s="24" t="s">
        <v>97</v>
      </c>
      <c r="M7" s="24" t="s">
        <v>98</v>
      </c>
      <c r="N7" s="25" t="s">
        <v>99</v>
      </c>
      <c r="O7" s="25">
        <v>79.900000000000006</v>
      </c>
      <c r="P7" s="25">
        <v>94.85</v>
      </c>
      <c r="Q7" s="25">
        <v>4290</v>
      </c>
      <c r="R7" s="25">
        <v>21160</v>
      </c>
      <c r="S7" s="25">
        <v>117.6</v>
      </c>
      <c r="T7" s="25">
        <v>179.93</v>
      </c>
      <c r="U7" s="25">
        <v>19945</v>
      </c>
      <c r="V7" s="25">
        <v>38.700000000000003</v>
      </c>
      <c r="W7" s="25">
        <v>515.37</v>
      </c>
      <c r="X7" s="25">
        <v>111.59</v>
      </c>
      <c r="Y7" s="25">
        <v>113</v>
      </c>
      <c r="Z7" s="25">
        <v>115.15</v>
      </c>
      <c r="AA7" s="25">
        <v>97.88</v>
      </c>
      <c r="AB7" s="25">
        <v>118.58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811.81</v>
      </c>
      <c r="AU7" s="25">
        <v>467.32</v>
      </c>
      <c r="AV7" s="25">
        <v>876.18</v>
      </c>
      <c r="AW7" s="25">
        <v>650.54</v>
      </c>
      <c r="AX7" s="25">
        <v>595.85</v>
      </c>
      <c r="AY7" s="25">
        <v>359.47</v>
      </c>
      <c r="AZ7" s="25">
        <v>369.69</v>
      </c>
      <c r="BA7" s="25">
        <v>379.08</v>
      </c>
      <c r="BB7" s="25">
        <v>367.55</v>
      </c>
      <c r="BC7" s="25">
        <v>378.56</v>
      </c>
      <c r="BD7" s="25">
        <v>261.51</v>
      </c>
      <c r="BE7" s="25">
        <v>143.88999999999999</v>
      </c>
      <c r="BF7" s="25">
        <v>134.1</v>
      </c>
      <c r="BG7" s="25">
        <v>125.12</v>
      </c>
      <c r="BH7" s="25">
        <v>151.27000000000001</v>
      </c>
      <c r="BI7" s="25">
        <v>128.5</v>
      </c>
      <c r="BJ7" s="25">
        <v>401.79</v>
      </c>
      <c r="BK7" s="25">
        <v>402.99</v>
      </c>
      <c r="BL7" s="25">
        <v>398.98</v>
      </c>
      <c r="BM7" s="25">
        <v>418.68</v>
      </c>
      <c r="BN7" s="25">
        <v>395.68</v>
      </c>
      <c r="BO7" s="25">
        <v>265.16000000000003</v>
      </c>
      <c r="BP7" s="25">
        <v>109</v>
      </c>
      <c r="BQ7" s="25">
        <v>110.72</v>
      </c>
      <c r="BR7" s="25">
        <v>111.86</v>
      </c>
      <c r="BS7" s="25">
        <v>86.41</v>
      </c>
      <c r="BT7" s="25">
        <v>108.21</v>
      </c>
      <c r="BU7" s="25">
        <v>100.12</v>
      </c>
      <c r="BV7" s="25">
        <v>98.66</v>
      </c>
      <c r="BW7" s="25">
        <v>98.64</v>
      </c>
      <c r="BX7" s="25">
        <v>94.78</v>
      </c>
      <c r="BY7" s="25">
        <v>97.59</v>
      </c>
      <c r="BZ7" s="25">
        <v>102.35</v>
      </c>
      <c r="CA7" s="25">
        <v>209.43</v>
      </c>
      <c r="CB7" s="25">
        <v>206.78</v>
      </c>
      <c r="CC7" s="25">
        <v>205.75</v>
      </c>
      <c r="CD7" s="25">
        <v>200.02</v>
      </c>
      <c r="CE7" s="25">
        <v>201.96</v>
      </c>
      <c r="CF7" s="25">
        <v>174.97</v>
      </c>
      <c r="CG7" s="25">
        <v>178.59</v>
      </c>
      <c r="CH7" s="25">
        <v>178.92</v>
      </c>
      <c r="CI7" s="25">
        <v>181.3</v>
      </c>
      <c r="CJ7" s="25">
        <v>181.71</v>
      </c>
      <c r="CK7" s="25">
        <v>167.74</v>
      </c>
      <c r="CL7" s="25">
        <v>50.71</v>
      </c>
      <c r="CM7" s="25">
        <v>51.63</v>
      </c>
      <c r="CN7" s="25">
        <v>51.95</v>
      </c>
      <c r="CO7" s="25">
        <v>53.36</v>
      </c>
      <c r="CP7" s="25">
        <v>53.23</v>
      </c>
      <c r="CQ7" s="25">
        <v>55.63</v>
      </c>
      <c r="CR7" s="25">
        <v>55.03</v>
      </c>
      <c r="CS7" s="25">
        <v>55.14</v>
      </c>
      <c r="CT7" s="25">
        <v>55.89</v>
      </c>
      <c r="CU7" s="25">
        <v>55.72</v>
      </c>
      <c r="CV7" s="25">
        <v>60.29</v>
      </c>
      <c r="CW7" s="25">
        <v>86.96</v>
      </c>
      <c r="CX7" s="25">
        <v>85.25</v>
      </c>
      <c r="CY7" s="25">
        <v>84.49</v>
      </c>
      <c r="CZ7" s="25">
        <v>84.65</v>
      </c>
      <c r="DA7" s="25">
        <v>82.86</v>
      </c>
      <c r="DB7" s="25">
        <v>82.04</v>
      </c>
      <c r="DC7" s="25">
        <v>81.900000000000006</v>
      </c>
      <c r="DD7" s="25">
        <v>81.39</v>
      </c>
      <c r="DE7" s="25">
        <v>81.27</v>
      </c>
      <c r="DF7" s="25">
        <v>81.260000000000005</v>
      </c>
      <c r="DG7" s="25">
        <v>90.12</v>
      </c>
      <c r="DH7" s="25">
        <v>58.45</v>
      </c>
      <c r="DI7" s="25">
        <v>58.84</v>
      </c>
      <c r="DJ7" s="25">
        <v>60.19</v>
      </c>
      <c r="DK7" s="25">
        <v>59.83</v>
      </c>
      <c r="DL7" s="25">
        <v>59.82</v>
      </c>
      <c r="DM7" s="25">
        <v>48.05</v>
      </c>
      <c r="DN7" s="25">
        <v>48.87</v>
      </c>
      <c r="DO7" s="25">
        <v>49.92</v>
      </c>
      <c r="DP7" s="25">
        <v>50.63</v>
      </c>
      <c r="DQ7" s="25">
        <v>51.29</v>
      </c>
      <c r="DR7" s="25">
        <v>50.88</v>
      </c>
      <c r="DS7" s="25">
        <v>0</v>
      </c>
      <c r="DT7" s="25">
        <v>0</v>
      </c>
      <c r="DU7" s="25">
        <v>0</v>
      </c>
      <c r="DV7" s="25">
        <v>0</v>
      </c>
      <c r="DW7" s="25">
        <v>0</v>
      </c>
      <c r="DX7" s="25">
        <v>13.39</v>
      </c>
      <c r="DY7" s="25">
        <v>14.85</v>
      </c>
      <c r="DZ7" s="25">
        <v>16.88</v>
      </c>
      <c r="EA7" s="25">
        <v>18.28</v>
      </c>
      <c r="EB7" s="25">
        <v>19.61</v>
      </c>
      <c r="EC7" s="25">
        <v>22.3</v>
      </c>
      <c r="ED7" s="25">
        <v>0.59</v>
      </c>
      <c r="EE7" s="25">
        <v>0</v>
      </c>
      <c r="EF7" s="25">
        <v>0</v>
      </c>
      <c r="EG7" s="25">
        <v>0</v>
      </c>
      <c r="EH7" s="25">
        <v>0.82</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2023-02-07T05:22:17Z</cp:lastPrinted>
  <dcterms:created xsi:type="dcterms:W3CDTF">2022-12-01T01:01:00Z</dcterms:created>
  <dcterms:modified xsi:type="dcterms:W3CDTF">2023-02-07T05:24:19Z</dcterms:modified>
  <cp:category/>
</cp:coreProperties>
</file>