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BH00$\05_財政係（旧理財係）\11 公営企業\R5 公営企業\01決算統計\20_統計年報（原稿）\3_法非適\3-6_介護○\"/>
    </mc:Choice>
  </mc:AlternateContent>
  <xr:revisionPtr revIDLastSave="0" documentId="13_ncr:1_{DDAD8BF6-EE6C-41D4-A6F5-74E9EADAF9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介護 (施設)" sheetId="5" r:id="rId1"/>
    <sheet name="介護 (歳入歳出決算)" sheetId="6" r:id="rId2"/>
  </sheets>
  <definedNames>
    <definedName name="_xlnm.Print_Area" localSheetId="1">'介護 (歳入歳出決算)'!$A$1:$AD$34</definedName>
    <definedName name="_xlnm.Print_Area" localSheetId="0">'介護 (施設)'!$A$1:$Q$40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6" l="1"/>
  <c r="I8" i="6"/>
  <c r="I5" i="6"/>
  <c r="AC16" i="6"/>
  <c r="AC19" i="6"/>
  <c r="AD19" i="6" s="1"/>
  <c r="I19" i="6"/>
  <c r="H10" i="6" l="1"/>
  <c r="AC5" i="6"/>
  <c r="AC7" i="6"/>
  <c r="AA27" i="6" l="1"/>
  <c r="X27" i="6"/>
  <c r="AA26" i="6"/>
  <c r="U23" i="6"/>
  <c r="L23" i="6"/>
  <c r="I23" i="6"/>
  <c r="U20" i="6"/>
  <c r="L20" i="6"/>
  <c r="I20" i="6"/>
  <c r="L18" i="6"/>
  <c r="U16" i="6"/>
  <c r="L16" i="6"/>
  <c r="I16" i="6"/>
  <c r="U14" i="6"/>
  <c r="L14" i="6"/>
  <c r="I14" i="6"/>
  <c r="U13" i="6"/>
  <c r="L13" i="6"/>
  <c r="I13" i="6"/>
  <c r="AA12" i="6"/>
  <c r="X12" i="6"/>
  <c r="AA11" i="6"/>
  <c r="X11" i="6"/>
  <c r="U11" i="6"/>
  <c r="L11" i="6"/>
  <c r="I11" i="6"/>
  <c r="AA10" i="6"/>
  <c r="X10" i="6"/>
  <c r="U10" i="6"/>
  <c r="L10" i="6"/>
  <c r="AA9" i="6"/>
  <c r="U9" i="6"/>
  <c r="L9" i="6"/>
  <c r="AA8" i="6"/>
  <c r="X8" i="6"/>
  <c r="U8" i="6"/>
  <c r="L8" i="6"/>
  <c r="AD7" i="6"/>
  <c r="AA7" i="6"/>
  <c r="X7" i="6"/>
  <c r="U7" i="6"/>
  <c r="L7" i="6"/>
  <c r="AA6" i="6"/>
  <c r="X6" i="6"/>
  <c r="U6" i="6"/>
  <c r="L6" i="6"/>
  <c r="AA5" i="6"/>
  <c r="X5" i="6"/>
  <c r="U5" i="6"/>
  <c r="L5" i="6"/>
  <c r="AC30" i="6"/>
  <c r="AC28" i="6"/>
  <c r="AC27" i="6"/>
  <c r="AD27" i="6" s="1"/>
  <c r="AC26" i="6"/>
  <c r="AD26" i="6" s="1"/>
  <c r="AC23" i="6"/>
  <c r="AD23" i="6" s="1"/>
  <c r="AC22" i="6"/>
  <c r="AC21" i="6"/>
  <c r="AC20" i="6"/>
  <c r="AD20" i="6" s="1"/>
  <c r="AC18" i="6"/>
  <c r="AD18" i="6" s="1"/>
  <c r="AC17" i="6"/>
  <c r="AD16" i="6"/>
  <c r="AC14" i="6"/>
  <c r="AD14" i="6" s="1"/>
  <c r="AC13" i="6"/>
  <c r="AD13" i="6" s="1"/>
  <c r="AC12" i="6"/>
  <c r="AD12" i="6" s="1"/>
  <c r="AC11" i="6"/>
  <c r="AD11" i="6" s="1"/>
  <c r="AC9" i="6"/>
  <c r="AD9" i="6" s="1"/>
  <c r="AC8" i="6"/>
  <c r="AD8" i="6" s="1"/>
  <c r="AC6" i="6"/>
  <c r="AD6" i="6" s="1"/>
  <c r="AD5" i="6"/>
  <c r="H24" i="6" l="1"/>
  <c r="H33" i="6"/>
  <c r="H15" i="6" l="1"/>
  <c r="H25" i="6" s="1"/>
  <c r="I10" i="6"/>
  <c r="AC10" i="6"/>
  <c r="AD10" i="6" s="1"/>
  <c r="H34" i="6"/>
  <c r="T34" i="6"/>
  <c r="H29" i="6" l="1"/>
  <c r="H31" i="6" s="1"/>
  <c r="H32" i="6" l="1"/>
  <c r="Q10" i="5"/>
  <c r="Q12" i="5"/>
  <c r="Q13" i="5"/>
  <c r="Q14" i="5"/>
  <c r="Q15" i="5"/>
  <c r="Q16" i="5"/>
  <c r="Q17" i="5"/>
  <c r="Q18" i="5"/>
  <c r="Q20" i="5"/>
  <c r="Q21" i="5"/>
  <c r="Q22" i="5"/>
  <c r="Q24" i="5"/>
  <c r="Q25" i="5"/>
  <c r="Q26" i="5"/>
  <c r="Q28" i="5"/>
  <c r="Q30" i="5"/>
  <c r="Q32" i="5"/>
  <c r="Q33" i="5"/>
  <c r="Q34" i="5"/>
  <c r="Q35" i="5"/>
  <c r="Q36" i="5"/>
  <c r="Q37" i="5"/>
  <c r="Q38" i="5"/>
  <c r="L39" i="5"/>
  <c r="M39" i="5"/>
  <c r="N39" i="5"/>
  <c r="O39" i="5"/>
  <c r="P39" i="5"/>
  <c r="K24" i="6"/>
  <c r="T24" i="6"/>
  <c r="W24" i="6"/>
  <c r="AC24" i="6" l="1"/>
  <c r="Q39" i="5"/>
  <c r="W15" i="6"/>
  <c r="X15" i="6" s="1"/>
  <c r="W34" i="6"/>
  <c r="X34" i="6" s="1"/>
  <c r="U34" i="6"/>
  <c r="T15" i="6"/>
  <c r="K34" i="6"/>
  <c r="L34" i="6" s="1"/>
  <c r="K15" i="6"/>
  <c r="I34" i="6"/>
  <c r="Z15" i="6"/>
  <c r="AA15" i="6" s="1"/>
  <c r="Z34" i="6"/>
  <c r="AA34" i="6" s="1"/>
  <c r="AC15" i="6" l="1"/>
  <c r="AD15" i="6" s="1"/>
  <c r="W25" i="6"/>
  <c r="X25" i="6" s="1"/>
  <c r="T25" i="6"/>
  <c r="K25" i="6"/>
  <c r="Z25" i="6"/>
  <c r="AA25" i="6" s="1"/>
  <c r="AC25" i="6" l="1"/>
  <c r="AD25" i="6" s="1"/>
  <c r="W29" i="6"/>
  <c r="X29" i="6" s="1"/>
  <c r="T29" i="6"/>
  <c r="K29" i="6"/>
  <c r="Z29" i="6"/>
  <c r="AA29" i="6" s="1"/>
  <c r="AC29" i="6" l="1"/>
  <c r="AD29" i="6" s="1"/>
  <c r="W31" i="6"/>
  <c r="X31" i="6" s="1"/>
  <c r="W32" i="6"/>
  <c r="T32" i="6"/>
  <c r="T31" i="6"/>
  <c r="K31" i="6"/>
  <c r="K32" i="6"/>
  <c r="Z31" i="6"/>
  <c r="AA31" i="6" s="1"/>
  <c r="Z32" i="6"/>
  <c r="AC32" i="6" l="1"/>
  <c r="AC31" i="6"/>
  <c r="AD31" i="6" s="1"/>
  <c r="W33" i="6"/>
  <c r="T33" i="6"/>
  <c r="K33" i="6"/>
  <c r="Z33" i="6"/>
  <c r="AC33" i="6" l="1"/>
  <c r="AC34" i="6"/>
  <c r="AD34" i="6" s="1"/>
</calcChain>
</file>

<file path=xl/sharedStrings.xml><?xml version="1.0" encoding="utf-8"?>
<sst xmlns="http://schemas.openxmlformats.org/spreadsheetml/2006/main" count="244" uniqueCount="124">
  <si>
    <t>湖南市</t>
    <rPh sb="0" eb="2">
      <t>コナン</t>
    </rPh>
    <rPh sb="2" eb="3">
      <t>シ</t>
    </rPh>
    <phoneticPr fontId="25"/>
  </si>
  <si>
    <t>(2)</t>
  </si>
  <si>
    <t xml:space="preserve">団　 体 　名 </t>
    <rPh sb="0" eb="1">
      <t>ダン</t>
    </rPh>
    <rPh sb="3" eb="4">
      <t>カラダ</t>
    </rPh>
    <rPh sb="6" eb="7">
      <t>ナ</t>
    </rPh>
    <phoneticPr fontId="25"/>
  </si>
  <si>
    <t>８．</t>
    <phoneticPr fontId="25"/>
  </si>
  <si>
    <t>年　度</t>
    <rPh sb="0" eb="1">
      <t>トシ</t>
    </rPh>
    <rPh sb="2" eb="3">
      <t>タビ</t>
    </rPh>
    <phoneticPr fontId="1"/>
  </si>
  <si>
    <t xml:space="preserve"> 項　　目</t>
    <phoneticPr fontId="25"/>
  </si>
  <si>
    <t>収支差引</t>
    <phoneticPr fontId="26"/>
  </si>
  <si>
    <t>施設業務の概要</t>
    <rPh sb="0" eb="2">
      <t>シセツ</t>
    </rPh>
    <rPh sb="2" eb="4">
      <t>ギョウム</t>
    </rPh>
    <rPh sb="5" eb="7">
      <t>ガイヨウ</t>
    </rPh>
    <phoneticPr fontId="25"/>
  </si>
  <si>
    <t>指定訪問看護
ステーション</t>
    <phoneticPr fontId="25"/>
  </si>
  <si>
    <t>（介護サービス事業）</t>
    <rPh sb="1" eb="3">
      <t>カイゴ</t>
    </rPh>
    <rPh sb="7" eb="9">
      <t>ジギョウ</t>
    </rPh>
    <phoneticPr fontId="25"/>
  </si>
  <si>
    <t>４．</t>
  </si>
  <si>
    <t>老人デイサービスセンター</t>
    <rPh sb="0" eb="2">
      <t>ロウジン</t>
    </rPh>
    <phoneticPr fontId="25"/>
  </si>
  <si>
    <t>うち建設改良費</t>
  </si>
  <si>
    <t>栗　東　市</t>
    <rPh sb="0" eb="1">
      <t>クリ</t>
    </rPh>
    <rPh sb="2" eb="3">
      <t>ヒガシ</t>
    </rPh>
    <rPh sb="4" eb="5">
      <t>シ</t>
    </rPh>
    <phoneticPr fontId="25"/>
  </si>
  <si>
    <t>高島市</t>
    <rPh sb="0" eb="2">
      <t>タカシマ</t>
    </rPh>
    <rPh sb="2" eb="3">
      <t>シ</t>
    </rPh>
    <phoneticPr fontId="25"/>
  </si>
  <si>
    <t>施設サービス日数</t>
    <rPh sb="0" eb="2">
      <t>シセツ</t>
    </rPh>
    <rPh sb="6" eb="8">
      <t>ニッスウ</t>
    </rPh>
    <phoneticPr fontId="25"/>
  </si>
  <si>
    <t>計</t>
    <rPh sb="0" eb="1">
      <t>ケイ</t>
    </rPh>
    <phoneticPr fontId="25"/>
  </si>
  <si>
    <t>１．</t>
    <phoneticPr fontId="25"/>
  </si>
  <si>
    <t>施設の種類</t>
    <rPh sb="0" eb="2">
      <t>シセツ</t>
    </rPh>
    <rPh sb="3" eb="5">
      <t>シュルイ</t>
    </rPh>
    <phoneticPr fontId="25"/>
  </si>
  <si>
    <t>11．</t>
    <phoneticPr fontId="25"/>
  </si>
  <si>
    <t>高島市</t>
    <rPh sb="0" eb="2">
      <t>タカシマ</t>
    </rPh>
    <rPh sb="2" eb="3">
      <t>シ</t>
    </rPh>
    <phoneticPr fontId="1"/>
  </si>
  <si>
    <t>(ヵ所)</t>
    <rPh sb="2" eb="3">
      <t>ショ</t>
    </rPh>
    <phoneticPr fontId="25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</si>
  <si>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25"/>
  </si>
  <si>
    <t>栗東市</t>
    <rPh sb="0" eb="3">
      <t>リットウシ</t>
    </rPh>
    <phoneticPr fontId="26"/>
  </si>
  <si>
    <t>指定訪問看護ステーション</t>
    <rPh sb="0" eb="2">
      <t>シテイ</t>
    </rPh>
    <rPh sb="2" eb="4">
      <t>ホウモン</t>
    </rPh>
    <rPh sb="4" eb="6">
      <t>カンゴ</t>
    </rPh>
    <phoneticPr fontId="25"/>
  </si>
  <si>
    <t>居宅サービス日数</t>
    <rPh sb="0" eb="2">
      <t>キョタク</t>
    </rPh>
    <rPh sb="6" eb="8">
      <t>ニッスウ</t>
    </rPh>
    <phoneticPr fontId="25"/>
  </si>
  <si>
    <t>９．</t>
    <phoneticPr fontId="25"/>
  </si>
  <si>
    <t>H16.10. 1</t>
    <phoneticPr fontId="25"/>
  </si>
  <si>
    <t>－</t>
  </si>
  <si>
    <t>年延入所定員</t>
    <rPh sb="0" eb="1">
      <t>トシ</t>
    </rPh>
    <rPh sb="1" eb="2">
      <t>エン</t>
    </rPh>
    <rPh sb="2" eb="4">
      <t>ニュウショ</t>
    </rPh>
    <rPh sb="4" eb="6">
      <t>テイイン</t>
    </rPh>
    <phoneticPr fontId="25"/>
  </si>
  <si>
    <t>定員</t>
    <rPh sb="0" eb="2">
      <t>テイイン</t>
    </rPh>
    <phoneticPr fontId="25"/>
  </si>
  <si>
    <t>２．</t>
  </si>
  <si>
    <t>居宅介護支援</t>
    <rPh sb="0" eb="2">
      <t>キョタク</t>
    </rPh>
    <rPh sb="2" eb="4">
      <t>カイゴ</t>
    </rPh>
    <rPh sb="4" eb="6">
      <t>シエン</t>
    </rPh>
    <phoneticPr fontId="25"/>
  </si>
  <si>
    <t>事業開始年月日</t>
    <rPh sb="0" eb="2">
      <t>ジギョウ</t>
    </rPh>
    <rPh sb="2" eb="4">
      <t>カイシ</t>
    </rPh>
    <rPh sb="4" eb="7">
      <t>ネンガッピ</t>
    </rPh>
    <phoneticPr fontId="25"/>
  </si>
  <si>
    <t>H12. 3.30</t>
    <phoneticPr fontId="25"/>
  </si>
  <si>
    <t>(5)</t>
  </si>
  <si>
    <t>H12. 4. 1</t>
  </si>
  <si>
    <t>(日)</t>
    <rPh sb="1" eb="2">
      <t>ニチ</t>
    </rPh>
    <phoneticPr fontId="25"/>
  </si>
  <si>
    <t>６．</t>
    <phoneticPr fontId="25"/>
  </si>
  <si>
    <t>３．</t>
  </si>
  <si>
    <t>(㎡)</t>
    <phoneticPr fontId="25"/>
  </si>
  <si>
    <t>施設数</t>
    <rPh sb="0" eb="3">
      <t>シセツスウ</t>
    </rPh>
    <phoneticPr fontId="25"/>
  </si>
  <si>
    <t>(6)</t>
  </si>
  <si>
    <t>指定管理者制度</t>
    <rPh sb="0" eb="2">
      <t>シテイ</t>
    </rPh>
    <rPh sb="2" eb="5">
      <t>カンリシャ</t>
    </rPh>
    <rPh sb="5" eb="7">
      <t>セイド</t>
    </rPh>
    <phoneticPr fontId="25"/>
  </si>
  <si>
    <t>利用料金制</t>
    <rPh sb="0" eb="2">
      <t>リヨウ</t>
    </rPh>
    <rPh sb="2" eb="4">
      <t>リョウキン</t>
    </rPh>
    <rPh sb="4" eb="5">
      <t>セイ</t>
    </rPh>
    <phoneticPr fontId="25"/>
  </si>
  <si>
    <t>計</t>
  </si>
  <si>
    <t>延床面積</t>
    <rPh sb="0" eb="1">
      <t>エン</t>
    </rPh>
    <rPh sb="1" eb="4">
      <t>ユカメンセキ</t>
    </rPh>
    <phoneticPr fontId="25"/>
  </si>
  <si>
    <t>通所介護</t>
    <rPh sb="0" eb="1">
      <t>ツウ</t>
    </rPh>
    <rPh sb="1" eb="2">
      <t>ジョ</t>
    </rPh>
    <rPh sb="2" eb="4">
      <t>カイゴ</t>
    </rPh>
    <phoneticPr fontId="25"/>
  </si>
  <si>
    <t>通所リハビリステーション</t>
    <rPh sb="0" eb="1">
      <t>ツウ</t>
    </rPh>
    <rPh sb="1" eb="2">
      <t>ジョ</t>
    </rPh>
    <phoneticPr fontId="25"/>
  </si>
  <si>
    <t>－</t>
    <phoneticPr fontId="25"/>
  </si>
  <si>
    <t>(人)</t>
    <rPh sb="1" eb="2">
      <t>ニン</t>
    </rPh>
    <phoneticPr fontId="25"/>
  </si>
  <si>
    <t>５．</t>
  </si>
  <si>
    <t>居室床面積</t>
    <rPh sb="0" eb="2">
      <t>キョシツ</t>
    </rPh>
    <rPh sb="2" eb="3">
      <t>ユカ</t>
    </rPh>
    <rPh sb="3" eb="5">
      <t>メンセキ</t>
    </rPh>
    <phoneticPr fontId="25"/>
  </si>
  <si>
    <t>(1)</t>
    <phoneticPr fontId="25"/>
  </si>
  <si>
    <t>(4)</t>
  </si>
  <si>
    <t>(2)</t>
    <phoneticPr fontId="2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</si>
  <si>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5"/>
  </si>
  <si>
    <t>(3)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</si>
  <si>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5"/>
  </si>
  <si>
    <t>７．</t>
    <phoneticPr fontId="25"/>
  </si>
  <si>
    <t>施設サービス</t>
    <rPh sb="0" eb="2">
      <t>シセツ</t>
    </rPh>
    <phoneticPr fontId="25"/>
  </si>
  <si>
    <t>団体名</t>
    <rPh sb="0" eb="3">
      <t>ダンタイメイ</t>
    </rPh>
    <phoneticPr fontId="1"/>
  </si>
  <si>
    <t>年延施設サービス利用者数</t>
    <rPh sb="0" eb="1">
      <t>トシ</t>
    </rPh>
    <rPh sb="1" eb="2">
      <t>エン</t>
    </rPh>
    <rPh sb="2" eb="4">
      <t>シセツ</t>
    </rPh>
    <rPh sb="8" eb="10">
      <t>リヨウ</t>
    </rPh>
    <rPh sb="10" eb="11">
      <t>シャ</t>
    </rPh>
    <rPh sb="11" eb="12">
      <t>スウ</t>
    </rPh>
    <phoneticPr fontId="25"/>
  </si>
  <si>
    <t>居宅サービス</t>
    <rPh sb="0" eb="2">
      <t>キョタク</t>
    </rPh>
    <phoneticPr fontId="25"/>
  </si>
  <si>
    <t>年延居宅サービス利用者数</t>
    <rPh sb="0" eb="1">
      <t>トシ</t>
    </rPh>
    <rPh sb="1" eb="2">
      <t>エン</t>
    </rPh>
    <rPh sb="2" eb="4">
      <t>キョタク</t>
    </rPh>
    <rPh sb="8" eb="10">
      <t>リヨウ</t>
    </rPh>
    <rPh sb="10" eb="11">
      <t>シャ</t>
    </rPh>
    <rPh sb="11" eb="12">
      <t>スウ</t>
    </rPh>
    <phoneticPr fontId="25"/>
  </si>
  <si>
    <t>10．</t>
    <phoneticPr fontId="25"/>
  </si>
  <si>
    <t>うち医療分</t>
    <rPh sb="2" eb="4">
      <t>イリョウ</t>
    </rPh>
    <rPh sb="4" eb="5">
      <t>ブン</t>
    </rPh>
    <phoneticPr fontId="25"/>
  </si>
  <si>
    <t>理学療法士・作業療法士</t>
    <rPh sb="0" eb="2">
      <t>リガク</t>
    </rPh>
    <rPh sb="2" eb="5">
      <t>リョウホウシ</t>
    </rPh>
    <rPh sb="6" eb="8">
      <t>サギョウ</t>
    </rPh>
    <rPh sb="8" eb="11">
      <t>リョウホウシ</t>
    </rPh>
    <phoneticPr fontId="25"/>
  </si>
  <si>
    <t>年延居宅介護支援利用者数</t>
    <rPh sb="0" eb="1">
      <t>トシ</t>
    </rPh>
    <rPh sb="1" eb="2">
      <t>エン</t>
    </rPh>
    <rPh sb="2" eb="4">
      <t>キョタク</t>
    </rPh>
    <rPh sb="4" eb="6">
      <t>カイゴ</t>
    </rPh>
    <rPh sb="6" eb="8">
      <t>シエン</t>
    </rPh>
    <rPh sb="8" eb="10">
      <t>リヨウ</t>
    </rPh>
    <rPh sb="10" eb="11">
      <t>シャ</t>
    </rPh>
    <rPh sb="11" eb="12">
      <t>スウ</t>
    </rPh>
    <phoneticPr fontId="25"/>
  </si>
  <si>
    <t>年延外来患者数</t>
    <rPh sb="0" eb="1">
      <t>トシ</t>
    </rPh>
    <rPh sb="1" eb="2">
      <t>エン</t>
    </rPh>
    <rPh sb="2" eb="4">
      <t>ガイライ</t>
    </rPh>
    <rPh sb="4" eb="7">
      <t>カンジャスウ</t>
    </rPh>
    <phoneticPr fontId="25"/>
  </si>
  <si>
    <t>12．</t>
    <phoneticPr fontId="25"/>
  </si>
  <si>
    <t>職種別職員数</t>
    <rPh sb="0" eb="3">
      <t>ショクシュベツ</t>
    </rPh>
    <rPh sb="3" eb="6">
      <t>ショクインスウ</t>
    </rPh>
    <phoneticPr fontId="25"/>
  </si>
  <si>
    <t>介護サービス収益</t>
    <rPh sb="0" eb="2">
      <t>カイゴ</t>
    </rPh>
    <phoneticPr fontId="26"/>
  </si>
  <si>
    <t>医師</t>
    <rPh sb="0" eb="2">
      <t>イシ</t>
    </rPh>
    <phoneticPr fontId="25"/>
  </si>
  <si>
    <t>看護職員</t>
    <rPh sb="0" eb="2">
      <t>カンゴ</t>
    </rPh>
    <rPh sb="2" eb="4">
      <t>ショクイン</t>
    </rPh>
    <phoneticPr fontId="25"/>
  </si>
  <si>
    <t>介護職員</t>
    <rPh sb="0" eb="2">
      <t>カイゴ</t>
    </rPh>
    <rPh sb="2" eb="4">
      <t>ショクイン</t>
    </rPh>
    <phoneticPr fontId="25"/>
  </si>
  <si>
    <t>介護支援専門員</t>
    <rPh sb="0" eb="2">
      <t>カイゴ</t>
    </rPh>
    <rPh sb="2" eb="4">
      <t>シエン</t>
    </rPh>
    <rPh sb="4" eb="7">
      <t>センモンイン</t>
    </rPh>
    <phoneticPr fontId="25"/>
  </si>
  <si>
    <t>事務職員</t>
    <rPh sb="0" eb="2">
      <t>ジム</t>
    </rPh>
    <rPh sb="2" eb="4">
      <t>ショクイン</t>
    </rPh>
    <phoneticPr fontId="25"/>
  </si>
  <si>
    <t>(7)</t>
  </si>
  <si>
    <t>その他職員</t>
    <rPh sb="2" eb="3">
      <t>タ</t>
    </rPh>
    <rPh sb="3" eb="5">
      <t>ショクイン</t>
    </rPh>
    <phoneticPr fontId="25"/>
  </si>
  <si>
    <t>(8)</t>
  </si>
  <si>
    <t>(人)</t>
    <rPh sb="1" eb="2">
      <t>ヒト</t>
    </rPh>
    <phoneticPr fontId="25"/>
  </si>
  <si>
    <t>歳入歳出決算</t>
    <rPh sb="0" eb="2">
      <t>サイニュウ</t>
    </rPh>
    <rPh sb="2" eb="4">
      <t>サイシュツ</t>
    </rPh>
    <rPh sb="4" eb="6">
      <t>ケッサン</t>
    </rPh>
    <phoneticPr fontId="1"/>
  </si>
  <si>
    <t>（単位：千円）</t>
  </si>
  <si>
    <t>事業名</t>
    <rPh sb="0" eb="2">
      <t>ジギョウ</t>
    </rPh>
    <rPh sb="2" eb="3">
      <t>メイ</t>
    </rPh>
    <phoneticPr fontId="1"/>
  </si>
  <si>
    <t>介護サービス</t>
    <rPh sb="0" eb="2">
      <t>カイゴ</t>
    </rPh>
    <phoneticPr fontId="1"/>
  </si>
  <si>
    <t>大津市</t>
    <rPh sb="0" eb="3">
      <t>オオツシ</t>
    </rPh>
    <phoneticPr fontId="26"/>
  </si>
  <si>
    <t>湖南市</t>
    <rPh sb="0" eb="3">
      <t>コナンシ</t>
    </rPh>
    <phoneticPr fontId="1"/>
  </si>
  <si>
    <t>（％）</t>
    <phoneticPr fontId="26"/>
  </si>
  <si>
    <t>　項　目</t>
    <rPh sb="1" eb="2">
      <t>コウ</t>
    </rPh>
    <rPh sb="3" eb="4">
      <t>メ</t>
    </rPh>
    <phoneticPr fontId="1"/>
  </si>
  <si>
    <t>前年度比(％)</t>
    <rPh sb="0" eb="4">
      <t>ゼンネンドヒ</t>
    </rPh>
    <phoneticPr fontId="1"/>
  </si>
  <si>
    <t xml:space="preserve">総収益  </t>
    <phoneticPr fontId="26"/>
  </si>
  <si>
    <t>前年度からの繰越金</t>
  </si>
  <si>
    <t>収益的収支</t>
    <phoneticPr fontId="26"/>
  </si>
  <si>
    <t>資本的収支</t>
    <rPh sb="0" eb="3">
      <t>シホンテキ</t>
    </rPh>
    <rPh sb="3" eb="5">
      <t>シュウシ</t>
    </rPh>
    <phoneticPr fontId="26"/>
  </si>
  <si>
    <t>うち料金収入</t>
    <phoneticPr fontId="26"/>
  </si>
  <si>
    <t>介護サービス外収益</t>
    <rPh sb="0" eb="2">
      <t>カイゴ</t>
    </rPh>
    <phoneticPr fontId="26"/>
  </si>
  <si>
    <t>うち他会計繰入金</t>
    <phoneticPr fontId="26"/>
  </si>
  <si>
    <t>総費用</t>
    <phoneticPr fontId="26"/>
  </si>
  <si>
    <t>介護サービス費用</t>
    <rPh sb="0" eb="2">
      <t>カイゴ</t>
    </rPh>
    <phoneticPr fontId="1"/>
  </si>
  <si>
    <t>うち職員給与費</t>
    <rPh sb="2" eb="4">
      <t>ショクイン</t>
    </rPh>
    <rPh sb="4" eb="7">
      <t>キュウヨヒ</t>
    </rPh>
    <phoneticPr fontId="26"/>
  </si>
  <si>
    <t>介護サービス外費用</t>
    <rPh sb="0" eb="2">
      <t>カイゴ</t>
    </rPh>
    <phoneticPr fontId="1"/>
  </si>
  <si>
    <t>うち支払利息</t>
  </si>
  <si>
    <t>資本的収入</t>
    <phoneticPr fontId="26"/>
  </si>
  <si>
    <t>うち地方債</t>
    <phoneticPr fontId="1"/>
  </si>
  <si>
    <t>うち他会計繰入金</t>
  </si>
  <si>
    <t>資本的支出</t>
    <phoneticPr fontId="26"/>
  </si>
  <si>
    <t>うち地方債償還金</t>
  </si>
  <si>
    <t>収支再差引</t>
  </si>
  <si>
    <t>積立金</t>
  </si>
  <si>
    <t>前年度繰上充用金</t>
  </si>
  <si>
    <t>形式収支</t>
  </si>
  <si>
    <t>翌年度に繰越すべき財源</t>
  </si>
  <si>
    <t>実質収支</t>
    <rPh sb="0" eb="2">
      <t>ジッシツ</t>
    </rPh>
    <rPh sb="2" eb="4">
      <t>シュウシ</t>
    </rPh>
    <phoneticPr fontId="26"/>
  </si>
  <si>
    <t>黒 字</t>
    <phoneticPr fontId="26"/>
  </si>
  <si>
    <t>赤 字</t>
    <phoneticPr fontId="26"/>
  </si>
  <si>
    <t>赤字比率</t>
    <phoneticPr fontId="26"/>
  </si>
  <si>
    <t>収益的収支比率</t>
    <phoneticPr fontId="26"/>
  </si>
  <si>
    <t>－</t>
    <phoneticPr fontId="25"/>
  </si>
  <si>
    <t>介　護　サ　ー　ビ　ス　　（　指　定　訪　問　看　護　ス　テ　ー　シ　ョ　ン　）</t>
    <phoneticPr fontId="1"/>
  </si>
  <si>
    <t>介　護　サ　ー  ビ　ス （老人デイサービスセンター）</t>
    <rPh sb="0" eb="1">
      <t>スケ</t>
    </rPh>
    <rPh sb="2" eb="3">
      <t>ユズル</t>
    </rPh>
    <rPh sb="14" eb="16">
      <t>ロウジン</t>
    </rPh>
    <phoneticPr fontId="1"/>
  </si>
  <si>
    <t>－</t>
    <phoneticPr fontId="25"/>
  </si>
  <si>
    <t>大津市</t>
    <rPh sb="0" eb="3">
      <t>オオツシ</t>
    </rPh>
    <phoneticPr fontId="25"/>
  </si>
  <si>
    <t>うちその他</t>
    <rPh sb="4" eb="5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</si>
</sst>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\ ;&quot;△&quot;#,##0\ ;&quot;－&quot;\ ;@\ "/>
    <numFmt numFmtId="177" formatCode="#,##0;&quot;△ &quot;#,##0"/>
    <numFmt numFmtId="178" formatCode="#,##0;&quot;△ &quot;#,##0;&quot;-&quot;;@"/>
    <numFmt numFmtId="179" formatCode="#,##0.0;&quot;△ &quot;#,##0.0;&quot;-&quot;;@"/>
    <numFmt numFmtId="180" formatCode="#,##0.0;&quot;△ &quot;#,##0.0"/>
  </numFmts>
  <fonts count="28" x14ac:knownFonts="1">
    <font>
      <sz val="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indexed="52"/>
      <name val="ＭＳ 明朝"/>
      <family val="1"/>
      <charset val="128"/>
    </font>
    <font>
      <sz val="12"/>
      <color indexed="62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sz val="12"/>
      <color indexed="2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7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</cellStyleXfs>
  <cellXfs count="172">
    <xf numFmtId="0" fontId="0" fillId="0" borderId="0" xfId="0"/>
    <xf numFmtId="0" fontId="0" fillId="0" borderId="0" xfId="0" applyFont="1"/>
    <xf numFmtId="0" fontId="1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Font="1" applyFill="1"/>
    <xf numFmtId="0" fontId="0" fillId="24" borderId="10" xfId="0" applyFont="1" applyFill="1" applyBorder="1"/>
    <xf numFmtId="0" fontId="0" fillId="24" borderId="11" xfId="0" applyFont="1" applyFill="1" applyBorder="1"/>
    <xf numFmtId="0" fontId="0" fillId="24" borderId="12" xfId="0" applyFont="1" applyFill="1" applyBorder="1"/>
    <xf numFmtId="0" fontId="0" fillId="24" borderId="13" xfId="0" applyFont="1" applyFill="1" applyBorder="1"/>
    <xf numFmtId="0" fontId="0" fillId="24" borderId="14" xfId="0" applyFont="1" applyFill="1" applyBorder="1"/>
    <xf numFmtId="0" fontId="20" fillId="24" borderId="0" xfId="0" applyFont="1" applyFill="1" applyBorder="1"/>
    <xf numFmtId="0" fontId="20" fillId="24" borderId="0" xfId="0" applyFont="1" applyFill="1" applyBorder="1" applyAlignment="1">
      <alignment horizontal="right" vertical="top"/>
    </xf>
    <xf numFmtId="0" fontId="0" fillId="24" borderId="15" xfId="0" applyFont="1" applyFill="1" applyBorder="1"/>
    <xf numFmtId="0" fontId="20" fillId="24" borderId="16" xfId="0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 wrapText="1"/>
    </xf>
    <xf numFmtId="0" fontId="0" fillId="24" borderId="17" xfId="0" applyFont="1" applyFill="1" applyBorder="1"/>
    <xf numFmtId="0" fontId="0" fillId="24" borderId="18" xfId="0" applyFont="1" applyFill="1" applyBorder="1"/>
    <xf numFmtId="0" fontId="0" fillId="24" borderId="19" xfId="0" applyFont="1" applyFill="1" applyBorder="1"/>
    <xf numFmtId="0" fontId="0" fillId="24" borderId="20" xfId="0" applyFont="1" applyFill="1" applyBorder="1"/>
    <xf numFmtId="0" fontId="21" fillId="25" borderId="10" xfId="0" applyFont="1" applyFill="1" applyBorder="1" applyAlignment="1">
      <alignment vertical="center"/>
    </xf>
    <xf numFmtId="49" fontId="21" fillId="25" borderId="11" xfId="0" applyNumberFormat="1" applyFont="1" applyFill="1" applyBorder="1" applyAlignment="1">
      <alignment vertical="center"/>
    </xf>
    <xf numFmtId="0" fontId="21" fillId="25" borderId="11" xfId="0" applyFont="1" applyFill="1" applyBorder="1" applyAlignment="1">
      <alignment vertical="center"/>
    </xf>
    <xf numFmtId="0" fontId="21" fillId="25" borderId="11" xfId="0" applyFont="1" applyFill="1" applyBorder="1" applyAlignment="1">
      <alignment horizontal="distributed" vertical="center"/>
    </xf>
    <xf numFmtId="0" fontId="21" fillId="25" borderId="12" xfId="0" applyFont="1" applyFill="1" applyBorder="1" applyAlignment="1">
      <alignment vertical="center"/>
    </xf>
    <xf numFmtId="0" fontId="0" fillId="0" borderId="13" xfId="0" applyFont="1" applyBorder="1"/>
    <xf numFmtId="0" fontId="21" fillId="25" borderId="14" xfId="0" applyFont="1" applyFill="1" applyBorder="1" applyAlignment="1">
      <alignment vertical="center"/>
    </xf>
    <xf numFmtId="49" fontId="20" fillId="25" borderId="0" xfId="0" applyNumberFormat="1" applyFont="1" applyFill="1" applyBorder="1" applyAlignment="1">
      <alignment vertical="center"/>
    </xf>
    <xf numFmtId="0" fontId="21" fillId="25" borderId="0" xfId="0" applyFont="1" applyFill="1" applyBorder="1" applyAlignment="1">
      <alignment vertical="center"/>
    </xf>
    <xf numFmtId="0" fontId="21" fillId="25" borderId="15" xfId="0" applyFont="1" applyFill="1" applyBorder="1" applyAlignment="1">
      <alignment vertical="center"/>
    </xf>
    <xf numFmtId="176" fontId="22" fillId="26" borderId="16" xfId="0" applyNumberFormat="1" applyFont="1" applyFill="1" applyBorder="1" applyAlignment="1">
      <alignment horizontal="distributed" vertical="center" wrapText="1"/>
    </xf>
    <xf numFmtId="176" fontId="21" fillId="0" borderId="16" xfId="0" applyNumberFormat="1" applyFont="1" applyBorder="1" applyAlignment="1">
      <alignment horizontal="right" vertical="center"/>
    </xf>
    <xf numFmtId="0" fontId="21" fillId="26" borderId="16" xfId="0" applyNumberFormat="1" applyFont="1" applyFill="1" applyBorder="1" applyAlignment="1">
      <alignment horizontal="center" vertical="center"/>
    </xf>
    <xf numFmtId="176" fontId="21" fillId="26" borderId="16" xfId="0" applyNumberFormat="1" applyFont="1" applyFill="1" applyBorder="1" applyAlignment="1">
      <alignment horizontal="right" vertical="center"/>
    </xf>
    <xf numFmtId="0" fontId="20" fillId="26" borderId="16" xfId="0" applyNumberFormat="1" applyFont="1" applyFill="1" applyBorder="1" applyAlignment="1">
      <alignment horizontal="right" vertical="center"/>
    </xf>
    <xf numFmtId="0" fontId="20" fillId="26" borderId="16" xfId="0" applyNumberFormat="1" applyFont="1" applyFill="1" applyBorder="1" applyAlignment="1">
      <alignment horizontal="center" vertical="center"/>
    </xf>
    <xf numFmtId="0" fontId="21" fillId="25" borderId="0" xfId="0" applyFont="1" applyFill="1" applyBorder="1" applyAlignment="1">
      <alignment horizontal="distributed" vertical="center" wrapText="1"/>
    </xf>
    <xf numFmtId="0" fontId="21" fillId="25" borderId="17" xfId="0" applyFont="1" applyFill="1" applyBorder="1" applyAlignment="1">
      <alignment vertical="center"/>
    </xf>
    <xf numFmtId="0" fontId="21" fillId="25" borderId="18" xfId="0" applyFont="1" applyFill="1" applyBorder="1" applyAlignment="1">
      <alignment vertical="center"/>
    </xf>
    <xf numFmtId="49" fontId="21" fillId="25" borderId="18" xfId="0" applyNumberFormat="1" applyFont="1" applyFill="1" applyBorder="1" applyAlignment="1">
      <alignment horizontal="distributed" vertical="center"/>
    </xf>
    <xf numFmtId="0" fontId="21" fillId="25" borderId="18" xfId="0" applyFont="1" applyFill="1" applyBorder="1" applyAlignment="1">
      <alignment horizontal="distributed" vertical="center"/>
    </xf>
    <xf numFmtId="0" fontId="21" fillId="25" borderId="18" xfId="0" applyFont="1" applyFill="1" applyBorder="1" applyAlignment="1">
      <alignment horizontal="right" vertical="center"/>
    </xf>
    <xf numFmtId="0" fontId="21" fillId="25" borderId="19" xfId="0" applyFont="1" applyFill="1" applyBorder="1" applyAlignment="1">
      <alignment vertical="center"/>
    </xf>
    <xf numFmtId="0" fontId="0" fillId="0" borderId="20" xfId="0" applyFont="1" applyBorder="1"/>
    <xf numFmtId="176" fontId="21" fillId="0" borderId="20" xfId="0" applyNumberFormat="1" applyFont="1" applyBorder="1" applyAlignment="1">
      <alignment horizontal="right" vertical="center"/>
    </xf>
    <xf numFmtId="0" fontId="11" fillId="0" borderId="0" xfId="42" applyFont="1" applyFill="1" applyAlignment="1">
      <alignment vertical="center"/>
    </xf>
    <xf numFmtId="177" fontId="23" fillId="0" borderId="0" xfId="42" applyNumberFormat="1" applyFont="1" applyFill="1" applyBorder="1" applyAlignment="1" applyProtection="1">
      <alignment vertical="center"/>
    </xf>
    <xf numFmtId="177" fontId="11" fillId="0" borderId="0" xfId="42" applyNumberFormat="1" applyFont="1" applyFill="1" applyBorder="1" applyAlignment="1" applyProtection="1">
      <alignment vertical="center"/>
    </xf>
    <xf numFmtId="177" fontId="11" fillId="0" borderId="0" xfId="42" applyNumberFormat="1" applyFont="1" applyFill="1" applyBorder="1" applyAlignment="1">
      <alignment vertical="center"/>
    </xf>
    <xf numFmtId="0" fontId="11" fillId="0" borderId="0" xfId="42" applyFont="1" applyFill="1" applyBorder="1" applyAlignment="1">
      <alignment vertical="center"/>
    </xf>
    <xf numFmtId="0" fontId="11" fillId="0" borderId="0" xfId="42" applyFont="1" applyFill="1" applyBorder="1" applyAlignment="1" applyProtection="1">
      <alignment horizontal="right"/>
    </xf>
    <xf numFmtId="0" fontId="11" fillId="0" borderId="18" xfId="42" applyFont="1" applyFill="1" applyBorder="1" applyAlignment="1" applyProtection="1">
      <alignment horizontal="right"/>
    </xf>
    <xf numFmtId="177" fontId="23" fillId="0" borderId="18" xfId="42" applyNumberFormat="1" applyFont="1" applyFill="1" applyBorder="1" applyAlignment="1" applyProtection="1">
      <alignment vertical="center"/>
    </xf>
    <xf numFmtId="0" fontId="11" fillId="0" borderId="0" xfId="42" applyFont="1" applyFill="1" applyBorder="1" applyAlignment="1" applyProtection="1"/>
    <xf numFmtId="177" fontId="11" fillId="25" borderId="10" xfId="42" applyNumberFormat="1" applyFont="1" applyFill="1" applyBorder="1" applyAlignment="1" applyProtection="1">
      <alignment vertical="center"/>
    </xf>
    <xf numFmtId="177" fontId="11" fillId="25" borderId="11" xfId="42" applyNumberFormat="1" applyFont="1" applyFill="1" applyBorder="1" applyAlignment="1" applyProtection="1">
      <alignment vertical="center"/>
    </xf>
    <xf numFmtId="177" fontId="11" fillId="25" borderId="21" xfId="42" applyNumberFormat="1" applyFont="1" applyFill="1" applyBorder="1" applyAlignment="1" applyProtection="1">
      <alignment horizontal="right" vertical="center"/>
    </xf>
    <xf numFmtId="177" fontId="11" fillId="25" borderId="23" xfId="42" applyNumberFormat="1" applyFont="1" applyFill="1" applyBorder="1" applyAlignment="1" applyProtection="1">
      <alignment horizontal="right" vertical="center"/>
    </xf>
    <xf numFmtId="177" fontId="11" fillId="25" borderId="14" xfId="42" applyNumberFormat="1" applyFont="1" applyFill="1" applyBorder="1" applyAlignment="1" applyProtection="1">
      <alignment vertical="center"/>
    </xf>
    <xf numFmtId="177" fontId="11" fillId="25" borderId="0" xfId="42" applyNumberFormat="1" applyFont="1" applyFill="1" applyBorder="1" applyAlignment="1" applyProtection="1">
      <alignment vertical="center"/>
    </xf>
    <xf numFmtId="177" fontId="11" fillId="25" borderId="17" xfId="42" applyNumberFormat="1" applyFont="1" applyFill="1" applyBorder="1" applyAlignment="1" applyProtection="1">
      <alignment vertical="center"/>
    </xf>
    <xf numFmtId="177" fontId="11" fillId="25" borderId="18" xfId="42" applyNumberFormat="1" applyFont="1" applyFill="1" applyBorder="1" applyAlignment="1" applyProtection="1">
      <alignment vertical="center"/>
    </xf>
    <xf numFmtId="177" fontId="11" fillId="25" borderId="18" xfId="42" applyNumberFormat="1" applyFont="1" applyFill="1" applyBorder="1" applyAlignment="1" applyProtection="1">
      <alignment horizontal="right" vertical="center"/>
    </xf>
    <xf numFmtId="177" fontId="24" fillId="25" borderId="24" xfId="42" applyNumberFormat="1" applyFont="1" applyFill="1" applyBorder="1" applyAlignment="1" applyProtection="1">
      <alignment horizontal="center" vertical="center"/>
    </xf>
    <xf numFmtId="177" fontId="11" fillId="25" borderId="19" xfId="42" applyNumberFormat="1" applyFont="1" applyFill="1" applyBorder="1" applyAlignment="1" applyProtection="1">
      <alignment horizontal="right" vertical="center"/>
    </xf>
    <xf numFmtId="177" fontId="11" fillId="24" borderId="14" xfId="42" applyNumberFormat="1" applyFont="1" applyFill="1" applyBorder="1" applyAlignment="1">
      <alignment horizontal="center" vertical="center"/>
    </xf>
    <xf numFmtId="177" fontId="11" fillId="24" borderId="0" xfId="42" applyNumberFormat="1" applyFont="1" applyFill="1" applyBorder="1" applyAlignment="1" applyProtection="1">
      <alignment vertical="center"/>
    </xf>
    <xf numFmtId="178" fontId="24" fillId="27" borderId="13" xfId="42" applyNumberFormat="1" applyFont="1" applyFill="1" applyBorder="1" applyAlignment="1" applyProtection="1">
      <alignment vertical="center"/>
    </xf>
    <xf numFmtId="177" fontId="11" fillId="24" borderId="15" xfId="42" applyNumberFormat="1" applyFont="1" applyFill="1" applyBorder="1" applyAlignment="1" applyProtection="1">
      <alignment vertical="center"/>
    </xf>
    <xf numFmtId="177" fontId="11" fillId="24" borderId="14" xfId="42" applyNumberFormat="1" applyFont="1" applyFill="1" applyBorder="1" applyAlignment="1" applyProtection="1">
      <alignment vertical="center"/>
    </xf>
    <xf numFmtId="178" fontId="24" fillId="0" borderId="16" xfId="42" applyNumberFormat="1" applyFont="1" applyBorder="1" applyAlignment="1" applyProtection="1">
      <alignment vertical="center"/>
      <protection locked="0"/>
    </xf>
    <xf numFmtId="178" fontId="24" fillId="0" borderId="16" xfId="33" applyNumberFormat="1" applyFont="1" applyBorder="1" applyAlignment="1" applyProtection="1">
      <alignment vertical="center"/>
      <protection locked="0"/>
    </xf>
    <xf numFmtId="177" fontId="11" fillId="24" borderId="0" xfId="42" applyNumberFormat="1" applyFont="1" applyFill="1" applyBorder="1" applyAlignment="1" applyProtection="1">
      <alignment vertical="center" shrinkToFit="1"/>
    </xf>
    <xf numFmtId="178" fontId="24" fillId="27" borderId="16" xfId="42" applyNumberFormat="1" applyFont="1" applyFill="1" applyBorder="1" applyAlignment="1" applyProtection="1">
      <alignment vertical="center"/>
    </xf>
    <xf numFmtId="178" fontId="24" fillId="0" borderId="16" xfId="42" applyNumberFormat="1" applyFont="1" applyFill="1" applyBorder="1" applyAlignment="1" applyProtection="1">
      <alignment vertical="center"/>
      <protection locked="0"/>
    </xf>
    <xf numFmtId="177" fontId="11" fillId="24" borderId="17" xfId="42" applyNumberFormat="1" applyFont="1" applyFill="1" applyBorder="1" applyAlignment="1" applyProtection="1">
      <alignment horizontal="center" vertical="center"/>
    </xf>
    <xf numFmtId="177" fontId="11" fillId="24" borderId="18" xfId="42" applyNumberFormat="1" applyFont="1" applyFill="1" applyBorder="1" applyAlignment="1" applyProtection="1">
      <alignment vertical="center"/>
    </xf>
    <xf numFmtId="178" fontId="24" fillId="27" borderId="20" xfId="42" applyNumberFormat="1" applyFont="1" applyFill="1" applyBorder="1" applyAlignment="1" applyProtection="1">
      <alignment vertical="center"/>
    </xf>
    <xf numFmtId="177" fontId="11" fillId="24" borderId="19" xfId="42" applyNumberFormat="1" applyFont="1" applyFill="1" applyBorder="1" applyAlignment="1" applyProtection="1">
      <alignment vertical="center"/>
    </xf>
    <xf numFmtId="177" fontId="11" fillId="24" borderId="11" xfId="42" applyNumberFormat="1" applyFont="1" applyFill="1" applyBorder="1" applyAlignment="1" applyProtection="1">
      <alignment vertical="center"/>
    </xf>
    <xf numFmtId="177" fontId="11" fillId="24" borderId="12" xfId="42" applyNumberFormat="1" applyFont="1" applyFill="1" applyBorder="1" applyAlignment="1" applyProtection="1">
      <alignment vertical="center"/>
    </xf>
    <xf numFmtId="177" fontId="11" fillId="24" borderId="17" xfId="42" applyNumberFormat="1" applyFont="1" applyFill="1" applyBorder="1" applyAlignment="1">
      <alignment horizontal="center" vertical="center"/>
    </xf>
    <xf numFmtId="177" fontId="11" fillId="24" borderId="0" xfId="42" applyNumberFormat="1" applyFont="1" applyFill="1" applyBorder="1" applyAlignment="1" applyProtection="1">
      <alignment horizontal="right" vertical="center"/>
    </xf>
    <xf numFmtId="178" fontId="24" fillId="27" borderId="16" xfId="42" applyNumberFormat="1" applyFont="1" applyFill="1" applyBorder="1" applyAlignment="1" applyProtection="1">
      <alignment vertical="center"/>
      <protection locked="0"/>
    </xf>
    <xf numFmtId="177" fontId="11" fillId="24" borderId="15" xfId="42" applyNumberFormat="1" applyFont="1" applyFill="1" applyBorder="1" applyAlignment="1" applyProtection="1">
      <alignment horizontal="right" vertical="center"/>
    </xf>
    <xf numFmtId="180" fontId="11" fillId="24" borderId="0" xfId="42" applyNumberFormat="1" applyFont="1" applyFill="1" applyBorder="1" applyAlignment="1" applyProtection="1">
      <alignment horizontal="distributed" vertical="center" justifyLastLine="1"/>
    </xf>
    <xf numFmtId="179" fontId="24" fillId="27" borderId="16" xfId="42" applyNumberFormat="1" applyFont="1" applyFill="1" applyBorder="1" applyAlignment="1" applyProtection="1">
      <alignment vertical="center"/>
      <protection locked="0"/>
    </xf>
    <xf numFmtId="180" fontId="11" fillId="24" borderId="15" xfId="42" applyNumberFormat="1" applyFont="1" applyFill="1" applyBorder="1" applyAlignment="1" applyProtection="1">
      <alignment horizontal="distributed" vertical="center" justifyLastLine="1"/>
    </xf>
    <xf numFmtId="180" fontId="11" fillId="24" borderId="18" xfId="42" applyNumberFormat="1" applyFont="1" applyFill="1" applyBorder="1" applyAlignment="1" applyProtection="1">
      <alignment horizontal="distributed" vertical="center" justifyLastLine="1"/>
    </xf>
    <xf numFmtId="179" fontId="24" fillId="27" borderId="20" xfId="42" applyNumberFormat="1" applyFont="1" applyFill="1" applyBorder="1" applyAlignment="1" applyProtection="1">
      <alignment vertical="center"/>
      <protection locked="0"/>
    </xf>
    <xf numFmtId="180" fontId="11" fillId="24" borderId="19" xfId="42" applyNumberFormat="1" applyFont="1" applyFill="1" applyBorder="1" applyAlignment="1" applyProtection="1">
      <alignment horizontal="distributed" vertical="center" justifyLastLine="1"/>
    </xf>
    <xf numFmtId="0" fontId="0" fillId="0" borderId="0" xfId="0" applyFont="1" applyAlignment="1">
      <alignment horizontal="center" vertical="center"/>
    </xf>
    <xf numFmtId="0" fontId="24" fillId="25" borderId="23" xfId="42" applyFont="1" applyFill="1" applyBorder="1" applyAlignment="1">
      <alignment horizontal="center" vertical="center" shrinkToFit="1"/>
    </xf>
    <xf numFmtId="178" fontId="24" fillId="27" borderId="13" xfId="42" applyNumberFormat="1" applyFont="1" applyFill="1" applyBorder="1" applyAlignment="1" applyProtection="1">
      <alignment vertical="center" shrinkToFit="1"/>
    </xf>
    <xf numFmtId="178" fontId="24" fillId="0" borderId="10" xfId="42" applyNumberFormat="1" applyFont="1" applyFill="1" applyBorder="1" applyAlignment="1" applyProtection="1">
      <alignment vertical="center" shrinkToFit="1"/>
    </xf>
    <xf numFmtId="178" fontId="24" fillId="0" borderId="16" xfId="42" applyNumberFormat="1" applyFont="1" applyBorder="1" applyAlignment="1" applyProtection="1">
      <alignment vertical="center" shrinkToFit="1"/>
      <protection locked="0"/>
    </xf>
    <xf numFmtId="178" fontId="24" fillId="0" borderId="16" xfId="42" applyNumberFormat="1" applyFont="1" applyFill="1" applyBorder="1" applyAlignment="1" applyProtection="1">
      <alignment vertical="center" shrinkToFit="1"/>
      <protection locked="0"/>
    </xf>
    <xf numFmtId="178" fontId="24" fillId="0" borderId="16" xfId="42" applyNumberFormat="1" applyFont="1" applyFill="1" applyBorder="1" applyAlignment="1" applyProtection="1">
      <alignment vertical="center" shrinkToFit="1"/>
    </xf>
    <xf numFmtId="178" fontId="24" fillId="0" borderId="15" xfId="42" applyNumberFormat="1" applyFont="1" applyBorder="1" applyAlignment="1" applyProtection="1">
      <alignment vertical="center" shrinkToFit="1"/>
      <protection locked="0"/>
    </xf>
    <xf numFmtId="178" fontId="24" fillId="27" borderId="16" xfId="42" applyNumberFormat="1" applyFont="1" applyFill="1" applyBorder="1" applyAlignment="1" applyProtection="1">
      <alignment vertical="center" shrinkToFit="1"/>
    </xf>
    <xf numFmtId="178" fontId="24" fillId="27" borderId="20" xfId="42" applyNumberFormat="1" applyFont="1" applyFill="1" applyBorder="1" applyAlignment="1" applyProtection="1">
      <alignment vertical="center" shrinkToFit="1"/>
    </xf>
    <xf numFmtId="178" fontId="24" fillId="0" borderId="20" xfId="42" applyNumberFormat="1" applyFont="1" applyFill="1" applyBorder="1" applyAlignment="1" applyProtection="1">
      <alignment vertical="center" shrinkToFit="1"/>
    </xf>
    <xf numFmtId="178" fontId="24" fillId="0" borderId="13" xfId="42" applyNumberFormat="1" applyFont="1" applyBorder="1" applyAlignment="1" applyProtection="1">
      <alignment vertical="center" shrinkToFit="1"/>
      <protection locked="0"/>
    </xf>
    <xf numFmtId="178" fontId="24" fillId="0" borderId="16" xfId="33" applyNumberFormat="1" applyFont="1" applyBorder="1" applyAlignment="1" applyProtection="1">
      <alignment vertical="center" shrinkToFit="1"/>
      <protection locked="0"/>
    </xf>
    <xf numFmtId="178" fontId="24" fillId="0" borderId="15" xfId="33" applyNumberFormat="1" applyFont="1" applyBorder="1" applyAlignment="1" applyProtection="1">
      <alignment vertical="center" shrinkToFit="1"/>
      <protection locked="0"/>
    </xf>
    <xf numFmtId="178" fontId="24" fillId="27" borderId="19" xfId="42" applyNumberFormat="1" applyFont="1" applyFill="1" applyBorder="1" applyAlignment="1" applyProtection="1">
      <alignment vertical="center" shrinkToFit="1"/>
    </xf>
    <xf numFmtId="178" fontId="24" fillId="27" borderId="16" xfId="42" applyNumberFormat="1" applyFont="1" applyFill="1" applyBorder="1" applyAlignment="1" applyProtection="1">
      <alignment vertical="center" shrinkToFit="1"/>
      <protection locked="0"/>
    </xf>
    <xf numFmtId="179" fontId="24" fillId="27" borderId="16" xfId="42" applyNumberFormat="1" applyFont="1" applyFill="1" applyBorder="1" applyAlignment="1" applyProtection="1">
      <alignment vertical="center" shrinkToFit="1"/>
      <protection locked="0"/>
    </xf>
    <xf numFmtId="179" fontId="24" fillId="0" borderId="16" xfId="42" applyNumberFormat="1" applyFont="1" applyBorder="1" applyAlignment="1" applyProtection="1">
      <alignment vertical="center" shrinkToFit="1"/>
      <protection locked="0"/>
    </xf>
    <xf numFmtId="179" fontId="24" fillId="27" borderId="20" xfId="42" applyNumberFormat="1" applyFont="1" applyFill="1" applyBorder="1" applyAlignment="1" applyProtection="1">
      <alignment vertical="center" shrinkToFit="1"/>
      <protection locked="0"/>
    </xf>
    <xf numFmtId="179" fontId="24" fillId="0" borderId="20" xfId="42" applyNumberFormat="1" applyFont="1" applyBorder="1" applyAlignment="1" applyProtection="1">
      <alignment vertical="center" shrinkToFit="1"/>
      <protection locked="0"/>
    </xf>
    <xf numFmtId="0" fontId="20" fillId="24" borderId="15" xfId="0" applyFont="1" applyFill="1" applyBorder="1" applyAlignment="1">
      <alignment horizontal="center" vertical="center"/>
    </xf>
    <xf numFmtId="0" fontId="21" fillId="25" borderId="0" xfId="0" applyFont="1" applyFill="1" applyBorder="1" applyAlignment="1">
      <alignment horizontal="distributed" vertical="center"/>
    </xf>
    <xf numFmtId="177" fontId="11" fillId="24" borderId="0" xfId="42" applyNumberFormat="1" applyFont="1" applyFill="1" applyBorder="1" applyAlignment="1" applyProtection="1">
      <alignment horizontal="distributed" vertical="center" shrinkToFit="1"/>
    </xf>
    <xf numFmtId="177" fontId="11" fillId="24" borderId="0" xfId="42" applyNumberFormat="1" applyFont="1" applyFill="1" applyBorder="1" applyAlignment="1" applyProtection="1">
      <alignment horizontal="distributed" vertical="center"/>
    </xf>
    <xf numFmtId="179" fontId="24" fillId="0" borderId="12" xfId="42" applyNumberFormat="1" applyFont="1" applyFill="1" applyBorder="1" applyAlignment="1">
      <alignment vertical="center" shrinkToFit="1"/>
    </xf>
    <xf numFmtId="178" fontId="24" fillId="0" borderId="13" xfId="42" applyNumberFormat="1" applyFont="1" applyFill="1" applyBorder="1" applyAlignment="1" applyProtection="1">
      <alignment vertical="center" shrinkToFit="1"/>
    </xf>
    <xf numFmtId="179" fontId="24" fillId="0" borderId="13" xfId="42" applyNumberFormat="1" applyFont="1" applyFill="1" applyBorder="1" applyAlignment="1">
      <alignment vertical="center" shrinkToFit="1"/>
    </xf>
    <xf numFmtId="179" fontId="24" fillId="0" borderId="15" xfId="42" applyNumberFormat="1" applyFont="1" applyFill="1" applyBorder="1" applyAlignment="1">
      <alignment horizontal="right" vertical="center" shrinkToFit="1"/>
    </xf>
    <xf numFmtId="179" fontId="24" fillId="0" borderId="15" xfId="42" applyNumberFormat="1" applyFont="1" applyFill="1" applyBorder="1" applyAlignment="1">
      <alignment vertical="center" shrinkToFit="1"/>
    </xf>
    <xf numFmtId="178" fontId="24" fillId="0" borderId="15" xfId="42" applyNumberFormat="1" applyFont="1" applyFill="1" applyBorder="1" applyAlignment="1" applyProtection="1">
      <alignment vertical="center" shrinkToFit="1"/>
      <protection locked="0"/>
    </xf>
    <xf numFmtId="179" fontId="24" fillId="0" borderId="16" xfId="42" applyNumberFormat="1" applyFont="1" applyFill="1" applyBorder="1" applyAlignment="1">
      <alignment vertical="center" shrinkToFit="1"/>
    </xf>
    <xf numFmtId="178" fontId="24" fillId="0" borderId="16" xfId="33" applyNumberFormat="1" applyFont="1" applyFill="1" applyBorder="1" applyAlignment="1" applyProtection="1">
      <alignment vertical="center"/>
      <protection locked="0"/>
    </xf>
    <xf numFmtId="179" fontId="24" fillId="0" borderId="19" xfId="42" applyNumberFormat="1" applyFont="1" applyFill="1" applyBorder="1" applyAlignment="1">
      <alignment vertical="center" shrinkToFit="1"/>
    </xf>
    <xf numFmtId="179" fontId="24" fillId="0" borderId="20" xfId="42" applyNumberFormat="1" applyFont="1" applyFill="1" applyBorder="1" applyAlignment="1">
      <alignment vertical="center" shrinkToFit="1"/>
    </xf>
    <xf numFmtId="178" fontId="24" fillId="0" borderId="13" xfId="42" applyNumberFormat="1" applyFont="1" applyFill="1" applyBorder="1" applyAlignment="1" applyProtection="1">
      <alignment vertical="center" shrinkToFit="1"/>
      <protection locked="0"/>
    </xf>
    <xf numFmtId="179" fontId="24" fillId="0" borderId="12" xfId="42" applyNumberFormat="1" applyFont="1" applyFill="1" applyBorder="1" applyAlignment="1">
      <alignment horizontal="right" vertical="center" shrinkToFit="1"/>
    </xf>
    <xf numFmtId="179" fontId="24" fillId="0" borderId="16" xfId="42" applyNumberFormat="1" applyFont="1" applyFill="1" applyBorder="1" applyAlignment="1">
      <alignment horizontal="right" vertical="center" shrinkToFit="1"/>
    </xf>
    <xf numFmtId="178" fontId="24" fillId="28" borderId="16" xfId="33" applyNumberFormat="1" applyFont="1" applyFill="1" applyBorder="1" applyAlignment="1" applyProtection="1">
      <alignment vertical="center" shrinkToFit="1"/>
      <protection locked="0"/>
    </xf>
    <xf numFmtId="179" fontId="24" fillId="0" borderId="19" xfId="42" applyNumberFormat="1" applyFont="1" applyFill="1" applyBorder="1" applyAlignment="1">
      <alignment horizontal="right" vertical="center" shrinkToFit="1"/>
    </xf>
    <xf numFmtId="179" fontId="24" fillId="0" borderId="20" xfId="42" applyNumberFormat="1" applyFont="1" applyFill="1" applyBorder="1" applyAlignment="1">
      <alignment horizontal="right" vertical="center" shrinkToFit="1"/>
    </xf>
    <xf numFmtId="178" fontId="24" fillId="27" borderId="15" xfId="42" applyNumberFormat="1" applyFont="1" applyFill="1" applyBorder="1" applyAlignment="1" applyProtection="1">
      <alignment vertical="center" shrinkToFit="1"/>
    </xf>
    <xf numFmtId="178" fontId="11" fillId="0" borderId="0" xfId="42" applyNumberFormat="1" applyFont="1" applyFill="1" applyAlignment="1">
      <alignment vertical="center"/>
    </xf>
    <xf numFmtId="179" fontId="24" fillId="27" borderId="15" xfId="42" applyNumberFormat="1" applyFont="1" applyFill="1" applyBorder="1" applyAlignment="1" applyProtection="1">
      <alignment vertical="center" shrinkToFit="1"/>
      <protection locked="0"/>
    </xf>
    <xf numFmtId="179" fontId="24" fillId="27" borderId="19" xfId="42" applyNumberFormat="1" applyFont="1" applyFill="1" applyBorder="1" applyAlignment="1" applyProtection="1">
      <alignment vertical="center" shrinkToFit="1"/>
      <protection locked="0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1" fillId="25" borderId="0" xfId="0" applyFont="1" applyFill="1" applyBorder="1" applyAlignment="1">
      <alignment horizontal="distributed" vertical="center"/>
    </xf>
    <xf numFmtId="0" fontId="21" fillId="25" borderId="0" xfId="0" applyFont="1" applyFill="1" applyBorder="1" applyAlignment="1">
      <alignment horizontal="right" vertical="center" shrinkToFit="1"/>
    </xf>
    <xf numFmtId="0" fontId="0" fillId="25" borderId="0" xfId="0" applyFont="1" applyFill="1" applyAlignment="1">
      <alignment horizontal="right" vertical="center" shrinkToFit="1"/>
    </xf>
    <xf numFmtId="49" fontId="21" fillId="25" borderId="0" xfId="0" applyNumberFormat="1" applyFont="1" applyFill="1" applyBorder="1" applyAlignment="1">
      <alignment horizontal="distributed" vertical="center"/>
    </xf>
    <xf numFmtId="177" fontId="11" fillId="24" borderId="10" xfId="42" applyNumberFormat="1" applyFont="1" applyFill="1" applyBorder="1" applyAlignment="1" applyProtection="1">
      <alignment horizontal="distributed" vertical="center"/>
    </xf>
    <xf numFmtId="0" fontId="11" fillId="24" borderId="11" xfId="42" applyFont="1" applyFill="1" applyBorder="1" applyAlignment="1">
      <alignment horizontal="distributed" vertical="center"/>
    </xf>
    <xf numFmtId="177" fontId="11" fillId="24" borderId="0" xfId="42" applyNumberFormat="1" applyFont="1" applyFill="1" applyBorder="1" applyAlignment="1" applyProtection="1">
      <alignment horizontal="distributed" vertical="center" shrinkToFit="1"/>
    </xf>
    <xf numFmtId="0" fontId="11" fillId="24" borderId="0" xfId="42" applyFont="1" applyFill="1" applyBorder="1" applyAlignment="1">
      <alignment horizontal="distributed" vertical="center" shrinkToFit="1"/>
    </xf>
    <xf numFmtId="0" fontId="11" fillId="24" borderId="15" xfId="42" applyFont="1" applyFill="1" applyBorder="1" applyAlignment="1">
      <alignment horizontal="distributed" vertical="center" shrinkToFit="1"/>
    </xf>
    <xf numFmtId="0" fontId="11" fillId="25" borderId="22" xfId="42" applyFont="1" applyFill="1" applyBorder="1" applyAlignment="1">
      <alignment horizontal="center" vertical="center" shrinkToFit="1"/>
    </xf>
    <xf numFmtId="0" fontId="11" fillId="25" borderId="21" xfId="42" applyFont="1" applyFill="1" applyBorder="1" applyAlignment="1">
      <alignment horizontal="center" vertical="center" shrinkToFit="1"/>
    </xf>
    <xf numFmtId="0" fontId="11" fillId="25" borderId="23" xfId="42" applyFont="1" applyFill="1" applyBorder="1" applyAlignment="1">
      <alignment horizontal="center" vertical="center" shrinkToFit="1"/>
    </xf>
    <xf numFmtId="0" fontId="11" fillId="25" borderId="22" xfId="42" applyFont="1" applyFill="1" applyBorder="1" applyAlignment="1" applyProtection="1">
      <alignment horizontal="center" vertical="center"/>
    </xf>
    <xf numFmtId="0" fontId="11" fillId="25" borderId="21" xfId="42" applyFont="1" applyFill="1" applyBorder="1" applyAlignment="1" applyProtection="1">
      <alignment horizontal="center" vertical="center"/>
    </xf>
    <xf numFmtId="0" fontId="11" fillId="25" borderId="23" xfId="42" applyFont="1" applyFill="1" applyBorder="1" applyAlignment="1" applyProtection="1">
      <alignment horizontal="center" vertical="center"/>
    </xf>
    <xf numFmtId="177" fontId="24" fillId="25" borderId="22" xfId="42" applyNumberFormat="1" applyFont="1" applyFill="1" applyBorder="1" applyAlignment="1" applyProtection="1">
      <alignment horizontal="center" vertical="center"/>
    </xf>
    <xf numFmtId="177" fontId="24" fillId="25" borderId="21" xfId="42" applyNumberFormat="1" applyFont="1" applyFill="1" applyBorder="1" applyAlignment="1" applyProtection="1">
      <alignment horizontal="center" vertical="center"/>
    </xf>
    <xf numFmtId="177" fontId="24" fillId="25" borderId="23" xfId="42" applyNumberFormat="1" applyFont="1" applyFill="1" applyBorder="1" applyAlignment="1" applyProtection="1">
      <alignment horizontal="center" vertical="center"/>
    </xf>
    <xf numFmtId="0" fontId="24" fillId="25" borderId="22" xfId="42" applyFont="1" applyFill="1" applyBorder="1" applyAlignment="1" applyProtection="1">
      <alignment horizontal="center" vertical="center"/>
    </xf>
    <xf numFmtId="0" fontId="24" fillId="25" borderId="21" xfId="42" applyFont="1" applyFill="1" applyBorder="1" applyAlignment="1" applyProtection="1">
      <alignment horizontal="center" vertical="center"/>
    </xf>
    <xf numFmtId="0" fontId="24" fillId="25" borderId="23" xfId="42" applyFont="1" applyFill="1" applyBorder="1" applyAlignment="1" applyProtection="1">
      <alignment horizontal="center" vertical="center"/>
    </xf>
    <xf numFmtId="177" fontId="11" fillId="24" borderId="16" xfId="42" applyNumberFormat="1" applyFont="1" applyFill="1" applyBorder="1" applyAlignment="1" applyProtection="1">
      <alignment horizontal="center" vertical="distributed" textRotation="255" justifyLastLine="1"/>
    </xf>
    <xf numFmtId="177" fontId="11" fillId="24" borderId="14" xfId="42" applyNumberFormat="1" applyFont="1" applyFill="1" applyBorder="1" applyAlignment="1" applyProtection="1">
      <alignment horizontal="distributed" vertical="center"/>
    </xf>
    <xf numFmtId="0" fontId="11" fillId="24" borderId="0" xfId="42" applyFont="1" applyFill="1" applyBorder="1" applyAlignment="1">
      <alignment horizontal="distributed" vertical="center"/>
    </xf>
    <xf numFmtId="177" fontId="11" fillId="24" borderId="17" xfId="42" applyNumberFormat="1" applyFont="1" applyFill="1" applyBorder="1" applyAlignment="1" applyProtection="1">
      <alignment horizontal="distributed" vertical="center"/>
    </xf>
    <xf numFmtId="0" fontId="11" fillId="24" borderId="18" xfId="42" applyFont="1" applyFill="1" applyBorder="1" applyAlignment="1">
      <alignment horizontal="distributed" vertical="center"/>
    </xf>
    <xf numFmtId="177" fontId="11" fillId="24" borderId="16" xfId="42" applyNumberFormat="1" applyFont="1" applyFill="1" applyBorder="1" applyAlignment="1" applyProtection="1">
      <alignment horizontal="center" vertical="distributed" textRotation="255"/>
    </xf>
    <xf numFmtId="177" fontId="11" fillId="24" borderId="0" xfId="42" applyNumberFormat="1" applyFont="1" applyFill="1" applyBorder="1" applyAlignment="1" applyProtection="1">
      <alignment horizontal="distributed" vertical="center"/>
    </xf>
    <xf numFmtId="0" fontId="11" fillId="24" borderId="15" xfId="42" applyFont="1" applyFill="1" applyBorder="1" applyAlignment="1">
      <alignment horizontal="distributed" vertical="center"/>
    </xf>
    <xf numFmtId="177" fontId="11" fillId="24" borderId="11" xfId="42" applyNumberFormat="1" applyFont="1" applyFill="1" applyBorder="1" applyAlignment="1" applyProtection="1">
      <alignment horizontal="distributed" vertical="center"/>
    </xf>
    <xf numFmtId="177" fontId="11" fillId="24" borderId="12" xfId="42" applyNumberFormat="1" applyFont="1" applyFill="1" applyBorder="1" applyAlignment="1" applyProtection="1">
      <alignment horizontal="distributed" vertical="center"/>
    </xf>
    <xf numFmtId="177" fontId="11" fillId="24" borderId="15" xfId="42" applyNumberFormat="1" applyFont="1" applyFill="1" applyBorder="1" applyAlignment="1" applyProtection="1">
      <alignment horizontal="distributed" vertical="center"/>
    </xf>
    <xf numFmtId="180" fontId="11" fillId="24" borderId="17" xfId="42" applyNumberFormat="1" applyFont="1" applyFill="1" applyBorder="1" applyAlignment="1" applyProtection="1">
      <alignment horizontal="distributed" vertical="center"/>
    </xf>
    <xf numFmtId="180" fontId="11" fillId="24" borderId="18" xfId="42" applyNumberFormat="1" applyFont="1" applyFill="1" applyBorder="1" applyAlignment="1" applyProtection="1">
      <alignment horizontal="distributed" vertical="center"/>
    </xf>
    <xf numFmtId="180" fontId="11" fillId="24" borderId="14" xfId="42" applyNumberFormat="1" applyFont="1" applyFill="1" applyBorder="1" applyAlignment="1" applyProtection="1">
      <alignment horizontal="distributed" vertical="center"/>
    </xf>
    <xf numFmtId="180" fontId="11" fillId="24" borderId="0" xfId="42" applyNumberFormat="1" applyFont="1" applyFill="1" applyBorder="1" applyAlignment="1" applyProtection="1">
      <alignment horizontal="distributed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H15歳入歳出決算(ﾃﾞｰﾀ提出決裁用)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6313" name="Line 1">
          <a:extLst>
            <a:ext uri="{FF2B5EF4-FFF2-40B4-BE49-F238E27FC236}">
              <a16:creationId xmlns:a16="http://schemas.microsoft.com/office/drawing/2014/main" id="{00000000-0008-0000-0000-0000A9180000}"/>
            </a:ext>
          </a:extLst>
        </xdr:cNvPr>
        <xdr:cNvSpPr>
          <a:spLocks noChangeShapeType="1"/>
        </xdr:cNvSpPr>
      </xdr:nvSpPr>
      <xdr:spPr bwMode="auto">
        <a:xfrm>
          <a:off x="9525" y="409575"/>
          <a:ext cx="24098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28575</xdr:rowOff>
    </xdr:from>
    <xdr:to>
      <xdr:col>5</xdr:col>
      <xdr:colOff>19050</xdr:colOff>
      <xdr:row>4</xdr:row>
      <xdr:rowOff>19050</xdr:rowOff>
    </xdr:to>
    <xdr:sp macro="" textlink="">
      <xdr:nvSpPr>
        <xdr:cNvPr id="9832" name="Line 1">
          <a:extLst>
            <a:ext uri="{FF2B5EF4-FFF2-40B4-BE49-F238E27FC236}">
              <a16:creationId xmlns:a16="http://schemas.microsoft.com/office/drawing/2014/main" id="{00000000-0008-0000-0100-000068260000}"/>
            </a:ext>
          </a:extLst>
        </xdr:cNvPr>
        <xdr:cNvSpPr>
          <a:spLocks noChangeShapeType="1"/>
        </xdr:cNvSpPr>
      </xdr:nvSpPr>
      <xdr:spPr bwMode="auto">
        <a:xfrm flipH="1" flipV="1">
          <a:off x="47625" y="428625"/>
          <a:ext cx="1790700" cy="1190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9833" name="Line 2">
          <a:extLst>
            <a:ext uri="{FF2B5EF4-FFF2-40B4-BE49-F238E27FC236}">
              <a16:creationId xmlns:a16="http://schemas.microsoft.com/office/drawing/2014/main" id="{00000000-0008-0000-0100-00006926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00050"/>
          <a:ext cx="1809750" cy="800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30</xdr:row>
      <xdr:rowOff>171450</xdr:rowOff>
    </xdr:from>
    <xdr:to>
      <xdr:col>5</xdr:col>
      <xdr:colOff>161925</xdr:colOff>
      <xdr:row>31</xdr:row>
      <xdr:rowOff>238125</xdr:rowOff>
    </xdr:to>
    <xdr:sp macro="" textlink="">
      <xdr:nvSpPr>
        <xdr:cNvPr id="9834" name="AutoShape 3">
          <a:extLst>
            <a:ext uri="{FF2B5EF4-FFF2-40B4-BE49-F238E27FC236}">
              <a16:creationId xmlns:a16="http://schemas.microsoft.com/office/drawing/2014/main" id="{00000000-0008-0000-0100-00006A260000}"/>
            </a:ext>
          </a:extLst>
        </xdr:cNvPr>
        <xdr:cNvSpPr>
          <a:spLocks/>
        </xdr:cNvSpPr>
      </xdr:nvSpPr>
      <xdr:spPr bwMode="auto">
        <a:xfrm>
          <a:off x="1866900" y="11772900"/>
          <a:ext cx="114300" cy="466725"/>
        </a:xfrm>
        <a:prstGeom prst="leftBrace">
          <a:avLst>
            <a:gd name="adj1" fmla="val 34028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0</xdr:rowOff>
    </xdr:from>
    <xdr:to>
      <xdr:col>5</xdr:col>
      <xdr:colOff>28575</xdr:colOff>
      <xdr:row>2</xdr:row>
      <xdr:rowOff>19050</xdr:rowOff>
    </xdr:to>
    <xdr:sp macro="" textlink="">
      <xdr:nvSpPr>
        <xdr:cNvPr id="9835" name="Line 4">
          <a:extLst>
            <a:ext uri="{FF2B5EF4-FFF2-40B4-BE49-F238E27FC236}">
              <a16:creationId xmlns:a16="http://schemas.microsoft.com/office/drawing/2014/main" id="{00000000-0008-0000-0100-00006B26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400050"/>
          <a:ext cx="182880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</xdr:colOff>
      <xdr:row>1</xdr:row>
      <xdr:rowOff>28575</xdr:rowOff>
    </xdr:from>
    <xdr:to>
      <xdr:col>17</xdr:col>
      <xdr:colOff>19050</xdr:colOff>
      <xdr:row>4</xdr:row>
      <xdr:rowOff>19050</xdr:rowOff>
    </xdr:to>
    <xdr:sp macro="" textlink="">
      <xdr:nvSpPr>
        <xdr:cNvPr id="9840" name="Line 127">
          <a:extLst>
            <a:ext uri="{FF2B5EF4-FFF2-40B4-BE49-F238E27FC236}">
              <a16:creationId xmlns:a16="http://schemas.microsoft.com/office/drawing/2014/main" id="{00000000-0008-0000-0100-000070260000}"/>
            </a:ext>
          </a:extLst>
        </xdr:cNvPr>
        <xdr:cNvSpPr>
          <a:spLocks noChangeShapeType="1"/>
        </xdr:cNvSpPr>
      </xdr:nvSpPr>
      <xdr:spPr bwMode="auto">
        <a:xfrm flipH="1" flipV="1">
          <a:off x="10772775" y="428625"/>
          <a:ext cx="1828800" cy="1190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1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9841" name="Line 128">
          <a:extLst>
            <a:ext uri="{FF2B5EF4-FFF2-40B4-BE49-F238E27FC236}">
              <a16:creationId xmlns:a16="http://schemas.microsoft.com/office/drawing/2014/main" id="{00000000-0008-0000-0100-000071260000}"/>
            </a:ext>
          </a:extLst>
        </xdr:cNvPr>
        <xdr:cNvSpPr>
          <a:spLocks noChangeShapeType="1"/>
        </xdr:cNvSpPr>
      </xdr:nvSpPr>
      <xdr:spPr bwMode="auto">
        <a:xfrm flipH="1" flipV="1">
          <a:off x="10734675" y="400050"/>
          <a:ext cx="1847850" cy="800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47625</xdr:colOff>
      <xdr:row>30</xdr:row>
      <xdr:rowOff>171450</xdr:rowOff>
    </xdr:from>
    <xdr:to>
      <xdr:col>17</xdr:col>
      <xdr:colOff>161925</xdr:colOff>
      <xdr:row>31</xdr:row>
      <xdr:rowOff>238125</xdr:rowOff>
    </xdr:to>
    <xdr:sp macro="" textlink="">
      <xdr:nvSpPr>
        <xdr:cNvPr id="9842" name="AutoShape 129">
          <a:extLst>
            <a:ext uri="{FF2B5EF4-FFF2-40B4-BE49-F238E27FC236}">
              <a16:creationId xmlns:a16="http://schemas.microsoft.com/office/drawing/2014/main" id="{00000000-0008-0000-0100-000072260000}"/>
            </a:ext>
          </a:extLst>
        </xdr:cNvPr>
        <xdr:cNvSpPr>
          <a:spLocks/>
        </xdr:cNvSpPr>
      </xdr:nvSpPr>
      <xdr:spPr bwMode="auto">
        <a:xfrm>
          <a:off x="12630150" y="11772900"/>
          <a:ext cx="114300" cy="466725"/>
        </a:xfrm>
        <a:prstGeom prst="leftBrace">
          <a:avLst>
            <a:gd name="adj1" fmla="val 34028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1</xdr:row>
      <xdr:rowOff>0</xdr:rowOff>
    </xdr:from>
    <xdr:to>
      <xdr:col>17</xdr:col>
      <xdr:colOff>28575</xdr:colOff>
      <xdr:row>2</xdr:row>
      <xdr:rowOff>19050</xdr:rowOff>
    </xdr:to>
    <xdr:sp macro="" textlink="">
      <xdr:nvSpPr>
        <xdr:cNvPr id="9843" name="Line 130">
          <a:extLst>
            <a:ext uri="{FF2B5EF4-FFF2-40B4-BE49-F238E27FC236}">
              <a16:creationId xmlns:a16="http://schemas.microsoft.com/office/drawing/2014/main" id="{00000000-0008-0000-0100-000073260000}"/>
            </a:ext>
          </a:extLst>
        </xdr:cNvPr>
        <xdr:cNvSpPr>
          <a:spLocks noChangeShapeType="1"/>
        </xdr:cNvSpPr>
      </xdr:nvSpPr>
      <xdr:spPr bwMode="auto">
        <a:xfrm flipH="1" flipV="1">
          <a:off x="10744200" y="400050"/>
          <a:ext cx="186690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view="pageBreakPreview" zoomScale="115" zoomScaleNormal="75" zoomScaleSheetLayoutView="115" workbookViewId="0">
      <pane xSplit="11" ySplit="7" topLeftCell="L8" activePane="bottomRight" state="frozen"/>
      <selection pane="topRight"/>
      <selection pane="bottomLeft"/>
      <selection pane="bottomRight" activeCell="X34" sqref="X34"/>
    </sheetView>
  </sheetViews>
  <sheetFormatPr defaultColWidth="9.33203125" defaultRowHeight="11.25" x14ac:dyDescent="0.15"/>
  <cols>
    <col min="1" max="1" width="0.83203125" style="1" customWidth="1"/>
    <col min="2" max="6" width="1.5" style="1" customWidth="1"/>
    <col min="7" max="7" width="24" style="1" customWidth="1"/>
    <col min="8" max="9" width="1.83203125" style="1" customWidth="1"/>
    <col min="10" max="10" width="4.83203125" style="1" customWidth="1"/>
    <col min="11" max="11" width="1.5" style="1" customWidth="1"/>
    <col min="12" max="13" width="12.83203125" style="1" customWidth="1"/>
    <col min="14" max="14" width="13.1640625" style="1" customWidth="1"/>
    <col min="15" max="16" width="14.1640625" style="1" customWidth="1"/>
    <col min="17" max="17" width="12.83203125" style="1" customWidth="1"/>
    <col min="18" max="18" width="9.33203125" style="1" bestFit="1"/>
    <col min="19" max="16384" width="9.33203125" style="1"/>
  </cols>
  <sheetData>
    <row r="1" spans="1:17" ht="17.25" x14ac:dyDescent="0.15">
      <c r="C1" s="2" t="s">
        <v>7</v>
      </c>
    </row>
    <row r="2" spans="1:17" ht="15" customHeight="1" x14ac:dyDescent="0.15">
      <c r="D2" s="3" t="s">
        <v>9</v>
      </c>
      <c r="L2" s="4"/>
      <c r="M2" s="4"/>
      <c r="N2" s="4"/>
      <c r="O2" s="4"/>
      <c r="P2" s="4"/>
    </row>
    <row r="3" spans="1:17" ht="5.2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7"/>
      <c r="L3" s="7"/>
      <c r="M3" s="5"/>
      <c r="N3" s="7"/>
      <c r="O3" s="8"/>
      <c r="P3" s="8"/>
      <c r="Q3" s="8"/>
    </row>
    <row r="4" spans="1:17" ht="28.5" customHeight="1" x14ac:dyDescent="0.15">
      <c r="A4" s="9"/>
      <c r="B4" s="10" t="s">
        <v>5</v>
      </c>
      <c r="C4" s="10"/>
      <c r="D4" s="10"/>
      <c r="E4" s="10"/>
      <c r="F4" s="10"/>
      <c r="G4" s="10"/>
      <c r="H4" s="10"/>
      <c r="I4" s="10"/>
      <c r="J4" s="11" t="s">
        <v>2</v>
      </c>
      <c r="K4" s="12"/>
      <c r="L4" s="110" t="s">
        <v>122</v>
      </c>
      <c r="M4" s="134" t="s">
        <v>13</v>
      </c>
      <c r="N4" s="135"/>
      <c r="O4" s="13" t="s">
        <v>0</v>
      </c>
      <c r="P4" s="14" t="s">
        <v>14</v>
      </c>
      <c r="Q4" s="13" t="s">
        <v>16</v>
      </c>
    </row>
    <row r="5" spans="1:17" ht="5.25" customHeight="1" x14ac:dyDescent="0.15">
      <c r="A5" s="15"/>
      <c r="B5" s="16"/>
      <c r="C5" s="16"/>
      <c r="D5" s="16"/>
      <c r="E5" s="16"/>
      <c r="F5" s="16"/>
      <c r="G5" s="16"/>
      <c r="H5" s="16"/>
      <c r="I5" s="16"/>
      <c r="J5" s="16"/>
      <c r="K5" s="17"/>
      <c r="L5" s="17"/>
      <c r="M5" s="15"/>
      <c r="N5" s="17"/>
      <c r="O5" s="18"/>
      <c r="P5" s="18"/>
      <c r="Q5" s="18"/>
    </row>
    <row r="6" spans="1:17" ht="6" customHeight="1" x14ac:dyDescent="0.15">
      <c r="A6" s="19"/>
      <c r="B6" s="20"/>
      <c r="C6" s="21"/>
      <c r="D6" s="21"/>
      <c r="E6" s="22"/>
      <c r="F6" s="22"/>
      <c r="G6" s="22"/>
      <c r="H6" s="22"/>
      <c r="I6" s="22"/>
      <c r="J6" s="21"/>
      <c r="K6" s="23"/>
      <c r="L6" s="24"/>
      <c r="M6" s="24"/>
      <c r="N6" s="24"/>
      <c r="O6" s="24"/>
      <c r="P6" s="24"/>
      <c r="Q6" s="24"/>
    </row>
    <row r="7" spans="1:17" ht="42.75" customHeight="1" x14ac:dyDescent="0.15">
      <c r="A7" s="25"/>
      <c r="B7" s="26" t="s">
        <v>17</v>
      </c>
      <c r="C7" s="27"/>
      <c r="D7" s="27"/>
      <c r="E7" s="136" t="s">
        <v>18</v>
      </c>
      <c r="F7" s="136"/>
      <c r="G7" s="136"/>
      <c r="H7" s="136"/>
      <c r="I7" s="111"/>
      <c r="J7" s="111"/>
      <c r="K7" s="28"/>
      <c r="L7" s="29" t="s">
        <v>11</v>
      </c>
      <c r="M7" s="29" t="s">
        <v>11</v>
      </c>
      <c r="N7" s="29" t="s">
        <v>24</v>
      </c>
      <c r="O7" s="29" t="s">
        <v>24</v>
      </c>
      <c r="P7" s="29" t="s">
        <v>8</v>
      </c>
      <c r="Q7" s="30" t="s">
        <v>28</v>
      </c>
    </row>
    <row r="8" spans="1:17" ht="21" customHeight="1" x14ac:dyDescent="0.15">
      <c r="A8" s="25"/>
      <c r="B8" s="26" t="s">
        <v>31</v>
      </c>
      <c r="C8" s="27"/>
      <c r="D8" s="27"/>
      <c r="E8" s="136" t="s">
        <v>33</v>
      </c>
      <c r="F8" s="136"/>
      <c r="G8" s="136"/>
      <c r="H8" s="136"/>
      <c r="I8" s="111"/>
      <c r="J8" s="111"/>
      <c r="K8" s="28"/>
      <c r="L8" s="31" t="s">
        <v>34</v>
      </c>
      <c r="M8" s="32" t="s">
        <v>27</v>
      </c>
      <c r="N8" s="32" t="s">
        <v>27</v>
      </c>
      <c r="O8" s="31" t="s">
        <v>36</v>
      </c>
      <c r="P8" s="31" t="s">
        <v>36</v>
      </c>
      <c r="Q8" s="30" t="s">
        <v>28</v>
      </c>
    </row>
    <row r="9" spans="1:17" ht="21" customHeight="1" x14ac:dyDescent="0.15">
      <c r="A9" s="25"/>
      <c r="B9" s="26" t="s">
        <v>39</v>
      </c>
      <c r="C9" s="27"/>
      <c r="D9" s="27"/>
      <c r="E9" s="136" t="s">
        <v>43</v>
      </c>
      <c r="F9" s="136"/>
      <c r="G9" s="136"/>
      <c r="H9" s="136"/>
      <c r="I9" s="111"/>
      <c r="J9" s="111"/>
      <c r="K9" s="28"/>
      <c r="L9" s="34" t="s">
        <v>44</v>
      </c>
      <c r="M9" s="32" t="s">
        <v>118</v>
      </c>
      <c r="N9" s="32" t="s">
        <v>49</v>
      </c>
      <c r="O9" s="33" t="s">
        <v>49</v>
      </c>
      <c r="P9" s="33" t="s">
        <v>49</v>
      </c>
      <c r="Q9" s="30" t="s">
        <v>28</v>
      </c>
    </row>
    <row r="10" spans="1:17" ht="21" customHeight="1" x14ac:dyDescent="0.15">
      <c r="A10" s="25"/>
      <c r="B10" s="26" t="s">
        <v>10</v>
      </c>
      <c r="C10" s="27"/>
      <c r="D10" s="27"/>
      <c r="E10" s="136" t="s">
        <v>41</v>
      </c>
      <c r="F10" s="136"/>
      <c r="G10" s="136"/>
      <c r="H10" s="136"/>
      <c r="I10" s="137" t="s">
        <v>21</v>
      </c>
      <c r="J10" s="138"/>
      <c r="K10" s="28"/>
      <c r="L10" s="32">
        <v>4</v>
      </c>
      <c r="M10" s="32">
        <v>1</v>
      </c>
      <c r="N10" s="32">
        <v>1</v>
      </c>
      <c r="O10" s="32">
        <v>1</v>
      </c>
      <c r="P10" s="32">
        <v>1</v>
      </c>
      <c r="Q10" s="30">
        <f>SUM(L10:P10)</f>
        <v>8</v>
      </c>
    </row>
    <row r="11" spans="1:17" ht="21" customHeight="1" x14ac:dyDescent="0.15">
      <c r="A11" s="25"/>
      <c r="B11" s="26" t="s">
        <v>51</v>
      </c>
      <c r="C11" s="27"/>
      <c r="D11" s="27"/>
      <c r="E11" s="136" t="s">
        <v>30</v>
      </c>
      <c r="F11" s="136"/>
      <c r="G11" s="136"/>
      <c r="H11" s="136"/>
      <c r="I11" s="27"/>
      <c r="J11" s="27"/>
      <c r="K11" s="28"/>
      <c r="L11" s="32"/>
      <c r="M11" s="32"/>
      <c r="N11" s="32"/>
      <c r="O11" s="32"/>
      <c r="P11" s="32"/>
      <c r="Q11" s="30"/>
    </row>
    <row r="12" spans="1:17" ht="21" customHeight="1" x14ac:dyDescent="0.15">
      <c r="A12" s="25"/>
      <c r="B12" s="27"/>
      <c r="C12" s="139" t="s">
        <v>53</v>
      </c>
      <c r="D12" s="139"/>
      <c r="E12" s="139"/>
      <c r="F12" s="136" t="s">
        <v>22</v>
      </c>
      <c r="G12" s="136"/>
      <c r="H12" s="136"/>
      <c r="I12" s="27"/>
      <c r="J12" s="111" t="s">
        <v>50</v>
      </c>
      <c r="K12" s="28"/>
      <c r="L12" s="32">
        <v>0</v>
      </c>
      <c r="M12" s="32">
        <v>0</v>
      </c>
      <c r="N12" s="32">
        <v>0</v>
      </c>
      <c r="O12" s="32" t="s">
        <v>28</v>
      </c>
      <c r="P12" s="32" t="s">
        <v>28</v>
      </c>
      <c r="Q12" s="30">
        <f t="shared" ref="Q12:Q18" si="0">SUM(L12:P12)</f>
        <v>0</v>
      </c>
    </row>
    <row r="13" spans="1:17" ht="21" customHeight="1" x14ac:dyDescent="0.15">
      <c r="A13" s="25"/>
      <c r="B13" s="27"/>
      <c r="C13" s="139" t="s">
        <v>55</v>
      </c>
      <c r="D13" s="139"/>
      <c r="E13" s="139"/>
      <c r="F13" s="136" t="s">
        <v>56</v>
      </c>
      <c r="G13" s="136"/>
      <c r="H13" s="136"/>
      <c r="I13" s="27"/>
      <c r="J13" s="111" t="s">
        <v>50</v>
      </c>
      <c r="K13" s="28"/>
      <c r="L13" s="32">
        <v>0</v>
      </c>
      <c r="M13" s="32">
        <v>0</v>
      </c>
      <c r="N13" s="32">
        <v>0</v>
      </c>
      <c r="O13" s="32" t="s">
        <v>28</v>
      </c>
      <c r="P13" s="32" t="s">
        <v>28</v>
      </c>
      <c r="Q13" s="30">
        <f t="shared" si="0"/>
        <v>0</v>
      </c>
    </row>
    <row r="14" spans="1:17" ht="21" customHeight="1" x14ac:dyDescent="0.15">
      <c r="A14" s="25"/>
      <c r="B14" s="27"/>
      <c r="C14" s="139" t="s">
        <v>57</v>
      </c>
      <c r="D14" s="139"/>
      <c r="E14" s="139"/>
      <c r="F14" s="136" t="s">
        <v>47</v>
      </c>
      <c r="G14" s="136"/>
      <c r="H14" s="136"/>
      <c r="I14" s="27"/>
      <c r="J14" s="111" t="s">
        <v>50</v>
      </c>
      <c r="K14" s="28"/>
      <c r="L14" s="32">
        <v>83</v>
      </c>
      <c r="M14" s="32">
        <v>0</v>
      </c>
      <c r="N14" s="32">
        <v>0</v>
      </c>
      <c r="O14" s="32" t="s">
        <v>28</v>
      </c>
      <c r="P14" s="32" t="s">
        <v>28</v>
      </c>
      <c r="Q14" s="30">
        <f t="shared" si="0"/>
        <v>83</v>
      </c>
    </row>
    <row r="15" spans="1:17" ht="21" customHeight="1" x14ac:dyDescent="0.15">
      <c r="A15" s="25"/>
      <c r="B15" s="27"/>
      <c r="C15" s="139" t="s">
        <v>54</v>
      </c>
      <c r="D15" s="139"/>
      <c r="E15" s="139"/>
      <c r="F15" s="136" t="s">
        <v>48</v>
      </c>
      <c r="G15" s="136"/>
      <c r="H15" s="136"/>
      <c r="I15" s="27"/>
      <c r="J15" s="111" t="s">
        <v>50</v>
      </c>
      <c r="K15" s="28"/>
      <c r="L15" s="32">
        <v>0</v>
      </c>
      <c r="M15" s="32">
        <v>0</v>
      </c>
      <c r="N15" s="32">
        <v>0</v>
      </c>
      <c r="O15" s="32" t="s">
        <v>28</v>
      </c>
      <c r="P15" s="32" t="s">
        <v>28</v>
      </c>
      <c r="Q15" s="30">
        <f t="shared" si="0"/>
        <v>0</v>
      </c>
    </row>
    <row r="16" spans="1:17" ht="21" customHeight="1" x14ac:dyDescent="0.15">
      <c r="A16" s="25"/>
      <c r="B16" s="27"/>
      <c r="C16" s="139" t="s">
        <v>35</v>
      </c>
      <c r="D16" s="139"/>
      <c r="E16" s="139"/>
      <c r="F16" s="136" t="s">
        <v>58</v>
      </c>
      <c r="G16" s="136"/>
      <c r="H16" s="136"/>
      <c r="I16" s="27"/>
      <c r="J16" s="111" t="s">
        <v>50</v>
      </c>
      <c r="K16" s="28"/>
      <c r="L16" s="32">
        <v>0</v>
      </c>
      <c r="M16" s="32">
        <v>0</v>
      </c>
      <c r="N16" s="32">
        <v>0</v>
      </c>
      <c r="O16" s="32" t="s">
        <v>28</v>
      </c>
      <c r="P16" s="32" t="s">
        <v>28</v>
      </c>
      <c r="Q16" s="30">
        <f t="shared" si="0"/>
        <v>0</v>
      </c>
    </row>
    <row r="17" spans="1:17" ht="21" customHeight="1" x14ac:dyDescent="0.15">
      <c r="A17" s="25"/>
      <c r="B17" s="26" t="s">
        <v>38</v>
      </c>
      <c r="C17" s="27"/>
      <c r="D17" s="27"/>
      <c r="E17" s="136" t="s">
        <v>46</v>
      </c>
      <c r="F17" s="136"/>
      <c r="G17" s="136"/>
      <c r="H17" s="136"/>
      <c r="I17" s="27"/>
      <c r="J17" s="111" t="s">
        <v>40</v>
      </c>
      <c r="K17" s="28"/>
      <c r="L17" s="32">
        <v>1527</v>
      </c>
      <c r="M17" s="32">
        <v>603</v>
      </c>
      <c r="N17" s="32">
        <v>112</v>
      </c>
      <c r="O17" s="32">
        <v>76</v>
      </c>
      <c r="P17" s="32">
        <v>62</v>
      </c>
      <c r="Q17" s="30">
        <f t="shared" si="0"/>
        <v>2380</v>
      </c>
    </row>
    <row r="18" spans="1:17" ht="21" customHeight="1" x14ac:dyDescent="0.15">
      <c r="A18" s="25"/>
      <c r="B18" s="26" t="s">
        <v>59</v>
      </c>
      <c r="C18" s="27"/>
      <c r="D18" s="27"/>
      <c r="E18" s="136" t="s">
        <v>52</v>
      </c>
      <c r="F18" s="136"/>
      <c r="G18" s="136"/>
      <c r="H18" s="136"/>
      <c r="I18" s="27"/>
      <c r="J18" s="111" t="s">
        <v>40</v>
      </c>
      <c r="K18" s="35"/>
      <c r="L18" s="32">
        <v>0</v>
      </c>
      <c r="M18" s="32">
        <v>0</v>
      </c>
      <c r="N18" s="32">
        <v>0</v>
      </c>
      <c r="O18" s="32" t="s">
        <v>28</v>
      </c>
      <c r="P18" s="32" t="s">
        <v>28</v>
      </c>
      <c r="Q18" s="30">
        <f t="shared" si="0"/>
        <v>0</v>
      </c>
    </row>
    <row r="19" spans="1:17" ht="21" customHeight="1" x14ac:dyDescent="0.15">
      <c r="A19" s="25"/>
      <c r="B19" s="26" t="s">
        <v>3</v>
      </c>
      <c r="C19" s="27"/>
      <c r="D19" s="27"/>
      <c r="E19" s="136" t="s">
        <v>60</v>
      </c>
      <c r="F19" s="136"/>
      <c r="G19" s="136"/>
      <c r="H19" s="136"/>
      <c r="I19" s="27"/>
      <c r="J19" s="27"/>
      <c r="K19" s="28"/>
      <c r="L19" s="32"/>
      <c r="M19" s="32"/>
      <c r="N19" s="32"/>
      <c r="O19" s="32"/>
      <c r="P19" s="32"/>
      <c r="Q19" s="30"/>
    </row>
    <row r="20" spans="1:17" ht="21" customHeight="1" x14ac:dyDescent="0.15">
      <c r="A20" s="25"/>
      <c r="B20" s="27"/>
      <c r="C20" s="139" t="s">
        <v>53</v>
      </c>
      <c r="D20" s="139"/>
      <c r="E20" s="139"/>
      <c r="F20" s="136" t="s">
        <v>15</v>
      </c>
      <c r="G20" s="136"/>
      <c r="H20" s="136"/>
      <c r="I20" s="27"/>
      <c r="J20" s="111" t="s">
        <v>37</v>
      </c>
      <c r="K20" s="28"/>
      <c r="L20" s="32">
        <v>0</v>
      </c>
      <c r="M20" s="32">
        <v>0</v>
      </c>
      <c r="N20" s="32">
        <v>0</v>
      </c>
      <c r="O20" s="32" t="s">
        <v>28</v>
      </c>
      <c r="P20" s="32" t="s">
        <v>28</v>
      </c>
      <c r="Q20" s="30">
        <f>SUM(L20:P20)</f>
        <v>0</v>
      </c>
    </row>
    <row r="21" spans="1:17" ht="21" customHeight="1" x14ac:dyDescent="0.15">
      <c r="A21" s="25"/>
      <c r="B21" s="27"/>
      <c r="C21" s="139" t="s">
        <v>55</v>
      </c>
      <c r="D21" s="139"/>
      <c r="E21" s="139"/>
      <c r="F21" s="136" t="s">
        <v>62</v>
      </c>
      <c r="G21" s="136"/>
      <c r="H21" s="136"/>
      <c r="I21" s="27"/>
      <c r="J21" s="111" t="s">
        <v>50</v>
      </c>
      <c r="K21" s="28"/>
      <c r="L21" s="32">
        <v>0</v>
      </c>
      <c r="M21" s="32">
        <v>0</v>
      </c>
      <c r="N21" s="32">
        <v>0</v>
      </c>
      <c r="O21" s="32" t="s">
        <v>28</v>
      </c>
      <c r="P21" s="32" t="s">
        <v>28</v>
      </c>
      <c r="Q21" s="30">
        <f>SUM(L21:P21)</f>
        <v>0</v>
      </c>
    </row>
    <row r="22" spans="1:17" ht="21" customHeight="1" x14ac:dyDescent="0.15">
      <c r="A22" s="25"/>
      <c r="B22" s="27"/>
      <c r="C22" s="139" t="s">
        <v>57</v>
      </c>
      <c r="D22" s="139"/>
      <c r="E22" s="139"/>
      <c r="F22" s="136" t="s">
        <v>29</v>
      </c>
      <c r="G22" s="136"/>
      <c r="H22" s="136"/>
      <c r="I22" s="27"/>
      <c r="J22" s="111" t="s">
        <v>50</v>
      </c>
      <c r="K22" s="28"/>
      <c r="L22" s="32">
        <v>0</v>
      </c>
      <c r="M22" s="32">
        <v>0</v>
      </c>
      <c r="N22" s="32">
        <v>0</v>
      </c>
      <c r="O22" s="32" t="s">
        <v>28</v>
      </c>
      <c r="P22" s="32" t="s">
        <v>28</v>
      </c>
      <c r="Q22" s="30">
        <f>SUM(L22:P22)</f>
        <v>0</v>
      </c>
    </row>
    <row r="23" spans="1:17" ht="21" customHeight="1" x14ac:dyDescent="0.15">
      <c r="A23" s="25"/>
      <c r="B23" s="26" t="s">
        <v>26</v>
      </c>
      <c r="C23" s="27"/>
      <c r="D23" s="27"/>
      <c r="E23" s="136" t="s">
        <v>63</v>
      </c>
      <c r="F23" s="136"/>
      <c r="G23" s="136"/>
      <c r="H23" s="136"/>
      <c r="I23" s="27"/>
      <c r="J23" s="27"/>
      <c r="K23" s="28"/>
      <c r="L23" s="32"/>
      <c r="M23" s="32"/>
      <c r="N23" s="32"/>
      <c r="O23" s="32"/>
      <c r="P23" s="32"/>
      <c r="Q23" s="30"/>
    </row>
    <row r="24" spans="1:17" ht="21" customHeight="1" x14ac:dyDescent="0.15">
      <c r="A24" s="25"/>
      <c r="B24" s="27"/>
      <c r="C24" s="139" t="s">
        <v>53</v>
      </c>
      <c r="D24" s="139"/>
      <c r="E24" s="139"/>
      <c r="F24" s="136" t="s">
        <v>25</v>
      </c>
      <c r="G24" s="136"/>
      <c r="H24" s="136"/>
      <c r="I24" s="27"/>
      <c r="J24" s="111" t="s">
        <v>37</v>
      </c>
      <c r="K24" s="28"/>
      <c r="L24" s="32">
        <v>992</v>
      </c>
      <c r="M24" s="32">
        <v>610</v>
      </c>
      <c r="N24" s="32">
        <v>242</v>
      </c>
      <c r="O24" s="32">
        <v>292</v>
      </c>
      <c r="P24" s="32">
        <v>243</v>
      </c>
      <c r="Q24" s="30">
        <f>SUM(L24:P24)</f>
        <v>2379</v>
      </c>
    </row>
    <row r="25" spans="1:17" ht="21" customHeight="1" x14ac:dyDescent="0.15">
      <c r="A25" s="25"/>
      <c r="B25" s="27"/>
      <c r="C25" s="139" t="s">
        <v>55</v>
      </c>
      <c r="D25" s="139"/>
      <c r="E25" s="139"/>
      <c r="F25" s="136" t="s">
        <v>64</v>
      </c>
      <c r="G25" s="136"/>
      <c r="H25" s="136"/>
      <c r="I25" s="27"/>
      <c r="J25" s="111" t="s">
        <v>50</v>
      </c>
      <c r="K25" s="28"/>
      <c r="L25" s="32">
        <v>15471</v>
      </c>
      <c r="M25" s="32">
        <v>7291</v>
      </c>
      <c r="N25" s="32">
        <v>3561</v>
      </c>
      <c r="O25" s="32">
        <v>4575</v>
      </c>
      <c r="P25" s="32">
        <v>8162</v>
      </c>
      <c r="Q25" s="30">
        <f>SUM(L25:P25)</f>
        <v>39060</v>
      </c>
    </row>
    <row r="26" spans="1:17" ht="21" customHeight="1" x14ac:dyDescent="0.15">
      <c r="A26" s="25"/>
      <c r="B26" s="27"/>
      <c r="C26" s="139" t="s">
        <v>57</v>
      </c>
      <c r="D26" s="139"/>
      <c r="E26" s="139"/>
      <c r="F26" s="136" t="s">
        <v>29</v>
      </c>
      <c r="G26" s="136"/>
      <c r="H26" s="136"/>
      <c r="I26" s="27"/>
      <c r="J26" s="111" t="s">
        <v>50</v>
      </c>
      <c r="K26" s="28"/>
      <c r="L26" s="32">
        <v>0</v>
      </c>
      <c r="M26" s="32">
        <v>0</v>
      </c>
      <c r="N26" s="32">
        <v>0</v>
      </c>
      <c r="O26" s="32" t="s">
        <v>28</v>
      </c>
      <c r="P26" s="32" t="s">
        <v>28</v>
      </c>
      <c r="Q26" s="30">
        <f>SUM(L26:P26)</f>
        <v>0</v>
      </c>
    </row>
    <row r="27" spans="1:17" ht="21" customHeight="1" x14ac:dyDescent="0.15">
      <c r="A27" s="25"/>
      <c r="B27" s="26" t="s">
        <v>65</v>
      </c>
      <c r="C27" s="27"/>
      <c r="D27" s="27"/>
      <c r="E27" s="136" t="s">
        <v>32</v>
      </c>
      <c r="F27" s="136"/>
      <c r="G27" s="136"/>
      <c r="H27" s="136"/>
      <c r="I27" s="27"/>
      <c r="J27" s="27"/>
      <c r="K27" s="28"/>
      <c r="L27" s="32"/>
      <c r="M27" s="32"/>
      <c r="N27" s="32"/>
      <c r="O27" s="32"/>
      <c r="P27" s="32"/>
      <c r="Q27" s="30"/>
    </row>
    <row r="28" spans="1:17" ht="21" customHeight="1" x14ac:dyDescent="0.15">
      <c r="A28" s="25"/>
      <c r="B28" s="27"/>
      <c r="C28" s="139" t="s">
        <v>53</v>
      </c>
      <c r="D28" s="139"/>
      <c r="E28" s="139"/>
      <c r="F28" s="136" t="s">
        <v>68</v>
      </c>
      <c r="G28" s="136"/>
      <c r="H28" s="136"/>
      <c r="I28" s="27"/>
      <c r="J28" s="111" t="s">
        <v>50</v>
      </c>
      <c r="K28" s="28"/>
      <c r="L28" s="32">
        <v>0</v>
      </c>
      <c r="M28" s="32">
        <v>0</v>
      </c>
      <c r="N28" s="32">
        <v>0</v>
      </c>
      <c r="O28" s="32" t="s">
        <v>28</v>
      </c>
      <c r="P28" s="32">
        <v>0</v>
      </c>
      <c r="Q28" s="30">
        <f>SUM(L28:P28)</f>
        <v>0</v>
      </c>
    </row>
    <row r="29" spans="1:17" ht="21" customHeight="1" x14ac:dyDescent="0.15">
      <c r="A29" s="25"/>
      <c r="B29" s="26" t="s">
        <v>19</v>
      </c>
      <c r="C29" s="27"/>
      <c r="D29" s="27"/>
      <c r="E29" s="136" t="s">
        <v>66</v>
      </c>
      <c r="F29" s="136"/>
      <c r="G29" s="136"/>
      <c r="H29" s="136"/>
      <c r="I29" s="27"/>
      <c r="J29" s="27"/>
      <c r="K29" s="28"/>
      <c r="L29" s="32"/>
      <c r="M29" s="32"/>
      <c r="N29" s="32"/>
      <c r="O29" s="32"/>
      <c r="P29" s="32"/>
      <c r="Q29" s="30"/>
    </row>
    <row r="30" spans="1:17" ht="21" customHeight="1" x14ac:dyDescent="0.15">
      <c r="A30" s="25"/>
      <c r="B30" s="27"/>
      <c r="C30" s="139" t="s">
        <v>53</v>
      </c>
      <c r="D30" s="139"/>
      <c r="E30" s="139"/>
      <c r="F30" s="136" t="s">
        <v>69</v>
      </c>
      <c r="G30" s="136"/>
      <c r="H30" s="136"/>
      <c r="I30" s="27"/>
      <c r="J30" s="111" t="s">
        <v>50</v>
      </c>
      <c r="K30" s="28"/>
      <c r="L30" s="32">
        <v>0</v>
      </c>
      <c r="M30" s="32">
        <v>0</v>
      </c>
      <c r="N30" s="32">
        <v>1821</v>
      </c>
      <c r="O30" s="32">
        <v>1600</v>
      </c>
      <c r="P30" s="32">
        <v>2177</v>
      </c>
      <c r="Q30" s="30">
        <f>SUM(L30:P30)</f>
        <v>5598</v>
      </c>
    </row>
    <row r="31" spans="1:17" ht="21" customHeight="1" x14ac:dyDescent="0.15">
      <c r="A31" s="25"/>
      <c r="B31" s="26" t="s">
        <v>70</v>
      </c>
      <c r="C31" s="27"/>
      <c r="D31" s="27"/>
      <c r="E31" s="136" t="s">
        <v>71</v>
      </c>
      <c r="F31" s="136"/>
      <c r="G31" s="136"/>
      <c r="H31" s="136"/>
      <c r="I31" s="27"/>
      <c r="J31" s="27"/>
      <c r="K31" s="28"/>
      <c r="L31" s="32"/>
      <c r="M31" s="32"/>
      <c r="N31" s="32"/>
      <c r="O31" s="32"/>
      <c r="P31" s="32"/>
      <c r="Q31" s="30"/>
    </row>
    <row r="32" spans="1:17" ht="21" customHeight="1" x14ac:dyDescent="0.15">
      <c r="A32" s="25"/>
      <c r="B32" s="27"/>
      <c r="C32" s="139" t="s">
        <v>53</v>
      </c>
      <c r="D32" s="139"/>
      <c r="E32" s="139"/>
      <c r="F32" s="136" t="s">
        <v>73</v>
      </c>
      <c r="G32" s="136"/>
      <c r="H32" s="136"/>
      <c r="I32" s="27"/>
      <c r="J32" s="111" t="s">
        <v>50</v>
      </c>
      <c r="K32" s="28"/>
      <c r="L32" s="32">
        <v>0</v>
      </c>
      <c r="M32" s="32">
        <v>0</v>
      </c>
      <c r="N32" s="32">
        <v>0</v>
      </c>
      <c r="O32" s="32" t="s">
        <v>28</v>
      </c>
      <c r="P32" s="32" t="s">
        <v>28</v>
      </c>
      <c r="Q32" s="30">
        <f t="shared" ref="Q32:Q39" si="1">SUM(L32:P32)</f>
        <v>0</v>
      </c>
    </row>
    <row r="33" spans="1:17" ht="21" customHeight="1" x14ac:dyDescent="0.15">
      <c r="A33" s="25"/>
      <c r="B33" s="27"/>
      <c r="C33" s="139" t="s">
        <v>1</v>
      </c>
      <c r="D33" s="139"/>
      <c r="E33" s="139"/>
      <c r="F33" s="136" t="s">
        <v>74</v>
      </c>
      <c r="G33" s="136"/>
      <c r="H33" s="136"/>
      <c r="I33" s="27"/>
      <c r="J33" s="111" t="s">
        <v>50</v>
      </c>
      <c r="K33" s="28"/>
      <c r="L33" s="32">
        <v>0</v>
      </c>
      <c r="M33" s="32">
        <v>0</v>
      </c>
      <c r="N33" s="32">
        <v>0</v>
      </c>
      <c r="O33" s="32">
        <v>5</v>
      </c>
      <c r="P33" s="32">
        <v>13</v>
      </c>
      <c r="Q33" s="30">
        <f t="shared" si="1"/>
        <v>18</v>
      </c>
    </row>
    <row r="34" spans="1:17" ht="21" customHeight="1" x14ac:dyDescent="0.15">
      <c r="A34" s="25"/>
      <c r="B34" s="27"/>
      <c r="C34" s="139" t="s">
        <v>57</v>
      </c>
      <c r="D34" s="139"/>
      <c r="E34" s="139"/>
      <c r="F34" s="136" t="s">
        <v>75</v>
      </c>
      <c r="G34" s="136"/>
      <c r="H34" s="136"/>
      <c r="I34" s="27"/>
      <c r="J34" s="111" t="s">
        <v>50</v>
      </c>
      <c r="K34" s="28"/>
      <c r="L34" s="32">
        <v>0</v>
      </c>
      <c r="M34" s="32">
        <v>0</v>
      </c>
      <c r="N34" s="32">
        <v>0</v>
      </c>
      <c r="O34" s="32" t="s">
        <v>121</v>
      </c>
      <c r="P34" s="32" t="s">
        <v>28</v>
      </c>
      <c r="Q34" s="30">
        <f t="shared" si="1"/>
        <v>0</v>
      </c>
    </row>
    <row r="35" spans="1:17" ht="21" customHeight="1" x14ac:dyDescent="0.15">
      <c r="A35" s="25"/>
      <c r="B35" s="27"/>
      <c r="C35" s="139" t="s">
        <v>54</v>
      </c>
      <c r="D35" s="139"/>
      <c r="E35" s="139"/>
      <c r="F35" s="136" t="s">
        <v>76</v>
      </c>
      <c r="G35" s="136"/>
      <c r="H35" s="136"/>
      <c r="I35" s="27"/>
      <c r="J35" s="111" t="s">
        <v>50</v>
      </c>
      <c r="K35" s="28"/>
      <c r="L35" s="32">
        <v>0</v>
      </c>
      <c r="M35" s="32">
        <v>0</v>
      </c>
      <c r="N35" s="32">
        <v>0</v>
      </c>
      <c r="O35" s="32" t="s">
        <v>28</v>
      </c>
      <c r="P35" s="32" t="s">
        <v>28</v>
      </c>
      <c r="Q35" s="30">
        <f t="shared" si="1"/>
        <v>0</v>
      </c>
    </row>
    <row r="36" spans="1:17" ht="21" customHeight="1" x14ac:dyDescent="0.15">
      <c r="A36" s="25"/>
      <c r="B36" s="27"/>
      <c r="C36" s="139" t="s">
        <v>35</v>
      </c>
      <c r="D36" s="139"/>
      <c r="E36" s="139"/>
      <c r="F36" s="136" t="s">
        <v>67</v>
      </c>
      <c r="G36" s="136"/>
      <c r="H36" s="136"/>
      <c r="I36" s="27"/>
      <c r="J36" s="111" t="s">
        <v>50</v>
      </c>
      <c r="K36" s="28"/>
      <c r="L36" s="32">
        <v>0</v>
      </c>
      <c r="M36" s="32">
        <v>0</v>
      </c>
      <c r="N36" s="32">
        <v>0</v>
      </c>
      <c r="O36" s="32">
        <v>1</v>
      </c>
      <c r="P36" s="32" t="s">
        <v>28</v>
      </c>
      <c r="Q36" s="30">
        <f t="shared" si="1"/>
        <v>1</v>
      </c>
    </row>
    <row r="37" spans="1:17" ht="21" customHeight="1" x14ac:dyDescent="0.15">
      <c r="A37" s="25"/>
      <c r="B37" s="27"/>
      <c r="C37" s="139" t="s">
        <v>42</v>
      </c>
      <c r="D37" s="139"/>
      <c r="E37" s="139"/>
      <c r="F37" s="136" t="s">
        <v>77</v>
      </c>
      <c r="G37" s="136"/>
      <c r="H37" s="136"/>
      <c r="I37" s="27"/>
      <c r="J37" s="111" t="s">
        <v>50</v>
      </c>
      <c r="K37" s="28"/>
      <c r="L37" s="32">
        <v>0</v>
      </c>
      <c r="M37" s="32">
        <v>0</v>
      </c>
      <c r="N37" s="32">
        <v>0</v>
      </c>
      <c r="O37" s="32">
        <v>2</v>
      </c>
      <c r="P37" s="32">
        <v>1</v>
      </c>
      <c r="Q37" s="30">
        <f t="shared" si="1"/>
        <v>3</v>
      </c>
    </row>
    <row r="38" spans="1:17" ht="21" customHeight="1" x14ac:dyDescent="0.15">
      <c r="A38" s="25"/>
      <c r="B38" s="27"/>
      <c r="C38" s="139" t="s">
        <v>78</v>
      </c>
      <c r="D38" s="139"/>
      <c r="E38" s="139"/>
      <c r="F38" s="136" t="s">
        <v>79</v>
      </c>
      <c r="G38" s="136"/>
      <c r="H38" s="136"/>
      <c r="I38" s="27"/>
      <c r="J38" s="111" t="s">
        <v>50</v>
      </c>
      <c r="K38" s="28"/>
      <c r="L38" s="32">
        <v>0</v>
      </c>
      <c r="M38" s="32">
        <v>0</v>
      </c>
      <c r="N38" s="32">
        <v>0</v>
      </c>
      <c r="O38" s="32" t="s">
        <v>28</v>
      </c>
      <c r="P38" s="32" t="s">
        <v>28</v>
      </c>
      <c r="Q38" s="30">
        <f t="shared" si="1"/>
        <v>0</v>
      </c>
    </row>
    <row r="39" spans="1:17" ht="21" customHeight="1" x14ac:dyDescent="0.15">
      <c r="A39" s="25"/>
      <c r="B39" s="27"/>
      <c r="C39" s="139" t="s">
        <v>80</v>
      </c>
      <c r="D39" s="139"/>
      <c r="E39" s="139"/>
      <c r="F39" s="136" t="s">
        <v>16</v>
      </c>
      <c r="G39" s="136"/>
      <c r="H39" s="136"/>
      <c r="I39" s="27"/>
      <c r="J39" s="111" t="s">
        <v>81</v>
      </c>
      <c r="K39" s="28"/>
      <c r="L39" s="32">
        <f>SUM(L32:L38)</f>
        <v>0</v>
      </c>
      <c r="M39" s="32">
        <f>SUM(M32:M38)</f>
        <v>0</v>
      </c>
      <c r="N39" s="32">
        <f>SUM(N32:N38)</f>
        <v>0</v>
      </c>
      <c r="O39" s="32">
        <f>SUM(O32:O38)</f>
        <v>8</v>
      </c>
      <c r="P39" s="32">
        <f>SUM(P32:P38)</f>
        <v>14</v>
      </c>
      <c r="Q39" s="30">
        <f t="shared" si="1"/>
        <v>22</v>
      </c>
    </row>
    <row r="40" spans="1:17" ht="6" customHeight="1" x14ac:dyDescent="0.15">
      <c r="A40" s="36"/>
      <c r="B40" s="37"/>
      <c r="C40" s="38"/>
      <c r="D40" s="38"/>
      <c r="E40" s="38"/>
      <c r="F40" s="39"/>
      <c r="G40" s="39"/>
      <c r="H40" s="37"/>
      <c r="I40" s="37"/>
      <c r="J40" s="40"/>
      <c r="K40" s="41"/>
      <c r="L40" s="42"/>
      <c r="M40" s="42"/>
      <c r="N40" s="42"/>
      <c r="O40" s="42"/>
      <c r="P40" s="42"/>
      <c r="Q40" s="43"/>
    </row>
    <row r="41" spans="1:17" x14ac:dyDescent="0.15">
      <c r="L41" s="90"/>
      <c r="M41" s="90"/>
      <c r="N41" s="90"/>
      <c r="O41" s="90"/>
      <c r="P41" s="90"/>
    </row>
  </sheetData>
  <mergeCells count="56">
    <mergeCell ref="C34:E34"/>
    <mergeCell ref="F34:H34"/>
    <mergeCell ref="C35:E35"/>
    <mergeCell ref="F35:H35"/>
    <mergeCell ref="C39:E39"/>
    <mergeCell ref="F39:H39"/>
    <mergeCell ref="C36:E36"/>
    <mergeCell ref="F36:H36"/>
    <mergeCell ref="C37:E37"/>
    <mergeCell ref="F37:H37"/>
    <mergeCell ref="C38:E38"/>
    <mergeCell ref="F38:H38"/>
    <mergeCell ref="E31:H31"/>
    <mergeCell ref="C32:E32"/>
    <mergeCell ref="F32:H32"/>
    <mergeCell ref="C33:E33"/>
    <mergeCell ref="F33:H33"/>
    <mergeCell ref="E27:H27"/>
    <mergeCell ref="C28:E28"/>
    <mergeCell ref="F28:H28"/>
    <mergeCell ref="E29:H29"/>
    <mergeCell ref="C30:E30"/>
    <mergeCell ref="F30:H30"/>
    <mergeCell ref="C24:E24"/>
    <mergeCell ref="F24:H24"/>
    <mergeCell ref="C25:E25"/>
    <mergeCell ref="F25:H25"/>
    <mergeCell ref="C26:E26"/>
    <mergeCell ref="F26:H26"/>
    <mergeCell ref="C21:E21"/>
    <mergeCell ref="F21:H21"/>
    <mergeCell ref="C22:E22"/>
    <mergeCell ref="F22:H22"/>
    <mergeCell ref="E23:H23"/>
    <mergeCell ref="E17:H17"/>
    <mergeCell ref="E18:H18"/>
    <mergeCell ref="E19:H19"/>
    <mergeCell ref="C20:E20"/>
    <mergeCell ref="F20:H20"/>
    <mergeCell ref="C14:E14"/>
    <mergeCell ref="F14:H14"/>
    <mergeCell ref="C15:E15"/>
    <mergeCell ref="F15:H15"/>
    <mergeCell ref="C16:E16"/>
    <mergeCell ref="F16:H16"/>
    <mergeCell ref="E11:H11"/>
    <mergeCell ref="C12:E12"/>
    <mergeCell ref="F12:H12"/>
    <mergeCell ref="C13:E13"/>
    <mergeCell ref="F13:H13"/>
    <mergeCell ref="M4:N4"/>
    <mergeCell ref="E7:H7"/>
    <mergeCell ref="E8:H8"/>
    <mergeCell ref="E9:H9"/>
    <mergeCell ref="E10:H10"/>
    <mergeCell ref="I10:J10"/>
  </mergeCells>
  <phoneticPr fontId="25"/>
  <pageMargins left="0.78740157480314965" right="0.78740157480314965" top="0.93" bottom="0.98425196850393704" header="0" footer="0"/>
  <pageSetup paperSize="9" scale="77" firstPageNumber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E34"/>
  <sheetViews>
    <sheetView view="pageBreakPreview" zoomScale="75" zoomScaleNormal="75" zoomScaleSheetLayoutView="75" workbookViewId="0">
      <pane xSplit="6" ySplit="4" topLeftCell="G5" activePane="bottomRight" state="frozen"/>
      <selection pane="topRight"/>
      <selection pane="bottomLeft"/>
      <selection pane="bottomRight" activeCell="AE32" sqref="AE32"/>
    </sheetView>
  </sheetViews>
  <sheetFormatPr defaultColWidth="14.6640625" defaultRowHeight="17.25" x14ac:dyDescent="0.15"/>
  <cols>
    <col min="1" max="5" width="3.6640625" style="44" customWidth="1"/>
    <col min="6" max="6" width="12.5" style="44" bestFit="1" customWidth="1"/>
    <col min="7" max="8" width="12.6640625" style="44" bestFit="1" customWidth="1"/>
    <col min="9" max="9" width="16.83203125" style="44" customWidth="1"/>
    <col min="10" max="11" width="10.33203125" style="44" customWidth="1"/>
    <col min="12" max="12" width="16.83203125" style="44" customWidth="1"/>
    <col min="13" max="17" width="3.6640625" style="44" customWidth="1"/>
    <col min="18" max="18" width="12.5" style="44" bestFit="1" customWidth="1"/>
    <col min="19" max="20" width="8.83203125" style="44" customWidth="1"/>
    <col min="21" max="21" width="9.6640625" style="44" customWidth="1"/>
    <col min="22" max="23" width="8.83203125" style="44" customWidth="1"/>
    <col min="24" max="24" width="10.83203125" style="44" customWidth="1"/>
    <col min="25" max="26" width="8.83203125" style="44" customWidth="1"/>
    <col min="27" max="27" width="10.83203125" style="44" customWidth="1"/>
    <col min="28" max="29" width="8.83203125" style="44" customWidth="1"/>
    <col min="30" max="30" width="11.5" style="44" customWidth="1"/>
    <col min="31" max="121" width="19.5" style="44" customWidth="1"/>
    <col min="122" max="122" width="14.6640625" style="44" bestFit="1"/>
    <col min="123" max="16384" width="14.6640625" style="44"/>
  </cols>
  <sheetData>
    <row r="1" spans="1:30" ht="31.5" customHeight="1" x14ac:dyDescent="0.2">
      <c r="A1" s="45" t="s">
        <v>82</v>
      </c>
      <c r="B1" s="46"/>
      <c r="C1" s="46"/>
      <c r="D1" s="46"/>
      <c r="E1" s="46"/>
      <c r="F1" s="47"/>
      <c r="G1" s="48"/>
      <c r="H1" s="48"/>
      <c r="I1" s="49"/>
      <c r="J1" s="48"/>
      <c r="K1" s="48"/>
      <c r="L1" s="50" t="s">
        <v>83</v>
      </c>
      <c r="M1" s="51" t="s">
        <v>82</v>
      </c>
      <c r="N1" s="46"/>
      <c r="O1" s="46"/>
      <c r="P1" s="46"/>
      <c r="Q1" s="46"/>
      <c r="R1" s="47"/>
      <c r="S1" s="48"/>
      <c r="T1" s="48"/>
      <c r="U1" s="49"/>
      <c r="V1" s="48"/>
      <c r="W1" s="48"/>
      <c r="X1" s="49"/>
      <c r="Y1" s="48"/>
      <c r="Z1" s="48"/>
      <c r="AA1" s="49"/>
      <c r="AC1" s="52"/>
      <c r="AD1" s="49" t="s">
        <v>83</v>
      </c>
    </row>
    <row r="2" spans="1:30" ht="31.5" customHeight="1" x14ac:dyDescent="0.15">
      <c r="A2" s="53"/>
      <c r="B2" s="54"/>
      <c r="C2" s="54"/>
      <c r="D2" s="54"/>
      <c r="E2" s="54"/>
      <c r="F2" s="55" t="s">
        <v>84</v>
      </c>
      <c r="G2" s="145" t="s">
        <v>120</v>
      </c>
      <c r="H2" s="146"/>
      <c r="I2" s="146"/>
      <c r="J2" s="146"/>
      <c r="K2" s="146"/>
      <c r="L2" s="147"/>
      <c r="M2" s="53"/>
      <c r="N2" s="54"/>
      <c r="O2" s="54"/>
      <c r="P2" s="54"/>
      <c r="Q2" s="54"/>
      <c r="R2" s="56" t="s">
        <v>84</v>
      </c>
      <c r="S2" s="145" t="s">
        <v>119</v>
      </c>
      <c r="T2" s="146"/>
      <c r="U2" s="146"/>
      <c r="V2" s="146"/>
      <c r="W2" s="146"/>
      <c r="X2" s="146"/>
      <c r="Y2" s="146"/>
      <c r="Z2" s="146"/>
      <c r="AA2" s="147"/>
      <c r="AB2" s="148" t="s">
        <v>85</v>
      </c>
      <c r="AC2" s="149"/>
      <c r="AD2" s="150"/>
    </row>
    <row r="3" spans="1:30" ht="31.5" customHeight="1" x14ac:dyDescent="0.15">
      <c r="A3" s="57"/>
      <c r="B3" s="58"/>
      <c r="C3" s="58"/>
      <c r="D3" s="58"/>
      <c r="E3" s="58"/>
      <c r="F3" s="55" t="s">
        <v>61</v>
      </c>
      <c r="G3" s="151" t="s">
        <v>86</v>
      </c>
      <c r="H3" s="152"/>
      <c r="I3" s="153"/>
      <c r="J3" s="151" t="s">
        <v>23</v>
      </c>
      <c r="K3" s="152"/>
      <c r="L3" s="153"/>
      <c r="M3" s="57"/>
      <c r="N3" s="58"/>
      <c r="O3" s="58"/>
      <c r="P3" s="58"/>
      <c r="Q3" s="58"/>
      <c r="R3" s="56" t="s">
        <v>61</v>
      </c>
      <c r="S3" s="151" t="s">
        <v>23</v>
      </c>
      <c r="T3" s="152"/>
      <c r="U3" s="153"/>
      <c r="V3" s="151" t="s">
        <v>87</v>
      </c>
      <c r="W3" s="152"/>
      <c r="X3" s="153"/>
      <c r="Y3" s="151" t="s">
        <v>20</v>
      </c>
      <c r="Z3" s="152"/>
      <c r="AA3" s="153"/>
      <c r="AB3" s="154" t="s">
        <v>45</v>
      </c>
      <c r="AC3" s="155"/>
      <c r="AD3" s="156"/>
    </row>
    <row r="4" spans="1:30" ht="31.5" customHeight="1" x14ac:dyDescent="0.15">
      <c r="A4" s="59" t="s">
        <v>89</v>
      </c>
      <c r="B4" s="60"/>
      <c r="C4" s="60"/>
      <c r="D4" s="60"/>
      <c r="E4" s="60"/>
      <c r="F4" s="61" t="s">
        <v>4</v>
      </c>
      <c r="G4" s="62">
        <v>3</v>
      </c>
      <c r="H4" s="62">
        <v>4</v>
      </c>
      <c r="I4" s="91" t="s">
        <v>90</v>
      </c>
      <c r="J4" s="62">
        <v>3</v>
      </c>
      <c r="K4" s="62">
        <v>4</v>
      </c>
      <c r="L4" s="91" t="s">
        <v>90</v>
      </c>
      <c r="M4" s="59" t="s">
        <v>89</v>
      </c>
      <c r="N4" s="60"/>
      <c r="O4" s="60"/>
      <c r="P4" s="60"/>
      <c r="Q4" s="60"/>
      <c r="R4" s="63" t="s">
        <v>4</v>
      </c>
      <c r="S4" s="62">
        <v>3</v>
      </c>
      <c r="T4" s="62">
        <v>4</v>
      </c>
      <c r="U4" s="91" t="s">
        <v>90</v>
      </c>
      <c r="V4" s="62">
        <v>3</v>
      </c>
      <c r="W4" s="62">
        <v>4</v>
      </c>
      <c r="X4" s="91" t="s">
        <v>90</v>
      </c>
      <c r="Y4" s="62">
        <v>3</v>
      </c>
      <c r="Z4" s="62">
        <v>4</v>
      </c>
      <c r="AA4" s="91" t="s">
        <v>90</v>
      </c>
      <c r="AB4" s="62">
        <v>3</v>
      </c>
      <c r="AC4" s="62">
        <v>4</v>
      </c>
      <c r="AD4" s="91" t="s">
        <v>90</v>
      </c>
    </row>
    <row r="5" spans="1:30" ht="31.5" customHeight="1" x14ac:dyDescent="0.15">
      <c r="A5" s="64"/>
      <c r="B5" s="140" t="s">
        <v>91</v>
      </c>
      <c r="C5" s="141"/>
      <c r="D5" s="141"/>
      <c r="E5" s="141"/>
      <c r="F5" s="65"/>
      <c r="G5" s="66">
        <v>79146</v>
      </c>
      <c r="H5" s="66">
        <v>70217</v>
      </c>
      <c r="I5" s="114">
        <f>ROUND((H5/G5-1)*100,1)</f>
        <v>-11.3</v>
      </c>
      <c r="J5" s="92">
        <v>11006</v>
      </c>
      <c r="K5" s="92">
        <v>10619</v>
      </c>
      <c r="L5" s="114">
        <f t="shared" ref="L5:L23" si="0">IF(J5=0,IF(K5=0,"　","　　　皆増"),IF(K5=0,"　　　皆減",ROUND((K5/J5-1)*100,1)))</f>
        <v>-3.5</v>
      </c>
      <c r="M5" s="64"/>
      <c r="N5" s="140" t="s">
        <v>91</v>
      </c>
      <c r="O5" s="141"/>
      <c r="P5" s="141"/>
      <c r="Q5" s="141"/>
      <c r="R5" s="67"/>
      <c r="S5" s="92">
        <v>54898</v>
      </c>
      <c r="T5" s="92">
        <v>59767</v>
      </c>
      <c r="U5" s="114">
        <f t="shared" ref="U5:U23" si="1">IF(S5=0,IF(T5=0,"　","　　　皆増"),IF(T5=0,"　　　皆減",ROUND((T5/S5-1)*100,1)))</f>
        <v>8.9</v>
      </c>
      <c r="V5" s="92">
        <v>52697</v>
      </c>
      <c r="W5" s="92">
        <v>48778</v>
      </c>
      <c r="X5" s="114">
        <f t="shared" ref="X5:X12" si="2">IF(V5=0,IF(W5=0,"　","　　　皆増"),IF(W5=0,"　　　皆減",ROUND((W5/V5-1)*100,1)))</f>
        <v>-7.4</v>
      </c>
      <c r="Y5" s="92">
        <v>102724</v>
      </c>
      <c r="Z5" s="92">
        <v>93606</v>
      </c>
      <c r="AA5" s="114">
        <f t="shared" ref="AA5:AA31" si="3">IF(Y5=0,IF(Z5=0,"　","　　　皆増"),IF(Z5=0,"　　　皆減",ROUND((Z5/Y5-1)*100,1)))</f>
        <v>-8.9</v>
      </c>
      <c r="AB5" s="93">
        <v>300471</v>
      </c>
      <c r="AC5" s="115">
        <f>SUM(H5,K5,T5,W5,Z5)</f>
        <v>282987</v>
      </c>
      <c r="AD5" s="116">
        <f t="shared" ref="AD5:AD31" si="4">IF(AB5=0,IF(AC5=0,"　","　　　皆増"),IF(AC5=0,"　　　皆減",ROUND((AC5/AB5-1)*100,1)))</f>
        <v>-5.8</v>
      </c>
    </row>
    <row r="6" spans="1:30" ht="31.5" customHeight="1" x14ac:dyDescent="0.15">
      <c r="A6" s="157" t="s">
        <v>93</v>
      </c>
      <c r="B6" s="68"/>
      <c r="C6" s="142" t="s">
        <v>72</v>
      </c>
      <c r="D6" s="142"/>
      <c r="E6" s="143"/>
      <c r="F6" s="143"/>
      <c r="G6" s="69">
        <v>0</v>
      </c>
      <c r="H6" s="73">
        <v>0</v>
      </c>
      <c r="I6" s="117">
        <v>0</v>
      </c>
      <c r="J6" s="94">
        <v>10825</v>
      </c>
      <c r="K6" s="95">
        <v>10460</v>
      </c>
      <c r="L6" s="118">
        <f t="shared" si="0"/>
        <v>-3.4</v>
      </c>
      <c r="M6" s="157" t="s">
        <v>93</v>
      </c>
      <c r="N6" s="68"/>
      <c r="O6" s="142" t="s">
        <v>72</v>
      </c>
      <c r="P6" s="142"/>
      <c r="Q6" s="143"/>
      <c r="R6" s="144"/>
      <c r="S6" s="94">
        <v>49730</v>
      </c>
      <c r="T6" s="95">
        <v>54172</v>
      </c>
      <c r="U6" s="118">
        <f t="shared" si="1"/>
        <v>8.9</v>
      </c>
      <c r="V6" s="95">
        <v>52070</v>
      </c>
      <c r="W6" s="95">
        <v>48614</v>
      </c>
      <c r="X6" s="118">
        <f t="shared" si="2"/>
        <v>-6.6</v>
      </c>
      <c r="Y6" s="95">
        <v>96513</v>
      </c>
      <c r="Z6" s="119">
        <v>91132</v>
      </c>
      <c r="AA6" s="118">
        <f t="shared" si="3"/>
        <v>-5.6</v>
      </c>
      <c r="AB6" s="96">
        <v>209138</v>
      </c>
      <c r="AC6" s="96">
        <f t="shared" ref="AC6:AC33" si="5">SUM(H6,K6,T6,W6,Z6)</f>
        <v>204378</v>
      </c>
      <c r="AD6" s="120">
        <f t="shared" si="4"/>
        <v>-2.2999999999999998</v>
      </c>
    </row>
    <row r="7" spans="1:30" ht="31.5" customHeight="1" x14ac:dyDescent="0.15">
      <c r="A7" s="157"/>
      <c r="B7" s="68"/>
      <c r="C7" s="71"/>
      <c r="D7" s="142" t="s">
        <v>95</v>
      </c>
      <c r="E7" s="143"/>
      <c r="F7" s="143"/>
      <c r="G7" s="69">
        <v>0</v>
      </c>
      <c r="H7" s="69">
        <v>0</v>
      </c>
      <c r="I7" s="117">
        <v>0</v>
      </c>
      <c r="J7" s="94">
        <v>10825</v>
      </c>
      <c r="K7" s="94">
        <v>10460</v>
      </c>
      <c r="L7" s="118">
        <f t="shared" si="0"/>
        <v>-3.4</v>
      </c>
      <c r="M7" s="157"/>
      <c r="N7" s="68"/>
      <c r="O7" s="71"/>
      <c r="P7" s="142" t="s">
        <v>95</v>
      </c>
      <c r="Q7" s="143"/>
      <c r="R7" s="144"/>
      <c r="S7" s="94">
        <v>49730</v>
      </c>
      <c r="T7" s="94">
        <v>54172</v>
      </c>
      <c r="U7" s="118">
        <f t="shared" si="1"/>
        <v>8.9</v>
      </c>
      <c r="V7" s="94">
        <v>52070</v>
      </c>
      <c r="W7" s="94">
        <v>48614</v>
      </c>
      <c r="X7" s="118">
        <f t="shared" si="2"/>
        <v>-6.6</v>
      </c>
      <c r="Y7" s="94">
        <v>94405</v>
      </c>
      <c r="Z7" s="97">
        <v>88337</v>
      </c>
      <c r="AA7" s="118">
        <f t="shared" si="3"/>
        <v>-6.4</v>
      </c>
      <c r="AB7" s="96">
        <v>207030</v>
      </c>
      <c r="AC7" s="96">
        <f t="shared" si="5"/>
        <v>201583</v>
      </c>
      <c r="AD7" s="120">
        <f t="shared" si="4"/>
        <v>-2.6</v>
      </c>
    </row>
    <row r="8" spans="1:30" ht="31.5" customHeight="1" x14ac:dyDescent="0.15">
      <c r="A8" s="157"/>
      <c r="B8" s="68"/>
      <c r="C8" s="142" t="s">
        <v>96</v>
      </c>
      <c r="D8" s="142"/>
      <c r="E8" s="143"/>
      <c r="F8" s="143"/>
      <c r="G8" s="70">
        <v>79146</v>
      </c>
      <c r="H8" s="121">
        <v>70217</v>
      </c>
      <c r="I8" s="118">
        <f>IF(G8=0,IF(H8=0,"　","　　　皆増"),IF(H8=0,"　　　皆減",ROUND((H8/G8-1)*100,1)))</f>
        <v>-11.3</v>
      </c>
      <c r="J8" s="102">
        <v>181</v>
      </c>
      <c r="K8" s="102">
        <v>159</v>
      </c>
      <c r="L8" s="118">
        <f t="shared" si="0"/>
        <v>-12.2</v>
      </c>
      <c r="M8" s="157"/>
      <c r="N8" s="68"/>
      <c r="O8" s="142" t="s">
        <v>96</v>
      </c>
      <c r="P8" s="142"/>
      <c r="Q8" s="143"/>
      <c r="R8" s="144"/>
      <c r="S8" s="94">
        <v>5168</v>
      </c>
      <c r="T8" s="94">
        <v>5595</v>
      </c>
      <c r="U8" s="118">
        <f t="shared" si="1"/>
        <v>8.3000000000000007</v>
      </c>
      <c r="V8" s="94">
        <v>627</v>
      </c>
      <c r="W8" s="94">
        <v>164</v>
      </c>
      <c r="X8" s="118">
        <f t="shared" si="2"/>
        <v>-73.8</v>
      </c>
      <c r="Y8" s="94">
        <v>6211</v>
      </c>
      <c r="Z8" s="97">
        <v>2474</v>
      </c>
      <c r="AA8" s="118">
        <f t="shared" si="3"/>
        <v>-60.2</v>
      </c>
      <c r="AB8" s="96">
        <v>91333</v>
      </c>
      <c r="AC8" s="96">
        <f t="shared" si="5"/>
        <v>78609</v>
      </c>
      <c r="AD8" s="120">
        <f t="shared" si="4"/>
        <v>-13.9</v>
      </c>
    </row>
    <row r="9" spans="1:30" ht="31.5" customHeight="1" x14ac:dyDescent="0.15">
      <c r="A9" s="157"/>
      <c r="B9" s="68"/>
      <c r="C9" s="71"/>
      <c r="D9" s="142" t="s">
        <v>97</v>
      </c>
      <c r="E9" s="143"/>
      <c r="F9" s="143"/>
      <c r="G9" s="69">
        <v>0</v>
      </c>
      <c r="H9" s="73">
        <v>0</v>
      </c>
      <c r="I9" s="118">
        <v>0</v>
      </c>
      <c r="J9" s="94">
        <v>172</v>
      </c>
      <c r="K9" s="94">
        <v>30</v>
      </c>
      <c r="L9" s="118">
        <f t="shared" si="0"/>
        <v>-82.6</v>
      </c>
      <c r="M9" s="157"/>
      <c r="N9" s="68"/>
      <c r="O9" s="71"/>
      <c r="P9" s="142" t="s">
        <v>97</v>
      </c>
      <c r="Q9" s="143"/>
      <c r="R9" s="144"/>
      <c r="S9" s="94">
        <v>194</v>
      </c>
      <c r="T9" s="94">
        <v>178</v>
      </c>
      <c r="U9" s="118">
        <f t="shared" si="1"/>
        <v>-8.1999999999999993</v>
      </c>
      <c r="V9" s="94">
        <v>0</v>
      </c>
      <c r="W9" s="94">
        <v>0</v>
      </c>
      <c r="X9" s="118">
        <v>0</v>
      </c>
      <c r="Y9" s="94">
        <v>5717</v>
      </c>
      <c r="Z9" s="97">
        <v>2086</v>
      </c>
      <c r="AA9" s="118">
        <f t="shared" si="3"/>
        <v>-63.5</v>
      </c>
      <c r="AB9" s="96">
        <v>6083</v>
      </c>
      <c r="AC9" s="96">
        <f t="shared" si="5"/>
        <v>2294</v>
      </c>
      <c r="AD9" s="120">
        <f t="shared" si="4"/>
        <v>-62.3</v>
      </c>
    </row>
    <row r="10" spans="1:30" ht="31.5" customHeight="1" x14ac:dyDescent="0.15">
      <c r="A10" s="157"/>
      <c r="B10" s="158" t="s">
        <v>98</v>
      </c>
      <c r="C10" s="159"/>
      <c r="D10" s="159"/>
      <c r="E10" s="159"/>
      <c r="F10" s="65"/>
      <c r="G10" s="72">
        <v>79146</v>
      </c>
      <c r="H10" s="72">
        <f>H11+H13</f>
        <v>70217</v>
      </c>
      <c r="I10" s="118">
        <f t="shared" ref="I10:I23" si="6">IF(G10=0,IF(H10=0,"　","　　　皆増"),IF(H10=0,"　　　皆減",ROUND((H10/G10-1)*100,1)))</f>
        <v>-11.3</v>
      </c>
      <c r="J10" s="98">
        <v>11006</v>
      </c>
      <c r="K10" s="98">
        <v>10619</v>
      </c>
      <c r="L10" s="118">
        <f t="shared" si="0"/>
        <v>-3.5</v>
      </c>
      <c r="M10" s="157"/>
      <c r="N10" s="158" t="s">
        <v>98</v>
      </c>
      <c r="O10" s="159"/>
      <c r="P10" s="159"/>
      <c r="Q10" s="159"/>
      <c r="R10" s="67"/>
      <c r="S10" s="98">
        <v>54898</v>
      </c>
      <c r="T10" s="98">
        <v>59767</v>
      </c>
      <c r="U10" s="118">
        <f t="shared" si="1"/>
        <v>8.9</v>
      </c>
      <c r="V10" s="98">
        <v>47798</v>
      </c>
      <c r="W10" s="98">
        <v>49123</v>
      </c>
      <c r="X10" s="118">
        <f t="shared" si="2"/>
        <v>2.8</v>
      </c>
      <c r="Y10" s="98">
        <v>89840</v>
      </c>
      <c r="Z10" s="98">
        <v>88113</v>
      </c>
      <c r="AA10" s="118">
        <f t="shared" si="3"/>
        <v>-1.9</v>
      </c>
      <c r="AB10" s="96">
        <v>282688</v>
      </c>
      <c r="AC10" s="96">
        <f t="shared" si="5"/>
        <v>277839</v>
      </c>
      <c r="AD10" s="120">
        <f t="shared" si="4"/>
        <v>-1.7</v>
      </c>
    </row>
    <row r="11" spans="1:30" ht="31.5" customHeight="1" x14ac:dyDescent="0.15">
      <c r="A11" s="157"/>
      <c r="B11" s="68"/>
      <c r="C11" s="142" t="s">
        <v>99</v>
      </c>
      <c r="D11" s="142"/>
      <c r="E11" s="143"/>
      <c r="F11" s="143"/>
      <c r="G11" s="69">
        <v>79112</v>
      </c>
      <c r="H11" s="69">
        <v>70202</v>
      </c>
      <c r="I11" s="118">
        <f t="shared" si="6"/>
        <v>-11.3</v>
      </c>
      <c r="J11" s="94">
        <v>10834</v>
      </c>
      <c r="K11" s="94">
        <v>10589</v>
      </c>
      <c r="L11" s="118">
        <f t="shared" si="0"/>
        <v>-2.2999999999999998</v>
      </c>
      <c r="M11" s="157"/>
      <c r="N11" s="68"/>
      <c r="O11" s="142" t="s">
        <v>99</v>
      </c>
      <c r="P11" s="142"/>
      <c r="Q11" s="143"/>
      <c r="R11" s="144"/>
      <c r="S11" s="94">
        <v>54704</v>
      </c>
      <c r="T11" s="94">
        <v>59589</v>
      </c>
      <c r="U11" s="118">
        <f t="shared" si="1"/>
        <v>8.9</v>
      </c>
      <c r="V11" s="94">
        <v>47798</v>
      </c>
      <c r="W11" s="94">
        <v>49123</v>
      </c>
      <c r="X11" s="118">
        <f t="shared" si="2"/>
        <v>2.8</v>
      </c>
      <c r="Y11" s="94">
        <v>89840</v>
      </c>
      <c r="Z11" s="97">
        <v>88113</v>
      </c>
      <c r="AA11" s="118">
        <f t="shared" si="3"/>
        <v>-1.9</v>
      </c>
      <c r="AB11" s="96">
        <v>282288</v>
      </c>
      <c r="AC11" s="96">
        <f t="shared" si="5"/>
        <v>277616</v>
      </c>
      <c r="AD11" s="120">
        <f t="shared" si="4"/>
        <v>-1.7</v>
      </c>
    </row>
    <row r="12" spans="1:30" ht="31.5" customHeight="1" x14ac:dyDescent="0.15">
      <c r="A12" s="157"/>
      <c r="B12" s="68"/>
      <c r="C12" s="112"/>
      <c r="D12" s="142" t="s">
        <v>100</v>
      </c>
      <c r="E12" s="143"/>
      <c r="F12" s="143"/>
      <c r="G12" s="69">
        <v>0</v>
      </c>
      <c r="H12" s="69">
        <v>0</v>
      </c>
      <c r="I12" s="118">
        <v>0</v>
      </c>
      <c r="J12" s="94">
        <v>0</v>
      </c>
      <c r="K12" s="94">
        <v>0</v>
      </c>
      <c r="L12" s="117">
        <v>0</v>
      </c>
      <c r="M12" s="157"/>
      <c r="N12" s="68"/>
      <c r="O12" s="112"/>
      <c r="P12" s="142" t="s">
        <v>100</v>
      </c>
      <c r="Q12" s="143"/>
      <c r="R12" s="144"/>
      <c r="S12" s="95">
        <v>0</v>
      </c>
      <c r="T12" s="95">
        <v>0</v>
      </c>
      <c r="U12" s="117">
        <v>0</v>
      </c>
      <c r="V12" s="94">
        <v>44920</v>
      </c>
      <c r="W12" s="94">
        <v>46415</v>
      </c>
      <c r="X12" s="118">
        <f t="shared" si="2"/>
        <v>3.3</v>
      </c>
      <c r="Y12" s="94">
        <v>80837</v>
      </c>
      <c r="Z12" s="97">
        <v>77483</v>
      </c>
      <c r="AA12" s="118">
        <f t="shared" si="3"/>
        <v>-4.0999999999999996</v>
      </c>
      <c r="AB12" s="96">
        <v>125757</v>
      </c>
      <c r="AC12" s="96">
        <f t="shared" si="5"/>
        <v>123898</v>
      </c>
      <c r="AD12" s="120">
        <f t="shared" si="4"/>
        <v>-1.5</v>
      </c>
    </row>
    <row r="13" spans="1:30" ht="31.5" customHeight="1" x14ac:dyDescent="0.15">
      <c r="A13" s="157"/>
      <c r="B13" s="68"/>
      <c r="C13" s="142" t="s">
        <v>101</v>
      </c>
      <c r="D13" s="142"/>
      <c r="E13" s="143"/>
      <c r="F13" s="143"/>
      <c r="G13" s="69">
        <v>34</v>
      </c>
      <c r="H13" s="69">
        <v>15</v>
      </c>
      <c r="I13" s="118">
        <f t="shared" si="6"/>
        <v>-55.9</v>
      </c>
      <c r="J13" s="94">
        <v>172</v>
      </c>
      <c r="K13" s="94">
        <v>30</v>
      </c>
      <c r="L13" s="118">
        <f t="shared" si="0"/>
        <v>-82.6</v>
      </c>
      <c r="M13" s="157"/>
      <c r="N13" s="68"/>
      <c r="O13" s="142" t="s">
        <v>101</v>
      </c>
      <c r="P13" s="142"/>
      <c r="Q13" s="143"/>
      <c r="R13" s="144"/>
      <c r="S13" s="94">
        <v>194</v>
      </c>
      <c r="T13" s="94">
        <v>178</v>
      </c>
      <c r="U13" s="118">
        <f t="shared" si="1"/>
        <v>-8.1999999999999993</v>
      </c>
      <c r="V13" s="94">
        <v>0</v>
      </c>
      <c r="W13" s="94">
        <v>0</v>
      </c>
      <c r="X13" s="118">
        <v>0</v>
      </c>
      <c r="Y13" s="94">
        <v>0</v>
      </c>
      <c r="Z13" s="97">
        <v>0</v>
      </c>
      <c r="AA13" s="118">
        <v>0</v>
      </c>
      <c r="AB13" s="96">
        <v>400</v>
      </c>
      <c r="AC13" s="96">
        <f t="shared" si="5"/>
        <v>223</v>
      </c>
      <c r="AD13" s="120">
        <f t="shared" si="4"/>
        <v>-44.3</v>
      </c>
    </row>
    <row r="14" spans="1:30" ht="31.5" customHeight="1" x14ac:dyDescent="0.15">
      <c r="A14" s="157"/>
      <c r="B14" s="68"/>
      <c r="C14" s="71"/>
      <c r="D14" s="142" t="s">
        <v>102</v>
      </c>
      <c r="E14" s="143"/>
      <c r="F14" s="143"/>
      <c r="G14" s="69">
        <v>34</v>
      </c>
      <c r="H14" s="69">
        <v>15</v>
      </c>
      <c r="I14" s="118">
        <f t="shared" si="6"/>
        <v>-55.9</v>
      </c>
      <c r="J14" s="94">
        <v>172</v>
      </c>
      <c r="K14" s="94">
        <v>30</v>
      </c>
      <c r="L14" s="118">
        <f t="shared" si="0"/>
        <v>-82.6</v>
      </c>
      <c r="M14" s="157"/>
      <c r="N14" s="68"/>
      <c r="O14" s="71"/>
      <c r="P14" s="142" t="s">
        <v>102</v>
      </c>
      <c r="Q14" s="143"/>
      <c r="R14" s="144"/>
      <c r="S14" s="94">
        <v>194</v>
      </c>
      <c r="T14" s="94">
        <v>178</v>
      </c>
      <c r="U14" s="118">
        <f t="shared" si="1"/>
        <v>-8.1999999999999993</v>
      </c>
      <c r="V14" s="94">
        <v>0</v>
      </c>
      <c r="W14" s="94">
        <v>0</v>
      </c>
      <c r="X14" s="118">
        <v>0</v>
      </c>
      <c r="Y14" s="94">
        <v>0</v>
      </c>
      <c r="Z14" s="97">
        <v>0</v>
      </c>
      <c r="AA14" s="118">
        <v>0</v>
      </c>
      <c r="AB14" s="96">
        <v>400</v>
      </c>
      <c r="AC14" s="96">
        <f t="shared" si="5"/>
        <v>223</v>
      </c>
      <c r="AD14" s="120">
        <f t="shared" si="4"/>
        <v>-44.3</v>
      </c>
    </row>
    <row r="15" spans="1:30" ht="31.5" customHeight="1" x14ac:dyDescent="0.15">
      <c r="A15" s="74"/>
      <c r="B15" s="160" t="s">
        <v>6</v>
      </c>
      <c r="C15" s="161"/>
      <c r="D15" s="161"/>
      <c r="E15" s="161"/>
      <c r="F15" s="75"/>
      <c r="G15" s="76">
        <v>0</v>
      </c>
      <c r="H15" s="76">
        <f>H5-H10</f>
        <v>0</v>
      </c>
      <c r="I15" s="122">
        <v>0</v>
      </c>
      <c r="J15" s="99">
        <v>0</v>
      </c>
      <c r="K15" s="99">
        <f>K5-K10</f>
        <v>0</v>
      </c>
      <c r="L15" s="122">
        <v>0</v>
      </c>
      <c r="M15" s="74"/>
      <c r="N15" s="160" t="s">
        <v>6</v>
      </c>
      <c r="O15" s="161"/>
      <c r="P15" s="161"/>
      <c r="Q15" s="161"/>
      <c r="R15" s="77"/>
      <c r="S15" s="99">
        <v>0</v>
      </c>
      <c r="T15" s="99">
        <f>T5-T10</f>
        <v>0</v>
      </c>
      <c r="U15" s="122">
        <v>0</v>
      </c>
      <c r="V15" s="99">
        <v>4899</v>
      </c>
      <c r="W15" s="99">
        <f>W5-W10</f>
        <v>-345</v>
      </c>
      <c r="X15" s="122">
        <f>IF(V15=0,IF(W15=0,"　","　　　皆増"),IF(W15=0,"　　　皆減",ROUND((W15/V15-1)*100,1)))</f>
        <v>-107</v>
      </c>
      <c r="Y15" s="99">
        <v>12884</v>
      </c>
      <c r="Z15" s="99">
        <f>Z5-Z10</f>
        <v>5493</v>
      </c>
      <c r="AA15" s="122">
        <f t="shared" si="3"/>
        <v>-57.4</v>
      </c>
      <c r="AB15" s="100">
        <v>17783</v>
      </c>
      <c r="AC15" s="100">
        <f t="shared" si="5"/>
        <v>5148</v>
      </c>
      <c r="AD15" s="123">
        <f t="shared" si="4"/>
        <v>-71.099999999999994</v>
      </c>
    </row>
    <row r="16" spans="1:30" ht="31.5" customHeight="1" x14ac:dyDescent="0.15">
      <c r="A16" s="64"/>
      <c r="B16" s="140" t="s">
        <v>103</v>
      </c>
      <c r="C16" s="141"/>
      <c r="D16" s="141"/>
      <c r="E16" s="141"/>
      <c r="F16" s="78"/>
      <c r="G16" s="69">
        <v>2797</v>
      </c>
      <c r="H16" s="69">
        <v>2816</v>
      </c>
      <c r="I16" s="114">
        <f t="shared" si="6"/>
        <v>0.7</v>
      </c>
      <c r="J16" s="101">
        <v>8962</v>
      </c>
      <c r="K16" s="124">
        <v>3495</v>
      </c>
      <c r="L16" s="125">
        <f t="shared" si="0"/>
        <v>-61</v>
      </c>
      <c r="M16" s="64"/>
      <c r="N16" s="140" t="s">
        <v>103</v>
      </c>
      <c r="O16" s="141"/>
      <c r="P16" s="141"/>
      <c r="Q16" s="141"/>
      <c r="R16" s="79"/>
      <c r="S16" s="101">
        <v>737</v>
      </c>
      <c r="T16" s="101">
        <v>752</v>
      </c>
      <c r="U16" s="125">
        <f t="shared" si="1"/>
        <v>2</v>
      </c>
      <c r="V16" s="94">
        <v>0</v>
      </c>
      <c r="W16" s="94">
        <v>0</v>
      </c>
      <c r="X16" s="114">
        <v>0</v>
      </c>
      <c r="Y16" s="94">
        <v>0</v>
      </c>
      <c r="Z16" s="97">
        <v>0</v>
      </c>
      <c r="AA16" s="114">
        <v>0</v>
      </c>
      <c r="AB16" s="96">
        <v>12496</v>
      </c>
      <c r="AC16" s="96">
        <f>SUM(H16,K16,T16,W16,Z16)</f>
        <v>7063</v>
      </c>
      <c r="AD16" s="116">
        <f t="shared" si="4"/>
        <v>-43.5</v>
      </c>
    </row>
    <row r="17" spans="1:31" ht="31.5" customHeight="1" x14ac:dyDescent="0.15">
      <c r="A17" s="162" t="s">
        <v>94</v>
      </c>
      <c r="B17" s="68"/>
      <c r="C17" s="163" t="s">
        <v>104</v>
      </c>
      <c r="D17" s="163"/>
      <c r="E17" s="159"/>
      <c r="F17" s="159"/>
      <c r="G17" s="69">
        <v>0</v>
      </c>
      <c r="H17" s="69">
        <v>0</v>
      </c>
      <c r="I17" s="118">
        <v>0</v>
      </c>
      <c r="J17" s="94">
        <v>0</v>
      </c>
      <c r="K17" s="95">
        <v>0</v>
      </c>
      <c r="L17" s="117">
        <v>0</v>
      </c>
      <c r="M17" s="162" t="s">
        <v>94</v>
      </c>
      <c r="N17" s="68"/>
      <c r="O17" s="163" t="s">
        <v>104</v>
      </c>
      <c r="P17" s="163"/>
      <c r="Q17" s="159"/>
      <c r="R17" s="164"/>
      <c r="S17" s="94">
        <v>0</v>
      </c>
      <c r="T17" s="94">
        <v>0</v>
      </c>
      <c r="U17" s="117">
        <v>0</v>
      </c>
      <c r="V17" s="94">
        <v>0</v>
      </c>
      <c r="W17" s="94">
        <v>0</v>
      </c>
      <c r="X17" s="118">
        <v>0</v>
      </c>
      <c r="Y17" s="94">
        <v>0</v>
      </c>
      <c r="Z17" s="97">
        <v>0</v>
      </c>
      <c r="AA17" s="118">
        <v>0</v>
      </c>
      <c r="AB17" s="96">
        <v>0</v>
      </c>
      <c r="AC17" s="96">
        <f t="shared" si="5"/>
        <v>0</v>
      </c>
      <c r="AD17" s="126">
        <v>0</v>
      </c>
    </row>
    <row r="18" spans="1:31" ht="31.5" customHeight="1" x14ac:dyDescent="0.15">
      <c r="A18" s="162"/>
      <c r="B18" s="68"/>
      <c r="C18" s="163" t="s">
        <v>105</v>
      </c>
      <c r="D18" s="163"/>
      <c r="E18" s="159"/>
      <c r="F18" s="159"/>
      <c r="G18" s="69">
        <v>0</v>
      </c>
      <c r="H18" s="73">
        <v>0</v>
      </c>
      <c r="I18" s="118">
        <v>0</v>
      </c>
      <c r="J18" s="94">
        <v>8962</v>
      </c>
      <c r="K18" s="95">
        <v>3495</v>
      </c>
      <c r="L18" s="117">
        <f t="shared" si="0"/>
        <v>-61</v>
      </c>
      <c r="M18" s="162"/>
      <c r="N18" s="68"/>
      <c r="O18" s="163" t="s">
        <v>105</v>
      </c>
      <c r="P18" s="163"/>
      <c r="Q18" s="159"/>
      <c r="R18" s="164"/>
      <c r="S18" s="102">
        <v>737</v>
      </c>
      <c r="T18" s="127">
        <v>752</v>
      </c>
      <c r="U18" s="117">
        <f>IF(S18=0,IF(T18=0,"　","　　　皆増"),IF(T18=0,"　　　皆減",ROUND((T18/S18-1)*100,1)))</f>
        <v>2</v>
      </c>
      <c r="V18" s="102">
        <v>0</v>
      </c>
      <c r="W18" s="102">
        <v>0</v>
      </c>
      <c r="X18" s="118">
        <v>0</v>
      </c>
      <c r="Y18" s="102">
        <v>0</v>
      </c>
      <c r="Z18" s="103">
        <v>0</v>
      </c>
      <c r="AA18" s="118">
        <v>0</v>
      </c>
      <c r="AB18" s="96">
        <v>9699</v>
      </c>
      <c r="AC18" s="96">
        <f t="shared" si="5"/>
        <v>4247</v>
      </c>
      <c r="AD18" s="120">
        <f t="shared" si="4"/>
        <v>-56.2</v>
      </c>
    </row>
    <row r="19" spans="1:31" ht="31.5" customHeight="1" x14ac:dyDescent="0.15">
      <c r="A19" s="162"/>
      <c r="B19" s="68"/>
      <c r="C19" s="163" t="s">
        <v>123</v>
      </c>
      <c r="D19" s="163"/>
      <c r="E19" s="159"/>
      <c r="F19" s="159"/>
      <c r="G19" s="69">
        <v>2797</v>
      </c>
      <c r="H19" s="73">
        <v>2816</v>
      </c>
      <c r="I19" s="118">
        <f t="shared" ref="I19" si="7">IF(G19=0,IF(H19=0,"　","　　　皆増"),IF(H19=0,"　　　皆減",ROUND((H19/G19-1)*100,1)))</f>
        <v>0.7</v>
      </c>
      <c r="J19" s="94">
        <v>0</v>
      </c>
      <c r="K19" s="95">
        <v>0</v>
      </c>
      <c r="L19" s="117">
        <v>0</v>
      </c>
      <c r="M19" s="162"/>
      <c r="N19" s="68"/>
      <c r="O19" s="163" t="s">
        <v>123</v>
      </c>
      <c r="P19" s="163"/>
      <c r="Q19" s="159"/>
      <c r="R19" s="159"/>
      <c r="S19" s="102">
        <v>0</v>
      </c>
      <c r="T19" s="127">
        <v>0</v>
      </c>
      <c r="U19" s="117">
        <v>0</v>
      </c>
      <c r="V19" s="102">
        <v>0</v>
      </c>
      <c r="W19" s="102">
        <v>0</v>
      </c>
      <c r="X19" s="118">
        <v>0</v>
      </c>
      <c r="Y19" s="102">
        <v>0</v>
      </c>
      <c r="Z19" s="103">
        <v>0</v>
      </c>
      <c r="AA19" s="118">
        <v>0</v>
      </c>
      <c r="AB19" s="96">
        <v>2797</v>
      </c>
      <c r="AC19" s="96">
        <f t="shared" ref="AC19" si="8">SUM(H19,K19,T19,W19,Z19)</f>
        <v>2816</v>
      </c>
      <c r="AD19" s="120">
        <f t="shared" ref="AD19" si="9">IF(AB19=0,IF(AC19=0,"　","　　　皆増"),IF(AC19=0,"　　　皆減",ROUND((AC19/AB19-1)*100,1)))</f>
        <v>0.7</v>
      </c>
    </row>
    <row r="20" spans="1:31" ht="31.5" customHeight="1" x14ac:dyDescent="0.15">
      <c r="A20" s="162"/>
      <c r="B20" s="158" t="s">
        <v>106</v>
      </c>
      <c r="C20" s="159"/>
      <c r="D20" s="159"/>
      <c r="E20" s="159"/>
      <c r="F20" s="65"/>
      <c r="G20" s="69">
        <v>2797</v>
      </c>
      <c r="H20" s="69">
        <v>2816</v>
      </c>
      <c r="I20" s="118">
        <f t="shared" si="6"/>
        <v>0.7</v>
      </c>
      <c r="J20" s="94">
        <v>8962</v>
      </c>
      <c r="K20" s="95">
        <v>3495</v>
      </c>
      <c r="L20" s="117">
        <f t="shared" si="0"/>
        <v>-61</v>
      </c>
      <c r="M20" s="162"/>
      <c r="N20" s="158" t="s">
        <v>106</v>
      </c>
      <c r="O20" s="159"/>
      <c r="P20" s="159"/>
      <c r="Q20" s="159"/>
      <c r="R20" s="67"/>
      <c r="S20" s="94">
        <v>737</v>
      </c>
      <c r="T20" s="94">
        <v>752</v>
      </c>
      <c r="U20" s="117">
        <f t="shared" si="1"/>
        <v>2</v>
      </c>
      <c r="V20" s="94">
        <v>0</v>
      </c>
      <c r="W20" s="94">
        <v>0</v>
      </c>
      <c r="X20" s="117">
        <v>0</v>
      </c>
      <c r="Y20" s="94">
        <v>0</v>
      </c>
      <c r="Z20" s="97">
        <v>0</v>
      </c>
      <c r="AA20" s="118">
        <v>0</v>
      </c>
      <c r="AB20" s="96">
        <v>12496</v>
      </c>
      <c r="AC20" s="96">
        <f t="shared" si="5"/>
        <v>7063</v>
      </c>
      <c r="AD20" s="120">
        <f t="shared" si="4"/>
        <v>-43.5</v>
      </c>
    </row>
    <row r="21" spans="1:31" ht="31.5" customHeight="1" x14ac:dyDescent="0.15">
      <c r="A21" s="162"/>
      <c r="B21" s="68"/>
      <c r="C21" s="163" t="s">
        <v>12</v>
      </c>
      <c r="D21" s="163"/>
      <c r="E21" s="159"/>
      <c r="F21" s="159"/>
      <c r="G21" s="69">
        <v>0</v>
      </c>
      <c r="H21" s="69">
        <v>0</v>
      </c>
      <c r="I21" s="118">
        <v>0</v>
      </c>
      <c r="J21" s="94">
        <v>0</v>
      </c>
      <c r="K21" s="95">
        <v>0</v>
      </c>
      <c r="L21" s="117">
        <v>0</v>
      </c>
      <c r="M21" s="162"/>
      <c r="N21" s="68"/>
      <c r="O21" s="163" t="s">
        <v>12</v>
      </c>
      <c r="P21" s="163"/>
      <c r="Q21" s="159"/>
      <c r="R21" s="164"/>
      <c r="S21" s="94">
        <v>0</v>
      </c>
      <c r="T21" s="94">
        <v>0</v>
      </c>
      <c r="U21" s="117">
        <v>0</v>
      </c>
      <c r="V21" s="94">
        <v>0</v>
      </c>
      <c r="W21" s="94">
        <v>0</v>
      </c>
      <c r="X21" s="118">
        <v>0</v>
      </c>
      <c r="Y21" s="94">
        <v>0</v>
      </c>
      <c r="Z21" s="97">
        <v>0</v>
      </c>
      <c r="AA21" s="118">
        <v>0</v>
      </c>
      <c r="AB21" s="96">
        <v>0</v>
      </c>
      <c r="AC21" s="96">
        <f t="shared" si="5"/>
        <v>0</v>
      </c>
      <c r="AD21" s="126">
        <v>0</v>
      </c>
    </row>
    <row r="22" spans="1:31" ht="31.5" customHeight="1" x14ac:dyDescent="0.15">
      <c r="A22" s="162"/>
      <c r="B22" s="68"/>
      <c r="C22" s="113"/>
      <c r="D22" s="163" t="s">
        <v>100</v>
      </c>
      <c r="E22" s="159"/>
      <c r="F22" s="159"/>
      <c r="G22" s="69">
        <v>0</v>
      </c>
      <c r="H22" s="69">
        <v>0</v>
      </c>
      <c r="I22" s="118">
        <v>0</v>
      </c>
      <c r="J22" s="94">
        <v>0</v>
      </c>
      <c r="K22" s="95">
        <v>0</v>
      </c>
      <c r="L22" s="117">
        <v>0</v>
      </c>
      <c r="M22" s="162"/>
      <c r="N22" s="68"/>
      <c r="O22" s="113"/>
      <c r="P22" s="163" t="s">
        <v>100</v>
      </c>
      <c r="Q22" s="159"/>
      <c r="R22" s="164"/>
      <c r="S22" s="94">
        <v>0</v>
      </c>
      <c r="T22" s="94">
        <v>0</v>
      </c>
      <c r="U22" s="117">
        <v>0</v>
      </c>
      <c r="V22" s="94">
        <v>0</v>
      </c>
      <c r="W22" s="94">
        <v>0</v>
      </c>
      <c r="X22" s="118">
        <v>0</v>
      </c>
      <c r="Y22" s="94">
        <v>0</v>
      </c>
      <c r="Z22" s="97">
        <v>0</v>
      </c>
      <c r="AA22" s="118">
        <v>0</v>
      </c>
      <c r="AB22" s="96">
        <v>0</v>
      </c>
      <c r="AC22" s="96">
        <f t="shared" si="5"/>
        <v>0</v>
      </c>
      <c r="AD22" s="120">
        <v>0</v>
      </c>
    </row>
    <row r="23" spans="1:31" ht="31.5" customHeight="1" x14ac:dyDescent="0.15">
      <c r="A23" s="162"/>
      <c r="B23" s="68"/>
      <c r="C23" s="163" t="s">
        <v>107</v>
      </c>
      <c r="D23" s="163"/>
      <c r="E23" s="159"/>
      <c r="F23" s="159"/>
      <c r="G23" s="69">
        <v>2797</v>
      </c>
      <c r="H23" s="69">
        <v>2816</v>
      </c>
      <c r="I23" s="118">
        <f t="shared" si="6"/>
        <v>0.7</v>
      </c>
      <c r="J23" s="94">
        <v>8962</v>
      </c>
      <c r="K23" s="95">
        <v>3495</v>
      </c>
      <c r="L23" s="117">
        <f t="shared" si="0"/>
        <v>-61</v>
      </c>
      <c r="M23" s="162"/>
      <c r="N23" s="68"/>
      <c r="O23" s="163" t="s">
        <v>107</v>
      </c>
      <c r="P23" s="163"/>
      <c r="Q23" s="159"/>
      <c r="R23" s="164"/>
      <c r="S23" s="94">
        <v>737</v>
      </c>
      <c r="T23" s="94">
        <v>752</v>
      </c>
      <c r="U23" s="117">
        <f t="shared" si="1"/>
        <v>2</v>
      </c>
      <c r="V23" s="94">
        <v>0</v>
      </c>
      <c r="W23" s="94">
        <v>0</v>
      </c>
      <c r="X23" s="118">
        <v>0</v>
      </c>
      <c r="Y23" s="94">
        <v>0</v>
      </c>
      <c r="Z23" s="97">
        <v>0</v>
      </c>
      <c r="AA23" s="118">
        <v>0</v>
      </c>
      <c r="AB23" s="96">
        <v>12496</v>
      </c>
      <c r="AC23" s="96">
        <f t="shared" si="5"/>
        <v>7063</v>
      </c>
      <c r="AD23" s="120">
        <f t="shared" si="4"/>
        <v>-43.5</v>
      </c>
    </row>
    <row r="24" spans="1:31" ht="31.5" customHeight="1" x14ac:dyDescent="0.15">
      <c r="A24" s="80"/>
      <c r="B24" s="160" t="s">
        <v>6</v>
      </c>
      <c r="C24" s="161"/>
      <c r="D24" s="161"/>
      <c r="E24" s="161"/>
      <c r="F24" s="75"/>
      <c r="G24" s="76">
        <v>0</v>
      </c>
      <c r="H24" s="76">
        <f>H16-H20</f>
        <v>0</v>
      </c>
      <c r="I24" s="122">
        <v>0</v>
      </c>
      <c r="J24" s="99">
        <v>0</v>
      </c>
      <c r="K24" s="99">
        <f>K16-K20</f>
        <v>0</v>
      </c>
      <c r="L24" s="122">
        <v>0</v>
      </c>
      <c r="M24" s="80"/>
      <c r="N24" s="160" t="s">
        <v>6</v>
      </c>
      <c r="O24" s="161"/>
      <c r="P24" s="161"/>
      <c r="Q24" s="161"/>
      <c r="R24" s="77"/>
      <c r="S24" s="99">
        <v>0</v>
      </c>
      <c r="T24" s="99">
        <f>T16-T20</f>
        <v>0</v>
      </c>
      <c r="U24" s="122">
        <v>0</v>
      </c>
      <c r="V24" s="99">
        <v>0</v>
      </c>
      <c r="W24" s="99">
        <f>W16-W20</f>
        <v>0</v>
      </c>
      <c r="X24" s="128">
        <v>0</v>
      </c>
      <c r="Y24" s="99">
        <v>0</v>
      </c>
      <c r="Z24" s="104">
        <v>0</v>
      </c>
      <c r="AA24" s="122">
        <v>0</v>
      </c>
      <c r="AB24" s="100">
        <v>0</v>
      </c>
      <c r="AC24" s="100">
        <f t="shared" si="5"/>
        <v>0</v>
      </c>
      <c r="AD24" s="129">
        <v>0</v>
      </c>
    </row>
    <row r="25" spans="1:31" ht="31.5" customHeight="1" x14ac:dyDescent="0.15">
      <c r="A25" s="140" t="s">
        <v>108</v>
      </c>
      <c r="B25" s="165"/>
      <c r="C25" s="165"/>
      <c r="D25" s="165"/>
      <c r="E25" s="165"/>
      <c r="F25" s="165"/>
      <c r="G25" s="72">
        <v>0</v>
      </c>
      <c r="H25" s="72">
        <f>H24+H15</f>
        <v>0</v>
      </c>
      <c r="I25" s="114">
        <v>0</v>
      </c>
      <c r="J25" s="98">
        <v>0</v>
      </c>
      <c r="K25" s="98">
        <f>K24+K15</f>
        <v>0</v>
      </c>
      <c r="L25" s="114">
        <v>0</v>
      </c>
      <c r="M25" s="140" t="s">
        <v>108</v>
      </c>
      <c r="N25" s="165"/>
      <c r="O25" s="165"/>
      <c r="P25" s="165"/>
      <c r="Q25" s="165"/>
      <c r="R25" s="166"/>
      <c r="S25" s="98">
        <v>0</v>
      </c>
      <c r="T25" s="98">
        <f>T24+T15</f>
        <v>0</v>
      </c>
      <c r="U25" s="114">
        <v>0</v>
      </c>
      <c r="V25" s="98">
        <v>4899</v>
      </c>
      <c r="W25" s="98">
        <f>W24+W15</f>
        <v>-345</v>
      </c>
      <c r="X25" s="114">
        <f>IF(V25=0,IF(W25=0,"　","　　　皆増"),IF(W25=0,"　　　皆減",ROUND((W25/V25-1)*100,1)))</f>
        <v>-107</v>
      </c>
      <c r="Y25" s="98">
        <v>12884</v>
      </c>
      <c r="Z25" s="130">
        <f>Z24+Z15</f>
        <v>5493</v>
      </c>
      <c r="AA25" s="114">
        <f t="shared" si="3"/>
        <v>-57.4</v>
      </c>
      <c r="AB25" s="96">
        <v>17783</v>
      </c>
      <c r="AC25" s="96">
        <f t="shared" si="5"/>
        <v>5148</v>
      </c>
      <c r="AD25" s="116">
        <f t="shared" si="4"/>
        <v>-71.099999999999994</v>
      </c>
    </row>
    <row r="26" spans="1:31" ht="31.5" customHeight="1" x14ac:dyDescent="0.15">
      <c r="A26" s="158" t="s">
        <v>109</v>
      </c>
      <c r="B26" s="163"/>
      <c r="C26" s="163"/>
      <c r="D26" s="163"/>
      <c r="E26" s="163"/>
      <c r="F26" s="163"/>
      <c r="G26" s="70">
        <v>0</v>
      </c>
      <c r="H26" s="70">
        <v>0</v>
      </c>
      <c r="I26" s="118">
        <v>0</v>
      </c>
      <c r="J26" s="102">
        <v>0</v>
      </c>
      <c r="K26" s="102">
        <v>0</v>
      </c>
      <c r="L26" s="118">
        <v>0</v>
      </c>
      <c r="M26" s="158" t="s">
        <v>109</v>
      </c>
      <c r="N26" s="163"/>
      <c r="O26" s="163"/>
      <c r="P26" s="163"/>
      <c r="Q26" s="163"/>
      <c r="R26" s="167"/>
      <c r="S26" s="94">
        <v>0</v>
      </c>
      <c r="T26" s="94">
        <v>0</v>
      </c>
      <c r="U26" s="118">
        <v>0</v>
      </c>
      <c r="V26" s="94">
        <v>0</v>
      </c>
      <c r="W26" s="94">
        <v>0</v>
      </c>
      <c r="X26" s="118">
        <v>0</v>
      </c>
      <c r="Y26" s="94">
        <v>13745</v>
      </c>
      <c r="Z26" s="97">
        <v>6689</v>
      </c>
      <c r="AA26" s="118">
        <f t="shared" si="3"/>
        <v>-51.3</v>
      </c>
      <c r="AB26" s="96">
        <v>13745</v>
      </c>
      <c r="AC26" s="96">
        <f t="shared" si="5"/>
        <v>6689</v>
      </c>
      <c r="AD26" s="120">
        <f t="shared" si="4"/>
        <v>-51.3</v>
      </c>
    </row>
    <row r="27" spans="1:31" ht="31.5" customHeight="1" x14ac:dyDescent="0.15">
      <c r="A27" s="158" t="s">
        <v>92</v>
      </c>
      <c r="B27" s="163"/>
      <c r="C27" s="163"/>
      <c r="D27" s="163"/>
      <c r="E27" s="163"/>
      <c r="F27" s="163"/>
      <c r="G27" s="70">
        <v>0</v>
      </c>
      <c r="H27" s="70">
        <v>0</v>
      </c>
      <c r="I27" s="118">
        <v>0</v>
      </c>
      <c r="J27" s="102">
        <v>0</v>
      </c>
      <c r="K27" s="102">
        <v>0</v>
      </c>
      <c r="L27" s="118">
        <v>0</v>
      </c>
      <c r="M27" s="158" t="s">
        <v>92</v>
      </c>
      <c r="N27" s="163"/>
      <c r="O27" s="163"/>
      <c r="P27" s="163"/>
      <c r="Q27" s="163"/>
      <c r="R27" s="167"/>
      <c r="S27" s="94">
        <v>0</v>
      </c>
      <c r="T27" s="94">
        <v>0</v>
      </c>
      <c r="U27" s="118">
        <v>0</v>
      </c>
      <c r="V27" s="94">
        <v>10049</v>
      </c>
      <c r="W27" s="94">
        <v>14948</v>
      </c>
      <c r="X27" s="118">
        <f t="shared" ref="X27:X31" si="10">IF(V27=0,IF(W27=0,"　","　　　皆増"),IF(W27=0,"　　　皆減",ROUND((W27/V27-1)*100,1)))</f>
        <v>48.8</v>
      </c>
      <c r="Y27" s="94">
        <v>7698</v>
      </c>
      <c r="Z27" s="97">
        <v>6837</v>
      </c>
      <c r="AA27" s="118">
        <f t="shared" si="3"/>
        <v>-11.2</v>
      </c>
      <c r="AB27" s="96">
        <v>17747</v>
      </c>
      <c r="AC27" s="96">
        <f t="shared" si="5"/>
        <v>21785</v>
      </c>
      <c r="AD27" s="120">
        <f t="shared" si="4"/>
        <v>22.8</v>
      </c>
    </row>
    <row r="28" spans="1:31" ht="31.5" customHeight="1" x14ac:dyDescent="0.15">
      <c r="A28" s="158" t="s">
        <v>110</v>
      </c>
      <c r="B28" s="163"/>
      <c r="C28" s="163"/>
      <c r="D28" s="163"/>
      <c r="E28" s="163"/>
      <c r="F28" s="163"/>
      <c r="G28" s="70">
        <v>0</v>
      </c>
      <c r="H28" s="70">
        <v>0</v>
      </c>
      <c r="I28" s="118">
        <v>0</v>
      </c>
      <c r="J28" s="102">
        <v>0</v>
      </c>
      <c r="K28" s="102">
        <v>0</v>
      </c>
      <c r="L28" s="118">
        <v>0</v>
      </c>
      <c r="M28" s="158" t="s">
        <v>110</v>
      </c>
      <c r="N28" s="163"/>
      <c r="O28" s="163"/>
      <c r="P28" s="163"/>
      <c r="Q28" s="163"/>
      <c r="R28" s="167"/>
      <c r="S28" s="94">
        <v>0</v>
      </c>
      <c r="T28" s="94">
        <v>0</v>
      </c>
      <c r="U28" s="118">
        <v>0</v>
      </c>
      <c r="V28" s="94">
        <v>0</v>
      </c>
      <c r="W28" s="94">
        <v>0</v>
      </c>
      <c r="X28" s="118">
        <v>0</v>
      </c>
      <c r="Y28" s="94">
        <v>0</v>
      </c>
      <c r="Z28" s="97">
        <v>0</v>
      </c>
      <c r="AA28" s="118">
        <v>0</v>
      </c>
      <c r="AB28" s="96">
        <v>0</v>
      </c>
      <c r="AC28" s="96">
        <f t="shared" si="5"/>
        <v>0</v>
      </c>
      <c r="AD28" s="120">
        <v>0</v>
      </c>
    </row>
    <row r="29" spans="1:31" ht="31.5" customHeight="1" x14ac:dyDescent="0.15">
      <c r="A29" s="158" t="s">
        <v>111</v>
      </c>
      <c r="B29" s="163"/>
      <c r="C29" s="163"/>
      <c r="D29" s="163"/>
      <c r="E29" s="163"/>
      <c r="F29" s="163"/>
      <c r="G29" s="72">
        <v>0</v>
      </c>
      <c r="H29" s="72">
        <f>H25-H26+H27-H28</f>
        <v>0</v>
      </c>
      <c r="I29" s="118">
        <v>0</v>
      </c>
      <c r="J29" s="98">
        <v>0</v>
      </c>
      <c r="K29" s="98">
        <f>K25-K26+K27-K28</f>
        <v>0</v>
      </c>
      <c r="L29" s="118">
        <v>0</v>
      </c>
      <c r="M29" s="158" t="s">
        <v>111</v>
      </c>
      <c r="N29" s="163"/>
      <c r="O29" s="163"/>
      <c r="P29" s="163"/>
      <c r="Q29" s="163"/>
      <c r="R29" s="167"/>
      <c r="S29" s="98">
        <v>0</v>
      </c>
      <c r="T29" s="98">
        <f>T25-T26+T27-T28</f>
        <v>0</v>
      </c>
      <c r="U29" s="118">
        <v>0</v>
      </c>
      <c r="V29" s="98">
        <v>14948</v>
      </c>
      <c r="W29" s="98">
        <f>W25-W26+W27-W28</f>
        <v>14603</v>
      </c>
      <c r="X29" s="118">
        <f t="shared" si="10"/>
        <v>-2.2999999999999998</v>
      </c>
      <c r="Y29" s="98">
        <v>6837</v>
      </c>
      <c r="Z29" s="98">
        <f>Z25-Z26+Z27-Z28</f>
        <v>5641</v>
      </c>
      <c r="AA29" s="118">
        <f t="shared" si="3"/>
        <v>-17.5</v>
      </c>
      <c r="AB29" s="96">
        <v>21785</v>
      </c>
      <c r="AC29" s="96">
        <f t="shared" si="5"/>
        <v>20244</v>
      </c>
      <c r="AD29" s="120">
        <f t="shared" si="4"/>
        <v>-7.1</v>
      </c>
    </row>
    <row r="30" spans="1:31" ht="31.5" customHeight="1" x14ac:dyDescent="0.15">
      <c r="A30" s="158" t="s">
        <v>112</v>
      </c>
      <c r="B30" s="163"/>
      <c r="C30" s="163"/>
      <c r="D30" s="163"/>
      <c r="E30" s="163"/>
      <c r="F30" s="163"/>
      <c r="G30" s="70">
        <v>0</v>
      </c>
      <c r="H30" s="70">
        <v>0</v>
      </c>
      <c r="I30" s="118">
        <v>0</v>
      </c>
      <c r="J30" s="102">
        <v>0</v>
      </c>
      <c r="K30" s="102">
        <v>0</v>
      </c>
      <c r="L30" s="118">
        <v>0</v>
      </c>
      <c r="M30" s="158" t="s">
        <v>112</v>
      </c>
      <c r="N30" s="163"/>
      <c r="O30" s="163"/>
      <c r="P30" s="163"/>
      <c r="Q30" s="163"/>
      <c r="R30" s="167"/>
      <c r="S30" s="94">
        <v>0</v>
      </c>
      <c r="T30" s="94">
        <v>0</v>
      </c>
      <c r="U30" s="118">
        <v>0</v>
      </c>
      <c r="V30" s="94">
        <v>0</v>
      </c>
      <c r="W30" s="94">
        <v>0</v>
      </c>
      <c r="X30" s="118">
        <v>0</v>
      </c>
      <c r="Y30" s="94">
        <v>0</v>
      </c>
      <c r="Z30" s="97">
        <v>0</v>
      </c>
      <c r="AA30" s="118">
        <v>0</v>
      </c>
      <c r="AB30" s="96">
        <v>0</v>
      </c>
      <c r="AC30" s="96">
        <f t="shared" si="5"/>
        <v>0</v>
      </c>
      <c r="AD30" s="120">
        <v>0</v>
      </c>
    </row>
    <row r="31" spans="1:31" ht="31.5" customHeight="1" x14ac:dyDescent="0.15">
      <c r="A31" s="158" t="s">
        <v>113</v>
      </c>
      <c r="B31" s="163"/>
      <c r="C31" s="159"/>
      <c r="D31" s="159"/>
      <c r="E31" s="159"/>
      <c r="F31" s="81" t="s">
        <v>114</v>
      </c>
      <c r="G31" s="82">
        <v>0</v>
      </c>
      <c r="H31" s="82">
        <f>IF((H29-H30)&gt;=0,H29-H30,0)</f>
        <v>0</v>
      </c>
      <c r="I31" s="118">
        <v>0</v>
      </c>
      <c r="J31" s="105">
        <v>0</v>
      </c>
      <c r="K31" s="105">
        <f>IF((K29-K30)&gt;=0,K29-K30,0)</f>
        <v>0</v>
      </c>
      <c r="L31" s="118">
        <v>0</v>
      </c>
      <c r="M31" s="158" t="s">
        <v>113</v>
      </c>
      <c r="N31" s="163"/>
      <c r="O31" s="159"/>
      <c r="P31" s="159"/>
      <c r="Q31" s="159"/>
      <c r="R31" s="83" t="s">
        <v>114</v>
      </c>
      <c r="S31" s="105">
        <v>0</v>
      </c>
      <c r="T31" s="105">
        <f>IF((T29-T30)&gt;=0,T29-T30,0)</f>
        <v>0</v>
      </c>
      <c r="U31" s="118">
        <v>0</v>
      </c>
      <c r="V31" s="105">
        <v>14948</v>
      </c>
      <c r="W31" s="105">
        <f>IF((W29-W30)&gt;=0,W29-W30,0)</f>
        <v>14603</v>
      </c>
      <c r="X31" s="118">
        <f t="shared" si="10"/>
        <v>-2.2999999999999998</v>
      </c>
      <c r="Y31" s="105">
        <v>6837</v>
      </c>
      <c r="Z31" s="105">
        <f>IF((Z29-Z30)&gt;=0,Z29-Z30,0)</f>
        <v>5641</v>
      </c>
      <c r="AA31" s="118">
        <f t="shared" si="3"/>
        <v>-17.5</v>
      </c>
      <c r="AB31" s="96">
        <v>21785</v>
      </c>
      <c r="AC31" s="96">
        <f t="shared" si="5"/>
        <v>20244</v>
      </c>
      <c r="AD31" s="120">
        <f t="shared" si="4"/>
        <v>-7.1</v>
      </c>
      <c r="AE31" s="131"/>
    </row>
    <row r="32" spans="1:31" ht="31.5" customHeight="1" x14ac:dyDescent="0.15">
      <c r="A32" s="158"/>
      <c r="B32" s="163"/>
      <c r="C32" s="159"/>
      <c r="D32" s="159"/>
      <c r="E32" s="159"/>
      <c r="F32" s="81" t="s">
        <v>115</v>
      </c>
      <c r="G32" s="82">
        <v>0</v>
      </c>
      <c r="H32" s="82">
        <f>IF((H29-H30)&lt;0,-(H29-H30),0)</f>
        <v>0</v>
      </c>
      <c r="I32" s="118">
        <v>0</v>
      </c>
      <c r="J32" s="105">
        <v>0</v>
      </c>
      <c r="K32" s="105">
        <f>IF((K29-K30)&lt;0,-(K29-K30),0)</f>
        <v>0</v>
      </c>
      <c r="L32" s="118">
        <v>0</v>
      </c>
      <c r="M32" s="158"/>
      <c r="N32" s="163"/>
      <c r="O32" s="159"/>
      <c r="P32" s="159"/>
      <c r="Q32" s="159"/>
      <c r="R32" s="83" t="s">
        <v>115</v>
      </c>
      <c r="S32" s="105">
        <v>0</v>
      </c>
      <c r="T32" s="105">
        <f>IF((T29-T30)&lt;0,-(T29-T30),0)</f>
        <v>0</v>
      </c>
      <c r="U32" s="118">
        <v>0</v>
      </c>
      <c r="V32" s="105">
        <v>0</v>
      </c>
      <c r="W32" s="105">
        <f>IF((W29-W30)&lt;0,-(W29-W30),0)</f>
        <v>0</v>
      </c>
      <c r="X32" s="118">
        <v>0</v>
      </c>
      <c r="Y32" s="105">
        <v>0</v>
      </c>
      <c r="Z32" s="105">
        <f>IF((Z29-Z30)&lt;0,-(Z29-Z30),0)</f>
        <v>0</v>
      </c>
      <c r="AA32" s="118">
        <v>0</v>
      </c>
      <c r="AB32" s="96">
        <v>0</v>
      </c>
      <c r="AC32" s="96">
        <f t="shared" si="5"/>
        <v>0</v>
      </c>
      <c r="AD32" s="120">
        <v>0</v>
      </c>
    </row>
    <row r="33" spans="1:30" ht="31.5" customHeight="1" x14ac:dyDescent="0.15">
      <c r="A33" s="170" t="s">
        <v>116</v>
      </c>
      <c r="B33" s="171"/>
      <c r="C33" s="159"/>
      <c r="D33" s="159"/>
      <c r="E33" s="159"/>
      <c r="F33" s="84" t="s">
        <v>88</v>
      </c>
      <c r="G33" s="85">
        <v>0</v>
      </c>
      <c r="H33" s="85">
        <f>IF(H6=0,0,ROUND(H32/H6*100,((-1))*-1))</f>
        <v>0</v>
      </c>
      <c r="I33" s="118">
        <v>0</v>
      </c>
      <c r="J33" s="106">
        <v>0</v>
      </c>
      <c r="K33" s="106">
        <f>IF(K6=0,0,ROUND(K32/K6*100,((-1))*-1))</f>
        <v>0</v>
      </c>
      <c r="L33" s="118">
        <v>0</v>
      </c>
      <c r="M33" s="170" t="s">
        <v>116</v>
      </c>
      <c r="N33" s="171"/>
      <c r="O33" s="159"/>
      <c r="P33" s="159"/>
      <c r="Q33" s="159"/>
      <c r="R33" s="86" t="s">
        <v>88</v>
      </c>
      <c r="S33" s="106">
        <v>0</v>
      </c>
      <c r="T33" s="106">
        <f>IF(T6=0,0,ROUND(T32/T6*100,((-1))*-1))</f>
        <v>0</v>
      </c>
      <c r="U33" s="118">
        <v>0</v>
      </c>
      <c r="V33" s="106">
        <v>0</v>
      </c>
      <c r="W33" s="106">
        <f>IF(W6=0,0,ROUND(W32/W6*100,((-1))*-1))</f>
        <v>0</v>
      </c>
      <c r="X33" s="118">
        <v>0</v>
      </c>
      <c r="Y33" s="106">
        <v>0</v>
      </c>
      <c r="Z33" s="132">
        <f>IF(Z6=0,0,ROUND(Z32/Z6*100,((-1))*-1))</f>
        <v>0</v>
      </c>
      <c r="AA33" s="118">
        <v>0</v>
      </c>
      <c r="AB33" s="107">
        <v>0</v>
      </c>
      <c r="AC33" s="96">
        <f t="shared" si="5"/>
        <v>0</v>
      </c>
      <c r="AD33" s="120">
        <v>0</v>
      </c>
    </row>
    <row r="34" spans="1:30" ht="31.5" customHeight="1" x14ac:dyDescent="0.15">
      <c r="A34" s="168" t="s">
        <v>117</v>
      </c>
      <c r="B34" s="169"/>
      <c r="C34" s="161"/>
      <c r="D34" s="161"/>
      <c r="E34" s="161"/>
      <c r="F34" s="87" t="s">
        <v>88</v>
      </c>
      <c r="G34" s="88">
        <v>96.6</v>
      </c>
      <c r="H34" s="88">
        <f>IF(H10+H23=0,0,ROUND(H5/(H10+H23)*100,((-1))*-1))</f>
        <v>96.1</v>
      </c>
      <c r="I34" s="122">
        <f>H34-G34</f>
        <v>-0.5</v>
      </c>
      <c r="J34" s="108">
        <v>55.1</v>
      </c>
      <c r="K34" s="108">
        <f>IF(K10+K23=0,0,ROUND(K5/(K10+K23)*100,((-1))*-1))</f>
        <v>75.2</v>
      </c>
      <c r="L34" s="122">
        <f>K34-J34</f>
        <v>20.100000000000001</v>
      </c>
      <c r="M34" s="168" t="s">
        <v>117</v>
      </c>
      <c r="N34" s="169"/>
      <c r="O34" s="161"/>
      <c r="P34" s="161"/>
      <c r="Q34" s="161"/>
      <c r="R34" s="89" t="s">
        <v>88</v>
      </c>
      <c r="S34" s="108">
        <v>98.7</v>
      </c>
      <c r="T34" s="108">
        <f>IF(T10+T23=0,0,ROUND(T5/(T10+T23)*100,((-1))*-1))</f>
        <v>98.8</v>
      </c>
      <c r="U34" s="122">
        <f>T34-S34</f>
        <v>9.9999999999994316E-2</v>
      </c>
      <c r="V34" s="108">
        <v>110.2</v>
      </c>
      <c r="W34" s="108">
        <f>IF(W10+W23=0,0,ROUND(W5/(W10+W23)*100,((-1))*-1))</f>
        <v>99.3</v>
      </c>
      <c r="X34" s="122">
        <f>W34-V34</f>
        <v>-10.900000000000006</v>
      </c>
      <c r="Y34" s="108">
        <v>114.3</v>
      </c>
      <c r="Z34" s="133">
        <f>IF(Z10+Z23=0,0,ROUND(Z5/(Z10+Z23)*100,((-1))*-1))</f>
        <v>106.2</v>
      </c>
      <c r="AA34" s="122">
        <f>Z34-Y34</f>
        <v>-8.0999999999999943</v>
      </c>
      <c r="AB34" s="109">
        <v>101.8</v>
      </c>
      <c r="AC34" s="108">
        <f>IF(AC10+AC23=0,0,ROUND(AC5/(AC10+AC23)*100,((-1))*-1))</f>
        <v>99.3</v>
      </c>
      <c r="AD34" s="123">
        <f>AC34-AB34</f>
        <v>-2.5</v>
      </c>
    </row>
  </sheetData>
  <mergeCells count="71">
    <mergeCell ref="A34:E34"/>
    <mergeCell ref="M34:Q34"/>
    <mergeCell ref="A31:E32"/>
    <mergeCell ref="M31:Q32"/>
    <mergeCell ref="A33:E33"/>
    <mergeCell ref="M33:Q33"/>
    <mergeCell ref="A28:F28"/>
    <mergeCell ref="M28:R28"/>
    <mergeCell ref="A29:F29"/>
    <mergeCell ref="M29:R29"/>
    <mergeCell ref="A30:F30"/>
    <mergeCell ref="M30:R30"/>
    <mergeCell ref="A25:F25"/>
    <mergeCell ref="M25:R25"/>
    <mergeCell ref="A26:F26"/>
    <mergeCell ref="M26:R26"/>
    <mergeCell ref="A27:F27"/>
    <mergeCell ref="M27:R27"/>
    <mergeCell ref="C23:F23"/>
    <mergeCell ref="O23:R23"/>
    <mergeCell ref="C19:F19"/>
    <mergeCell ref="O19:R19"/>
    <mergeCell ref="B24:E24"/>
    <mergeCell ref="N24:Q24"/>
    <mergeCell ref="B15:E15"/>
    <mergeCell ref="N15:Q15"/>
    <mergeCell ref="B16:E16"/>
    <mergeCell ref="N16:Q16"/>
    <mergeCell ref="A17:A23"/>
    <mergeCell ref="C17:F17"/>
    <mergeCell ref="M17:M23"/>
    <mergeCell ref="O17:R17"/>
    <mergeCell ref="C18:F18"/>
    <mergeCell ref="O18:R18"/>
    <mergeCell ref="B20:E20"/>
    <mergeCell ref="N20:Q20"/>
    <mergeCell ref="C21:F21"/>
    <mergeCell ref="O21:R21"/>
    <mergeCell ref="D22:F22"/>
    <mergeCell ref="P22:R22"/>
    <mergeCell ref="A6:A14"/>
    <mergeCell ref="C6:F6"/>
    <mergeCell ref="M6:M14"/>
    <mergeCell ref="O6:R6"/>
    <mergeCell ref="D7:F7"/>
    <mergeCell ref="P7:R7"/>
    <mergeCell ref="C8:F8"/>
    <mergeCell ref="O8:R8"/>
    <mergeCell ref="D9:F9"/>
    <mergeCell ref="P9:R9"/>
    <mergeCell ref="B10:E10"/>
    <mergeCell ref="N10:Q10"/>
    <mergeCell ref="C11:F11"/>
    <mergeCell ref="O11:R11"/>
    <mergeCell ref="D12:F12"/>
    <mergeCell ref="P12:R12"/>
    <mergeCell ref="G2:L2"/>
    <mergeCell ref="AB2:AD2"/>
    <mergeCell ref="S2:AA2"/>
    <mergeCell ref="G3:I3"/>
    <mergeCell ref="J3:L3"/>
    <mergeCell ref="S3:U3"/>
    <mergeCell ref="V3:X3"/>
    <mergeCell ref="Y3:AA3"/>
    <mergeCell ref="AB3:AD3"/>
    <mergeCell ref="B5:E5"/>
    <mergeCell ref="N5:Q5"/>
    <mergeCell ref="C13:F13"/>
    <mergeCell ref="O13:R13"/>
    <mergeCell ref="D14:F14"/>
    <mergeCell ref="P14:R14"/>
  </mergeCells>
  <phoneticPr fontId="1"/>
  <pageMargins left="0.78740157480314965" right="0.59055118110236227" top="0.82677165354330717" bottom="0.9055118110236221" header="0" footer="0"/>
  <pageSetup paperSize="9" scale="65" firstPageNumber="4" fitToWidth="3" orientation="portrait" blackAndWhite="1" useFirstPageNumber="1" r:id="rId1"/>
  <headerFooter alignWithMargins="0"/>
  <colBreaks count="1" manualBreakCount="1">
    <brk id="12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介護 (施設)</vt:lpstr>
      <vt:lpstr>介護 (歳入歳出決算)</vt:lpstr>
      <vt:lpstr>'介護 (歳入歳出決算)'!Print_Area</vt:lpstr>
      <vt:lpstr>'介護 (施設)'!Print_Area</vt:lpstr>
    </vt:vector>
  </TitlesOfParts>
  <Company>情報統計課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松川　卓哉</cp:lastModifiedBy>
  <cp:lastPrinted>2023-07-05T08:27:12Z</cp:lastPrinted>
  <dcterms:created xsi:type="dcterms:W3CDTF">2001-11-22T07:03:35Z</dcterms:created>
  <dcterms:modified xsi:type="dcterms:W3CDTF">2024-03-18T05:30:09Z</dcterms:modified>
</cp:coreProperties>
</file>