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712\草津市\上下水道総務課\N経営\30 経営分析\★経営分析★\R4\"/>
    </mc:Choice>
  </mc:AlternateContent>
  <workbookProtection workbookAlgorithmName="SHA-512" workbookHashValue="1cXaNjkEAlYQWRFhCbf+0Psh0nJkTaVKWSQ8iFGJ3SbX2lqXC0Wvvy06z1T0EJCtK8algQgNPFbY4Q13cMQbKg==" workbookSaltValue="7rW4KfYPjUHKHE+c3Vlbg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<sst xmlns="http://schemas.openxmlformats.org/spreadsheetml/2006/main" count="228" uniqueCount="112">
  <si>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</si>
  <si>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</si>
  <si>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</si>
  <si>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</si>
  <si>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</si>
  <si>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</si>
  <si>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</si>
  <si>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</si>
  <si>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</si>
  <si>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</si>
  <si>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</si>
  <si>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</si>
  <si>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</si>
  <si>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</si>
  <si>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</si>
  <si>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</si>
  <si>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</si>
  <si>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</si>
  <si>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</si>
  <si>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</si>
  <si>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</si>
  <si>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</si>
  <si>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</si>
  <si>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</si>
  <si>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</si>
  <si>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</si>
  <si>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</si>
  <si>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</si>
  <si>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</si>
  <si>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</si>
  <si>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</si>
  <si>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</si>
  <si>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</si>
  <si>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</si>
  <si>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</si>
  <si>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</si>
  <si>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</si>
  <si>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</si>
  <si>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</si>
  <si>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</si>
  <si>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</si>
  <si>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</si>
  <si>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</si>
  <si>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</si>
  <si>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</si>
  <si>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</si>
  <si>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</si>
  <si>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</si>
  <si>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</si>
  <si>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</si>
  <si>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</si>
  <si>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</si>
  <si>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</si>
  <si>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</si>
  <si>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</si>
  <si>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</si>
  <si>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</si>
  <si>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</si>
  <si>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</si>
  <si>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</si>
  <si>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</si>
  <si>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</si>
  <si>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</si>
  <si>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</si>
  <si>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</si>
  <si>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</si>
  <si>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</si>
  <si>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</si>
  <si>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</si>
  <si>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</si>
  <si>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</si>
  <si>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</si>
  <si>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</si>
  <si>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</si>
  <si>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</si>
  <si>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</si>
  <si>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</si>
  <si>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</si>
  <si>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</si>
  <si>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</si>
  <si>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</si>
  <si>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</si>
  <si>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</si>
  <si>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</si>
  <si>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</si>
  <si>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</si>
  <si>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</si>
  <si>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</si>
  <si>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</si>
  <si>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</si>
  <si>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</si>
  <si>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</si>
  <si>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草津市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</si>
  <si>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</si>
  <si>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</si>
  <si>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</si>
  <si>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</si>
  <si>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</si>
  <si>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</si>
  <si>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</si>
  <si>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</si>
  <si>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</si>
  <si>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</si>
  <si>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</si>
  <si>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</si>
  <si>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</si>
  <si>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</si>
  <si>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</si>
  <si>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</si>
  <si>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水道事業は、通水59年目を迎えます。近年では、人口は増加しているものの、物価高騰等による節水意識の浸透や節水機器の普及により、給水収益は伸び悩んでいる傾向にあります。そのような中、浄水場の耐震・浸水事業や老朽管路の更新等、災害に強いライフラインの確保を目指して施設整備を進めています。
　令和４年度決算は、料金回収率は100％を超え、給水原価も平均を下回り、良好な経営状況であると言えますが、給水収益は年々減少しております。今後も物価高騰等による水需要の動向に注視しながら、施設・管路の耐震化や老朽化による更新需要に着実に対応するため、より一層経営の健全化に努めてまいります。</t>
    <rPh sb="40" eb="42">
      <t>ブッカ</t>
    </rPh>
    <rPh sb="42" eb="44">
      <t>コウトウ</t>
    </rPh>
    <rPh sb="44" eb="45">
      <t>トウ</t>
    </rPh>
    <rPh sb="101" eb="103">
      <t>シンスイ</t>
    </rPh>
    <rPh sb="200" eb="202">
      <t>キュウスイ</t>
    </rPh>
    <rPh sb="202" eb="204">
      <t>シュウエキ</t>
    </rPh>
    <rPh sb="205" eb="207">
      <t>ネンネン</t>
    </rPh>
    <rPh sb="207" eb="209">
      <t>ゲンショウ</t>
    </rPh>
    <rPh sb="216" eb="218">
      <t>コンゴ</t>
    </rPh>
    <rPh sb="219" eb="221">
      <t>ブッカ</t>
    </rPh>
    <rPh sb="221" eb="223">
      <t>コウトウ</t>
    </rPh>
    <rPh sb="223" eb="224">
      <t>トウ</t>
    </rPh>
    <rPh sb="227" eb="228">
      <t>ミズ</t>
    </rPh>
    <rPh sb="228" eb="230">
      <t>ジュヨウ</t>
    </rPh>
    <rPh sb="231" eb="233">
      <t>ドウコウ</t>
    </rPh>
    <phoneticPr fontId="4"/>
  </si>
  <si>
    <r>
      <t>①単年度の経常的な収支の比率を表す経常収支比率は、100％を超え、黒字となっています。
③短期的な債務に対する支払い能力を表す流動比率は、100％を上回っており、良好な資金状況です。
④企業債残高対給水収益比率は、類似団体平均値を下回っておりますが、今後の施設・管路の更新等を見据えて注視していく必要があります。
⑤料金回収率は費用に対する料金回収の割合ですが、100％を超えており、適切な料金収入の確保ができています。有収水量の減少により、年々低下していることから、今後も注視していく必要があります。
⑥有収水量１㎥あたりの費用を示す給水原価は、類似団体平均値を下回っており、効率的な運営が行えていると言えます。
⑦施設利用率は、類似団体平均値を上回っており、施設の効率的な利用ができている状況です。
⑧施設の稼動が収益につながっているかを判断する有収率は、類似団体平均値を上回っており、効率的な配水ができている状況にあります。今後は老朽管が増えていくことから、引き続き漏水対策等を継続し、効率化に努めます。
なお、①、④、⑤の令和２年度の値は新型コロナウイルス感染症の経済的な影響を踏まえ、水道料金の基本料金分を免除したことにより、</t>
    </r>
    <r>
      <rPr>
        <sz val="11"/>
        <color rgb="FFFF0000"/>
        <rFont val="ＭＳ ゴシック"/>
        <family val="3"/>
        <charset val="128"/>
      </rPr>
      <t>他の年度</t>
    </r>
    <r>
      <rPr>
        <sz val="11"/>
        <color theme="1"/>
        <rFont val="ＭＳ ゴシック"/>
        <family val="3"/>
        <charset val="128"/>
      </rPr>
      <t>と傾向が大きく異なります。</t>
    </r>
    <rPh sb="115" eb="117">
      <t>シタマワ</t>
    </rPh>
    <rPh sb="125" eb="127">
      <t>コンゴ</t>
    </rPh>
    <rPh sb="128" eb="130">
      <t>シセツ</t>
    </rPh>
    <rPh sb="131" eb="133">
      <t>カンロ</t>
    </rPh>
    <rPh sb="134" eb="136">
      <t>コウシン</t>
    </rPh>
    <rPh sb="136" eb="137">
      <t>トウ</t>
    </rPh>
    <rPh sb="138" eb="140">
      <t>ミス</t>
    </rPh>
    <rPh sb="142" eb="144">
      <t>チュウシ</t>
    </rPh>
    <rPh sb="148" eb="150">
      <t>ヒツヨウ</t>
    </rPh>
    <rPh sb="210" eb="212">
      <t>ユウシュウ</t>
    </rPh>
    <rPh sb="212" eb="214">
      <t>スイリョウ</t>
    </rPh>
    <rPh sb="215" eb="217">
      <t>ゲンショウ</t>
    </rPh>
    <rPh sb="518" eb="519">
      <t>タ</t>
    </rPh>
    <rPh sb="520" eb="522">
      <t>ネンド</t>
    </rPh>
    <phoneticPr fontId="4"/>
  </si>
  <si>
    <r>
      <t xml:space="preserve">①有形固定資産減価償却率は、類似団体平均値に比べ低くなっています。
②管路経年化率は、法定耐用年数を超えた管路延長の割合であり、老朽化率を示しています。類似団体平均値に比べ低く、新しい管路が多い状況ですが、今後は経年管が急増すると見込んでいます。
</t>
    </r>
    <r>
      <rPr>
        <sz val="11"/>
        <color rgb="FFFF0000"/>
        <rFont val="ＭＳ ゴシック"/>
        <family val="3"/>
        <charset val="128"/>
      </rPr>
      <t>※令和２年度の管路経年化率は報告誤りであり、10.56％が正しい数字です。</t>
    </r>
    <r>
      <rPr>
        <sz val="11"/>
        <color theme="1"/>
        <rFont val="ＭＳ ゴシック"/>
        <family val="3"/>
        <charset val="128"/>
      </rPr>
      <t xml:space="preserve">
③令和４年度は、管路の延長に対する施工単価が高い、基幹管路の更新を実施したことにより、更新延長が短くなり、令和３年度の更新率および類似団体平均値に比べ低くなっておりますが、今後も引き続き、限られた予算や人員の中で、経年管の更新を計画的に進めていく予定です。</t>
    </r>
    <rPh sb="125" eb="127">
      <t>レイワ</t>
    </rPh>
    <rPh sb="128" eb="130">
      <t>ネンド</t>
    </rPh>
    <rPh sb="131" eb="133">
      <t>カンロ</t>
    </rPh>
    <rPh sb="133" eb="136">
      <t>ケイネンカ</t>
    </rPh>
    <rPh sb="136" eb="137">
      <t>リツ</t>
    </rPh>
    <rPh sb="138" eb="140">
      <t>ホウコク</t>
    </rPh>
    <rPh sb="140" eb="141">
      <t>アヤマ</t>
    </rPh>
    <rPh sb="153" eb="154">
      <t>タダ</t>
    </rPh>
    <rPh sb="156" eb="158">
      <t>スウジ</t>
    </rPh>
    <rPh sb="170" eb="172">
      <t>カンロ</t>
    </rPh>
    <rPh sb="173" eb="175">
      <t>エンチョウ</t>
    </rPh>
    <rPh sb="176" eb="177">
      <t>タイ</t>
    </rPh>
    <rPh sb="179" eb="181">
      <t>セコウ</t>
    </rPh>
    <rPh sb="181" eb="183">
      <t>タンカ</t>
    </rPh>
    <rPh sb="184" eb="185">
      <t>タカ</t>
    </rPh>
    <rPh sb="187" eb="189">
      <t>キカン</t>
    </rPh>
    <rPh sb="189" eb="191">
      <t>カンロ</t>
    </rPh>
    <rPh sb="192" eb="194">
      <t>コウシン</t>
    </rPh>
    <rPh sb="195" eb="197">
      <t>ジッシ</t>
    </rPh>
    <rPh sb="205" eb="207">
      <t>コウシン</t>
    </rPh>
    <rPh sb="207" eb="209">
      <t>エンチョウ</t>
    </rPh>
    <rPh sb="210" eb="211">
      <t>ミジカ</t>
    </rPh>
    <rPh sb="215" eb="217">
      <t>レイワ</t>
    </rPh>
    <rPh sb="218" eb="220">
      <t>ネンド</t>
    </rPh>
    <rPh sb="221" eb="224">
      <t>コウシンリツ</t>
    </rPh>
    <rPh sb="227" eb="229">
      <t>ルイジ</t>
    </rPh>
    <rPh sb="229" eb="231">
      <t>ダンタイ</t>
    </rPh>
    <rPh sb="231" eb="234">
      <t>ヘイキンチ</t>
    </rPh>
    <rPh sb="235" eb="236">
      <t>クラ</t>
    </rPh>
    <rPh sb="237" eb="238">
      <t>ヒク</t>
    </rPh>
    <rPh sb="256" eb="257">
      <t>カギ</t>
    </rPh>
    <rPh sb="260" eb="262">
      <t>ヨサン</t>
    </rPh>
    <rPh sb="263" eb="265">
      <t>ジンイン</t>
    </rPh>
    <rPh sb="266" eb="267">
      <t>ナカ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</si>
</sst>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0.69</c:v>
                </c:pt>
                <c:pt idx="1">
                  <c:v>0.49</c:v>
                </c:pt>
                <c:pt idx="2">
                  <c:v>0.55000000000000004</c:v>
                </c:pt>
                <c:pt idx="3">
                  <c:v>0.56000000000000005</c:v>
                </c:pt>
                <c:pt idx="4">
                  <c:v>0.43</c:v>
                </c:pt>
              </c:numCache>
            </c:numRef>
          </c:val>
          <c:extLst>
            <c:ext xmlns:c16="http://schemas.microsoft.com/office/drawing/2014/chart" uri="{C3380CC4-5D6E-409C-BE32-E72D297353CC}">
              <c16:uniqueId val="{00000000-54D4-475B-B188-7BF11BA8B7E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54D4-475B-B188-7BF11BA8B7E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78.06</c:v>
                </c:pt>
                <c:pt idx="1">
                  <c:v>76.989999999999995</c:v>
                </c:pt>
                <c:pt idx="2">
                  <c:v>76.790000000000006</c:v>
                </c:pt>
                <c:pt idx="3">
                  <c:v>75.11</c:v>
                </c:pt>
                <c:pt idx="4">
                  <c:v>75.599999999999994</c:v>
                </c:pt>
              </c:numCache>
            </c:numRef>
          </c:val>
          <c:extLst>
            <c:ext xmlns:c16="http://schemas.microsoft.com/office/drawing/2014/chart" uri="{C3380CC4-5D6E-409C-BE32-E72D297353CC}">
              <c16:uniqueId val="{00000000-7AB3-400B-A5A0-7295D15C79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7AB3-400B-A5A0-7295D15C79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93.04</c:v>
                </c:pt>
                <c:pt idx="1">
                  <c:v>94.25</c:v>
                </c:pt>
                <c:pt idx="2">
                  <c:v>95.76</c:v>
                </c:pt>
                <c:pt idx="3">
                  <c:v>97.95</c:v>
                </c:pt>
                <c:pt idx="4">
                  <c:v>96.57</c:v>
                </c:pt>
              </c:numCache>
            </c:numRef>
          </c:val>
          <c:extLst>
            <c:ext xmlns:c16="http://schemas.microsoft.com/office/drawing/2014/chart" uri="{C3380CC4-5D6E-409C-BE32-E72D297353CC}">
              <c16:uniqueId val="{00000000-7971-4C08-889C-BC8D7B465D7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7971-4C08-889C-BC8D7B465D7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115.72</c:v>
                </c:pt>
                <c:pt idx="1">
                  <c:v>113.91</c:v>
                </c:pt>
                <c:pt idx="2">
                  <c:v>109.84</c:v>
                </c:pt>
                <c:pt idx="3">
                  <c:v>112.9</c:v>
                </c:pt>
                <c:pt idx="4">
                  <c:v>115.1</c:v>
                </c:pt>
              </c:numCache>
            </c:numRef>
          </c:val>
          <c:extLst>
            <c:ext xmlns:c16="http://schemas.microsoft.com/office/drawing/2014/chart" uri="{C3380CC4-5D6E-409C-BE32-E72D297353CC}">
              <c16:uniqueId val="{00000000-97C9-4D89-BB5B-C17EA597F57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97C9-4D89-BB5B-C17EA597F57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47.8</c:v>
                </c:pt>
                <c:pt idx="1">
                  <c:v>47.67</c:v>
                </c:pt>
                <c:pt idx="2">
                  <c:v>48.54</c:v>
                </c:pt>
                <c:pt idx="3">
                  <c:v>49.26</c:v>
                </c:pt>
                <c:pt idx="4">
                  <c:v>49.83</c:v>
                </c:pt>
              </c:numCache>
            </c:numRef>
          </c:val>
          <c:extLst>
            <c:ext xmlns:c16="http://schemas.microsoft.com/office/drawing/2014/chart" uri="{C3380CC4-5D6E-409C-BE32-E72D297353CC}">
              <c16:uniqueId val="{00000000-F28F-47F9-A98C-D779D370459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F28F-47F9-A98C-D779D370459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6.8</c:v>
                </c:pt>
                <c:pt idx="1">
                  <c:v>8.73</c:v>
                </c:pt>
                <c:pt idx="2">
                  <c:v>12.72</c:v>
                </c:pt>
                <c:pt idx="3">
                  <c:v>12.29</c:v>
                </c:pt>
                <c:pt idx="4">
                  <c:v>13.64</c:v>
                </c:pt>
              </c:numCache>
            </c:numRef>
          </c:val>
          <c:extLst>
            <c:ext xmlns:c16="http://schemas.microsoft.com/office/drawing/2014/chart" uri="{C3380CC4-5D6E-409C-BE32-E72D297353CC}">
              <c16:uniqueId val="{00000000-9B73-4587-884D-FDC1E6D287F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9B73-4587-884D-FDC1E6D287F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14-47C8-B338-A4C6BBFC7A0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9D14-47C8-B338-A4C6BBFC7A0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322.02</c:v>
                </c:pt>
                <c:pt idx="1">
                  <c:v>265.98</c:v>
                </c:pt>
                <c:pt idx="2">
                  <c:v>352.78</c:v>
                </c:pt>
                <c:pt idx="3">
                  <c:v>392.52</c:v>
                </c:pt>
                <c:pt idx="4">
                  <c:v>397.98</c:v>
                </c:pt>
              </c:numCache>
            </c:numRef>
          </c:val>
          <c:extLst>
            <c:ext xmlns:c16="http://schemas.microsoft.com/office/drawing/2014/chart" uri="{C3380CC4-5D6E-409C-BE32-E72D297353CC}">
              <c16:uniqueId val="{00000000-D4E2-4980-83FA-B39E036F713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D4E2-4980-83FA-B39E036F713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228.06</c:v>
                </c:pt>
                <c:pt idx="1">
                  <c:v>228.37</c:v>
                </c:pt>
                <c:pt idx="2">
                  <c:v>242.39</c:v>
                </c:pt>
                <c:pt idx="3">
                  <c:v>201.82</c:v>
                </c:pt>
                <c:pt idx="4">
                  <c:v>190.28</c:v>
                </c:pt>
              </c:numCache>
            </c:numRef>
          </c:val>
          <c:extLst>
            <c:ext xmlns:c16="http://schemas.microsoft.com/office/drawing/2014/chart" uri="{C3380CC4-5D6E-409C-BE32-E72D297353CC}">
              <c16:uniqueId val="{00000000-E511-4E43-9C0F-914B283D48C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E511-4E43-9C0F-914B283D48C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118.18</c:v>
                </c:pt>
                <c:pt idx="1">
                  <c:v>115.59</c:v>
                </c:pt>
                <c:pt idx="2">
                  <c:v>101.61</c:v>
                </c:pt>
                <c:pt idx="3">
                  <c:v>114.88</c:v>
                </c:pt>
                <c:pt idx="4">
                  <c:v>114.86</c:v>
                </c:pt>
              </c:numCache>
            </c:numRef>
          </c:val>
          <c:extLst>
            <c:ext xmlns:c16="http://schemas.microsoft.com/office/drawing/2014/chart" uri="{C3380CC4-5D6E-409C-BE32-E72D297353CC}">
              <c16:uniqueId val="{00000000-C286-45BF-A13C-EB4D1E5D89F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C286-45BF-A13C-EB4D1E5D89F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112.75</c:v>
                </c:pt>
                <c:pt idx="1">
                  <c:v>115.37</c:v>
                </c:pt>
                <c:pt idx="2">
                  <c:v>113.38</c:v>
                </c:pt>
                <c:pt idx="3">
                  <c:v>112.59</c:v>
                </c:pt>
                <c:pt idx="4">
                  <c:v>112.75</c:v>
                </c:pt>
              </c:numCache>
            </c:numRef>
          </c:val>
          <c:extLst>
            <c:ext xmlns:c16="http://schemas.microsoft.com/office/drawing/2014/chart" uri="{C3380CC4-5D6E-409C-BE32-E72D297353CC}">
              <c16:uniqueId val="{00000000-AA19-4B23-B077-11955D3DE63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AA19-4B23-B077-11955D3DE63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32"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滋賀県　草津市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非設置</v>
      </c>
      <c r="AE8" s="75"/>
      <c r="AF8" s="75"/>
      <c r="AG8" s="75"/>
      <c r="AH8" s="75"/>
      <c r="AI8" s="75"/>
      <c r="AJ8" s="75"/>
      <c r="AK8" s="2"/>
      <c r="AL8" s="66">
        <f>データ!$R$6</f>
        <v>138336</v>
      </c>
      <c r="AM8" s="66"/>
      <c r="AN8" s="66"/>
      <c r="AO8" s="66"/>
      <c r="AP8" s="66"/>
      <c r="AQ8" s="66"/>
      <c r="AR8" s="66"/>
      <c r="AS8" s="66"/>
      <c r="AT8" s="37">
        <f>データ!$S$6</f>
        <v>67.819999999999993</v>
      </c>
      <c r="AU8" s="38"/>
      <c r="AV8" s="38"/>
      <c r="AW8" s="38"/>
      <c r="AX8" s="38"/>
      <c r="AY8" s="38"/>
      <c r="AZ8" s="38"/>
      <c r="BA8" s="38"/>
      <c r="BB8" s="55">
        <f>データ!$T$6</f>
        <v>2039.75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83.97</v>
      </c>
      <c r="J10" s="38"/>
      <c r="K10" s="38"/>
      <c r="L10" s="38"/>
      <c r="M10" s="38"/>
      <c r="N10" s="38"/>
      <c r="O10" s="65"/>
      <c r="P10" s="55">
        <f>データ!$P$6</f>
        <v>99.85</v>
      </c>
      <c r="Q10" s="55"/>
      <c r="R10" s="55"/>
      <c r="S10" s="55"/>
      <c r="T10" s="55"/>
      <c r="U10" s="55"/>
      <c r="V10" s="55"/>
      <c r="W10" s="66">
        <f>データ!$Q$6</f>
        <v>2431</v>
      </c>
      <c r="X10" s="66"/>
      <c r="Y10" s="66"/>
      <c r="Z10" s="66"/>
      <c r="AA10" s="66"/>
      <c r="AB10" s="66"/>
      <c r="AC10" s="66"/>
      <c r="AD10" s="2"/>
      <c r="AE10" s="2"/>
      <c r="AF10" s="2"/>
      <c r="AG10" s="2"/>
      <c r="AH10" s="2"/>
      <c r="AI10" s="2"/>
      <c r="AJ10" s="2"/>
      <c r="AK10" s="2"/>
      <c r="AL10" s="66">
        <f>データ!$U$6</f>
        <v>138391</v>
      </c>
      <c r="AM10" s="66"/>
      <c r="AN10" s="66"/>
      <c r="AO10" s="66"/>
      <c r="AP10" s="66"/>
      <c r="AQ10" s="66"/>
      <c r="AR10" s="66"/>
      <c r="AS10" s="66"/>
      <c r="AT10" s="37">
        <f>データ!$V$6</f>
        <v>48.65</v>
      </c>
      <c r="AU10" s="38"/>
      <c r="AV10" s="38"/>
      <c r="AW10" s="38"/>
      <c r="AX10" s="38"/>
      <c r="AY10" s="38"/>
      <c r="AZ10" s="38"/>
      <c r="BA10" s="38"/>
      <c r="BB10" s="55">
        <f>データ!$W$6</f>
        <v>2844.62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109</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aGNzhMcUsxspwrJFzM0y0VXEt31ubkU+Q+Zn2FynV0jCfx3vsB3NZMCeWM5Q5NxpqQw/DEDmGvsZQTZfxoGCw==" saltValue="jH6En1IlsKvUTsoGYZkCX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2022</v>
      </c>
      <c r="C6" s="20">
        <f t="shared" ref="C6:W6" si="3">C7</f>
        <v>252069</v>
      </c>
      <c r="D6" s="20">
        <f t="shared" si="3"/>
        <v>46</v>
      </c>
      <c r="E6" s="20">
        <f t="shared" si="3"/>
        <v>1</v>
      </c>
      <c r="F6" s="20">
        <f t="shared" si="3"/>
        <v>0</v>
      </c>
      <c r="G6" s="20">
        <f t="shared" si="3"/>
        <v>1</v>
      </c>
      <c r="H6" s="20" t="str">
        <f t="shared" si="3"/>
        <v>滋賀県　草津市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83.97</v>
      </c>
      <c r="P6" s="21">
        <f t="shared" si="3"/>
        <v>99.85</v>
      </c>
      <c r="Q6" s="21">
        <f t="shared" si="3"/>
        <v>2431</v>
      </c>
      <c r="R6" s="21">
        <f t="shared" si="3"/>
        <v>138336</v>
      </c>
      <c r="S6" s="21">
        <f t="shared" si="3"/>
        <v>67.819999999999993</v>
      </c>
      <c r="T6" s="21">
        <f t="shared" si="3"/>
        <v>2039.75</v>
      </c>
      <c r="U6" s="21">
        <f t="shared" si="3"/>
        <v>138391</v>
      </c>
      <c r="V6" s="21">
        <f t="shared" si="3"/>
        <v>48.65</v>
      </c>
      <c r="W6" s="21">
        <f t="shared" si="3"/>
        <v>2844.62</v>
      </c>
      <c r="X6" s="22">
        <f>IF(X7="",NA(),X7)</f>
        <v>115.72</v>
      </c>
      <c r="Y6" s="22">
        <f t="shared" ref="Y6:AG6" si="4">IF(Y7="",NA(),Y7)</f>
        <v>113.91</v>
      </c>
      <c r="Z6" s="22">
        <f t="shared" si="4"/>
        <v>109.84</v>
      </c>
      <c r="AA6" s="22">
        <f t="shared" si="4"/>
        <v>112.9</v>
      </c>
      <c r="AB6" s="22">
        <f t="shared" si="4"/>
        <v>115.1</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322.02</v>
      </c>
      <c r="AU6" s="22">
        <f t="shared" ref="AU6:BC6" si="6">IF(AU7="",NA(),AU7)</f>
        <v>265.98</v>
      </c>
      <c r="AV6" s="22">
        <f t="shared" si="6"/>
        <v>352.78</v>
      </c>
      <c r="AW6" s="22">
        <f t="shared" si="6"/>
        <v>392.52</v>
      </c>
      <c r="AX6" s="22">
        <f t="shared" si="6"/>
        <v>397.98</v>
      </c>
      <c r="AY6" s="22">
        <f t="shared" si="6"/>
        <v>335.6</v>
      </c>
      <c r="AZ6" s="22">
        <f t="shared" si="6"/>
        <v>358.91</v>
      </c>
      <c r="BA6" s="22">
        <f t="shared" si="6"/>
        <v>360.96</v>
      </c>
      <c r="BB6" s="22">
        <f t="shared" si="6"/>
        <v>351.29</v>
      </c>
      <c r="BC6" s="22">
        <f t="shared" si="6"/>
        <v>364.24</v>
      </c>
      <c r="BD6" s="21" t="str">
        <f>IF(BD7="","",IF(BD7="-","【-】","【"&amp;SUBSTITUTE(TEXT(BD7,"#,##0.00"),"-","△")&amp;"】"))</f>
        <v>【252.29】</v>
      </c>
      <c r="BE6" s="22">
        <f>IF(BE7="",NA(),BE7)</f>
        <v>228.06</v>
      </c>
      <c r="BF6" s="22">
        <f t="shared" ref="BF6:BN6" si="7">IF(BF7="",NA(),BF7)</f>
        <v>228.37</v>
      </c>
      <c r="BG6" s="22">
        <f t="shared" si="7"/>
        <v>242.39</v>
      </c>
      <c r="BH6" s="22">
        <f t="shared" si="7"/>
        <v>201.82</v>
      </c>
      <c r="BI6" s="22">
        <f t="shared" si="7"/>
        <v>190.28</v>
      </c>
      <c r="BJ6" s="22">
        <f t="shared" si="7"/>
        <v>258.26</v>
      </c>
      <c r="BK6" s="22">
        <f t="shared" si="7"/>
        <v>247.27</v>
      </c>
      <c r="BL6" s="22">
        <f t="shared" si="7"/>
        <v>239.18</v>
      </c>
      <c r="BM6" s="22">
        <f t="shared" si="7"/>
        <v>236.29</v>
      </c>
      <c r="BN6" s="22">
        <f t="shared" si="7"/>
        <v>238.77</v>
      </c>
      <c r="BO6" s="21" t="str">
        <f>IF(BO7="","",IF(BO7="-","【-】","【"&amp;SUBSTITUTE(TEXT(BO7,"#,##0.00"),"-","△")&amp;"】"))</f>
        <v>【268.07】</v>
      </c>
      <c r="BP6" s="22">
        <f>IF(BP7="",NA(),BP7)</f>
        <v>118.18</v>
      </c>
      <c r="BQ6" s="22">
        <f t="shared" ref="BQ6:BY6" si="8">IF(BQ7="",NA(),BQ7)</f>
        <v>115.59</v>
      </c>
      <c r="BR6" s="22">
        <f t="shared" si="8"/>
        <v>101.61</v>
      </c>
      <c r="BS6" s="22">
        <f t="shared" si="8"/>
        <v>114.88</v>
      </c>
      <c r="BT6" s="22">
        <f t="shared" si="8"/>
        <v>114.86</v>
      </c>
      <c r="BU6" s="22">
        <f t="shared" si="8"/>
        <v>106.07</v>
      </c>
      <c r="BV6" s="22">
        <f t="shared" si="8"/>
        <v>105.34</v>
      </c>
      <c r="BW6" s="22">
        <f t="shared" si="8"/>
        <v>101.89</v>
      </c>
      <c r="BX6" s="22">
        <f t="shared" si="8"/>
        <v>104.33</v>
      </c>
      <c r="BY6" s="22">
        <f t="shared" si="8"/>
        <v>98.85</v>
      </c>
      <c r="BZ6" s="21" t="str">
        <f>IF(BZ7="","",IF(BZ7="-","【-】","【"&amp;SUBSTITUTE(TEXT(BZ7,"#,##0.00"),"-","△")&amp;"】"))</f>
        <v>【97.47】</v>
      </c>
      <c r="CA6" s="22">
        <f>IF(CA7="",NA(),CA7)</f>
        <v>112.75</v>
      </c>
      <c r="CB6" s="22">
        <f t="shared" ref="CB6:CJ6" si="9">IF(CB7="",NA(),CB7)</f>
        <v>115.37</v>
      </c>
      <c r="CC6" s="22">
        <f t="shared" si="9"/>
        <v>113.38</v>
      </c>
      <c r="CD6" s="22">
        <f t="shared" si="9"/>
        <v>112.59</v>
      </c>
      <c r="CE6" s="22">
        <f t="shared" si="9"/>
        <v>112.75</v>
      </c>
      <c r="CF6" s="22">
        <f t="shared" si="9"/>
        <v>159.22</v>
      </c>
      <c r="CG6" s="22">
        <f t="shared" si="9"/>
        <v>159.6</v>
      </c>
      <c r="CH6" s="22">
        <f t="shared" si="9"/>
        <v>156.32</v>
      </c>
      <c r="CI6" s="22">
        <f t="shared" si="9"/>
        <v>157.4</v>
      </c>
      <c r="CJ6" s="22">
        <f t="shared" si="9"/>
        <v>162.61000000000001</v>
      </c>
      <c r="CK6" s="21" t="str">
        <f>IF(CK7="","",IF(CK7="-","【-】","【"&amp;SUBSTITUTE(TEXT(CK7,"#,##0.00"),"-","△")&amp;"】"))</f>
        <v>【174.75】</v>
      </c>
      <c r="CL6" s="22">
        <f>IF(CL7="",NA(),CL7)</f>
        <v>78.06</v>
      </c>
      <c r="CM6" s="22">
        <f t="shared" ref="CM6:CU6" si="10">IF(CM7="",NA(),CM7)</f>
        <v>76.989999999999995</v>
      </c>
      <c r="CN6" s="22">
        <f t="shared" si="10"/>
        <v>76.790000000000006</v>
      </c>
      <c r="CO6" s="22">
        <f t="shared" si="10"/>
        <v>75.11</v>
      </c>
      <c r="CP6" s="22">
        <f t="shared" si="10"/>
        <v>75.599999999999994</v>
      </c>
      <c r="CQ6" s="22">
        <f t="shared" si="10"/>
        <v>62.83</v>
      </c>
      <c r="CR6" s="22">
        <f t="shared" si="10"/>
        <v>62.05</v>
      </c>
      <c r="CS6" s="22">
        <f t="shared" si="10"/>
        <v>63.23</v>
      </c>
      <c r="CT6" s="22">
        <f t="shared" si="10"/>
        <v>62.59</v>
      </c>
      <c r="CU6" s="22">
        <f t="shared" si="10"/>
        <v>61.81</v>
      </c>
      <c r="CV6" s="21" t="str">
        <f>IF(CV7="","",IF(CV7="-","【-】","【"&amp;SUBSTITUTE(TEXT(CV7,"#,##0.00"),"-","△")&amp;"】"))</f>
        <v>【59.97】</v>
      </c>
      <c r="CW6" s="22">
        <f>IF(CW7="",NA(),CW7)</f>
        <v>93.04</v>
      </c>
      <c r="CX6" s="22">
        <f t="shared" ref="CX6:DF6" si="11">IF(CX7="",NA(),CX7)</f>
        <v>94.25</v>
      </c>
      <c r="CY6" s="22">
        <f t="shared" si="11"/>
        <v>95.76</v>
      </c>
      <c r="CZ6" s="22">
        <f t="shared" si="11"/>
        <v>97.95</v>
      </c>
      <c r="DA6" s="22">
        <f t="shared" si="11"/>
        <v>96.57</v>
      </c>
      <c r="DB6" s="22">
        <f t="shared" si="11"/>
        <v>88.86</v>
      </c>
      <c r="DC6" s="22">
        <f t="shared" si="11"/>
        <v>89.11</v>
      </c>
      <c r="DD6" s="22">
        <f t="shared" si="11"/>
        <v>89.35</v>
      </c>
      <c r="DE6" s="22">
        <f t="shared" si="11"/>
        <v>89.7</v>
      </c>
      <c r="DF6" s="22">
        <f t="shared" si="11"/>
        <v>89.24</v>
      </c>
      <c r="DG6" s="21" t="str">
        <f>IF(DG7="","",IF(DG7="-","【-】","【"&amp;SUBSTITUTE(TEXT(DG7,"#,##0.00"),"-","△")&amp;"】"))</f>
        <v>【89.76】</v>
      </c>
      <c r="DH6" s="22">
        <f>IF(DH7="",NA(),DH7)</f>
        <v>47.8</v>
      </c>
      <c r="DI6" s="22">
        <f t="shared" ref="DI6:DQ6" si="12">IF(DI7="",NA(),DI7)</f>
        <v>47.67</v>
      </c>
      <c r="DJ6" s="22">
        <f t="shared" si="12"/>
        <v>48.54</v>
      </c>
      <c r="DK6" s="22">
        <f t="shared" si="12"/>
        <v>49.26</v>
      </c>
      <c r="DL6" s="22">
        <f t="shared" si="12"/>
        <v>49.83</v>
      </c>
      <c r="DM6" s="22">
        <f t="shared" si="12"/>
        <v>47.89</v>
      </c>
      <c r="DN6" s="22">
        <f t="shared" si="12"/>
        <v>48.69</v>
      </c>
      <c r="DO6" s="22">
        <f t="shared" si="12"/>
        <v>49.62</v>
      </c>
      <c r="DP6" s="22">
        <f t="shared" si="12"/>
        <v>50.5</v>
      </c>
      <c r="DQ6" s="22">
        <f t="shared" si="12"/>
        <v>51.28</v>
      </c>
      <c r="DR6" s="21" t="str">
        <f>IF(DR7="","",IF(DR7="-","【-】","【"&amp;SUBSTITUTE(TEXT(DR7,"#,##0.00"),"-","△")&amp;"】"))</f>
        <v>【51.51】</v>
      </c>
      <c r="DS6" s="22">
        <f>IF(DS7="",NA(),DS7)</f>
        <v>6.8</v>
      </c>
      <c r="DT6" s="22">
        <f t="shared" ref="DT6:EB6" si="13">IF(DT7="",NA(),DT7)</f>
        <v>8.73</v>
      </c>
      <c r="DU6" s="22">
        <f t="shared" si="13"/>
        <v>12.72</v>
      </c>
      <c r="DV6" s="22">
        <f t="shared" si="13"/>
        <v>12.29</v>
      </c>
      <c r="DW6" s="22">
        <f t="shared" si="13"/>
        <v>13.64</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0.69</v>
      </c>
      <c r="EE6" s="22">
        <f t="shared" ref="EE6:EM6" si="14">IF(EE7="",NA(),EE7)</f>
        <v>0.49</v>
      </c>
      <c r="EF6" s="22">
        <f t="shared" si="14"/>
        <v>0.55000000000000004</v>
      </c>
      <c r="EG6" s="22">
        <f t="shared" si="14"/>
        <v>0.56000000000000005</v>
      </c>
      <c r="EH6" s="22">
        <f t="shared" si="14"/>
        <v>0.43</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2">
      <c r="A7" s="15"/>
      <c r="B7" s="24">
        <v>2022</v>
      </c>
      <c r="C7" s="24">
        <v>252069</v>
      </c>
      <c r="D7" s="24">
        <v>46</v>
      </c>
      <c r="E7" s="24">
        <v>1</v>
      </c>
      <c r="F7" s="24">
        <v>0</v>
      </c>
      <c r="G7" s="24">
        <v>1</v>
      </c>
      <c r="H7" s="24" t="s">
        <v>92</v>
      </c>
      <c r="I7" s="24" t="s">
        <v>93</v>
      </c>
      <c r="J7" s="24" t="s">
        <v>94</v>
      </c>
      <c r="K7" s="24" t="s">
        <v>95</v>
      </c>
      <c r="L7" s="24" t="s">
        <v>96</v>
      </c>
      <c r="M7" s="24" t="s">
        <v>97</v>
      </c>
      <c r="N7" s="25" t="s">
        <v>98</v>
      </c>
      <c r="O7" s="25">
        <v>83.97</v>
      </c>
      <c r="P7" s="25">
        <v>99.85</v>
      </c>
      <c r="Q7" s="25">
        <v>2431</v>
      </c>
      <c r="R7" s="25">
        <v>138336</v>
      </c>
      <c r="S7" s="25">
        <v>67.819999999999993</v>
      </c>
      <c r="T7" s="25">
        <v>2039.75</v>
      </c>
      <c r="U7" s="25">
        <v>138391</v>
      </c>
      <c r="V7" s="25">
        <v>48.65</v>
      </c>
      <c r="W7" s="25">
        <v>2844.62</v>
      </c>
      <c r="X7" s="25">
        <v>115.72</v>
      </c>
      <c r="Y7" s="25">
        <v>113.91</v>
      </c>
      <c r="Z7" s="25">
        <v>109.84</v>
      </c>
      <c r="AA7" s="25">
        <v>112.9</v>
      </c>
      <c r="AB7" s="25">
        <v>115.1</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322.02</v>
      </c>
      <c r="AU7" s="25">
        <v>265.98</v>
      </c>
      <c r="AV7" s="25">
        <v>352.78</v>
      </c>
      <c r="AW7" s="25">
        <v>392.52</v>
      </c>
      <c r="AX7" s="25">
        <v>397.98</v>
      </c>
      <c r="AY7" s="25">
        <v>335.6</v>
      </c>
      <c r="AZ7" s="25">
        <v>358.91</v>
      </c>
      <c r="BA7" s="25">
        <v>360.96</v>
      </c>
      <c r="BB7" s="25">
        <v>351.29</v>
      </c>
      <c r="BC7" s="25">
        <v>364.24</v>
      </c>
      <c r="BD7" s="25">
        <v>252.29</v>
      </c>
      <c r="BE7" s="25">
        <v>228.06</v>
      </c>
      <c r="BF7" s="25">
        <v>228.37</v>
      </c>
      <c r="BG7" s="25">
        <v>242.39</v>
      </c>
      <c r="BH7" s="25">
        <v>201.82</v>
      </c>
      <c r="BI7" s="25">
        <v>190.28</v>
      </c>
      <c r="BJ7" s="25">
        <v>258.26</v>
      </c>
      <c r="BK7" s="25">
        <v>247.27</v>
      </c>
      <c r="BL7" s="25">
        <v>239.18</v>
      </c>
      <c r="BM7" s="25">
        <v>236.29</v>
      </c>
      <c r="BN7" s="25">
        <v>238.77</v>
      </c>
      <c r="BO7" s="25">
        <v>268.07</v>
      </c>
      <c r="BP7" s="25">
        <v>118.18</v>
      </c>
      <c r="BQ7" s="25">
        <v>115.59</v>
      </c>
      <c r="BR7" s="25">
        <v>101.61</v>
      </c>
      <c r="BS7" s="25">
        <v>114.88</v>
      </c>
      <c r="BT7" s="25">
        <v>114.86</v>
      </c>
      <c r="BU7" s="25">
        <v>106.07</v>
      </c>
      <c r="BV7" s="25">
        <v>105.34</v>
      </c>
      <c r="BW7" s="25">
        <v>101.89</v>
      </c>
      <c r="BX7" s="25">
        <v>104.33</v>
      </c>
      <c r="BY7" s="25">
        <v>98.85</v>
      </c>
      <c r="BZ7" s="25">
        <v>97.47</v>
      </c>
      <c r="CA7" s="25">
        <v>112.75</v>
      </c>
      <c r="CB7" s="25">
        <v>115.37</v>
      </c>
      <c r="CC7" s="25">
        <v>113.38</v>
      </c>
      <c r="CD7" s="25">
        <v>112.59</v>
      </c>
      <c r="CE7" s="25">
        <v>112.75</v>
      </c>
      <c r="CF7" s="25">
        <v>159.22</v>
      </c>
      <c r="CG7" s="25">
        <v>159.6</v>
      </c>
      <c r="CH7" s="25">
        <v>156.32</v>
      </c>
      <c r="CI7" s="25">
        <v>157.4</v>
      </c>
      <c r="CJ7" s="25">
        <v>162.61000000000001</v>
      </c>
      <c r="CK7" s="25">
        <v>174.75</v>
      </c>
      <c r="CL7" s="25">
        <v>78.06</v>
      </c>
      <c r="CM7" s="25">
        <v>76.989999999999995</v>
      </c>
      <c r="CN7" s="25">
        <v>76.790000000000006</v>
      </c>
      <c r="CO7" s="25">
        <v>75.11</v>
      </c>
      <c r="CP7" s="25">
        <v>75.599999999999994</v>
      </c>
      <c r="CQ7" s="25">
        <v>62.83</v>
      </c>
      <c r="CR7" s="25">
        <v>62.05</v>
      </c>
      <c r="CS7" s="25">
        <v>63.23</v>
      </c>
      <c r="CT7" s="25">
        <v>62.59</v>
      </c>
      <c r="CU7" s="25">
        <v>61.81</v>
      </c>
      <c r="CV7" s="25">
        <v>59.97</v>
      </c>
      <c r="CW7" s="25">
        <v>93.04</v>
      </c>
      <c r="CX7" s="25">
        <v>94.25</v>
      </c>
      <c r="CY7" s="25">
        <v>95.76</v>
      </c>
      <c r="CZ7" s="25">
        <v>97.95</v>
      </c>
      <c r="DA7" s="25">
        <v>96.57</v>
      </c>
      <c r="DB7" s="25">
        <v>88.86</v>
      </c>
      <c r="DC7" s="25">
        <v>89.11</v>
      </c>
      <c r="DD7" s="25">
        <v>89.35</v>
      </c>
      <c r="DE7" s="25">
        <v>89.7</v>
      </c>
      <c r="DF7" s="25">
        <v>89.24</v>
      </c>
      <c r="DG7" s="25">
        <v>89.76</v>
      </c>
      <c r="DH7" s="25">
        <v>47.8</v>
      </c>
      <c r="DI7" s="25">
        <v>47.67</v>
      </c>
      <c r="DJ7" s="25">
        <v>48.54</v>
      </c>
      <c r="DK7" s="25">
        <v>49.26</v>
      </c>
      <c r="DL7" s="25">
        <v>49.83</v>
      </c>
      <c r="DM7" s="25">
        <v>47.89</v>
      </c>
      <c r="DN7" s="25">
        <v>48.69</v>
      </c>
      <c r="DO7" s="25">
        <v>49.62</v>
      </c>
      <c r="DP7" s="25">
        <v>50.5</v>
      </c>
      <c r="DQ7" s="25">
        <v>51.28</v>
      </c>
      <c r="DR7" s="25">
        <v>51.51</v>
      </c>
      <c r="DS7" s="25">
        <v>6.8</v>
      </c>
      <c r="DT7" s="25">
        <v>8.73</v>
      </c>
      <c r="DU7" s="25">
        <v>12.72</v>
      </c>
      <c r="DV7" s="25">
        <v>12.29</v>
      </c>
      <c r="DW7" s="25">
        <v>13.64</v>
      </c>
      <c r="DX7" s="25">
        <v>16.899999999999999</v>
      </c>
      <c r="DY7" s="25">
        <v>18.260000000000002</v>
      </c>
      <c r="DZ7" s="25">
        <v>19.510000000000002</v>
      </c>
      <c r="EA7" s="25">
        <v>21.19</v>
      </c>
      <c r="EB7" s="25">
        <v>22.64</v>
      </c>
      <c r="EC7" s="25">
        <v>23.75</v>
      </c>
      <c r="ED7" s="25">
        <v>0.69</v>
      </c>
      <c r="EE7" s="25">
        <v>0.49</v>
      </c>
      <c r="EF7" s="25">
        <v>0.55000000000000004</v>
      </c>
      <c r="EG7" s="25">
        <v>0.56000000000000005</v>
      </c>
      <c r="EH7" s="25">
        <v>0.43</v>
      </c>
      <c r="EI7" s="25">
        <v>0.72</v>
      </c>
      <c r="EJ7" s="25">
        <v>0.66</v>
      </c>
      <c r="EK7" s="25">
        <v>0.67</v>
      </c>
      <c r="EL7" s="25">
        <v>0.62</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104</v>
      </c>
    </row>
    <row r="12" spans="1:144" x14ac:dyDescent="0.2">
      <c r="B12">
        <v>1</v>
      </c>
      <c r="C12">
        <v>1</v>
      </c>
      <c r="D12">
        <v>2</v>
      </c>
      <c r="E12">
        <v>3</v>
      </c>
      <c r="F12">
        <v>4</v>
      </c>
      <c r="G12" t="s">
        <v>105</v>
      </c>
    </row>
    <row r="13" spans="1:144" x14ac:dyDescent="0.2">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中川 博晶</cp:lastModifiedBy>
  <dcterms:created xsi:type="dcterms:W3CDTF">2023-12-05T00:56:28Z</dcterms:created>
  <dcterms:modified xsi:type="dcterms:W3CDTF">2024-02-20T06:54:31Z</dcterms:modified>
  <cp:category/>
</cp:coreProperties>
</file>