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BH00$\05_財政係（旧理財係）\11 公営企業\R5 公営企業\03 経営比較分析表\03_市町等→県\水道事業\"/>
    </mc:Choice>
  </mc:AlternateContent>
  <xr:revisionPtr revIDLastSave="0" documentId="13_ncr:1_{1941FF1E-DE7D-4AD3-A6E3-AB6C2FCE0D0C}" xr6:coauthVersionLast="47" xr6:coauthVersionMax="47" xr10:uidLastSave="{00000000-0000-0000-0000-000000000000}"/>
  <workbookProtection workbookAlgorithmName="SHA-512" workbookHashValue="9lOmJGzIuh3WJWU/Sd58dijrBA2OXGGA7gerbN6tTvP/MQ9HPeZm/s/2zRxPnCN+jQ/MLGIkjdM5Af5Kr/YmPg==" workbookSaltValue="Q3crcj6ryZruJAcnKsyTag=="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AL8" i="4" s="1"/>
  <c r="Q6" i="5"/>
  <c r="W10" i="4" s="1"/>
  <c r="P6" i="5"/>
  <c r="P10" i="4" s="1"/>
  <c r="O6" i="5"/>
  <c r="I10" i="4" s="1"/>
  <c r="N6" i="5"/>
  <c r="B10" i="4" s="1"/>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E85" i="4"/>
  <c r="AL10" i="4"/>
  <c r="BB8" i="4"/>
  <c r="AT8" i="4"/>
  <c r="AD8" i="4"/>
  <c r="W8" i="4"/>
  <c r="P8" i="4"/>
  <c r="I8" i="4"/>
  <c r="B8" i="4"/>
</calcChain>
</file>

<file path=xl/sharedStrings.xml><?xml version="1.0" encoding="utf-8"?>
<sst xmlns="http://schemas.openxmlformats.org/spreadsheetml/2006/main" count="233" uniqueCount="116">
  <si>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</si>
  <si>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</si>
  <si>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</si>
  <si>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</si>
  <si>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</si>
  <si>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</si>
  <si>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</si>
  <si>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</si>
  <si>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</si>
  <si>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</si>
  <si>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</si>
  <si>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</si>
  <si>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</si>
  <si>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</si>
  <si>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</si>
  <si>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</si>
  <si>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</si>
  <si>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</si>
  <si>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</si>
  <si>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</si>
  <si>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</si>
  <si>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</si>
  <si>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</si>
  <si>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</si>
  <si>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</si>
  <si>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</si>
  <si>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</si>
  <si>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</si>
  <si>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</si>
  <si>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</si>
  <si>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</si>
  <si>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</si>
  <si>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</si>
  <si>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</si>
  <si>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</si>
  <si>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</si>
  <si>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</si>
  <si>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</si>
  <si>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</si>
  <si>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</si>
  <si>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</si>
  <si>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</si>
  <si>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</si>
  <si>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</si>
  <si>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</si>
  <si>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</si>
  <si>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</si>
  <si>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</si>
  <si>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</si>
  <si>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</si>
  <si>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</si>
  <si>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</si>
  <si>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</si>
  <si>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</si>
  <si>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</si>
  <si>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</si>
  <si>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</si>
  <si>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</si>
  <si>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</si>
  <si>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</si>
  <si>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</si>
  <si>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</si>
  <si>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</si>
  <si>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</si>
  <si>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</si>
  <si>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</si>
  <si>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</si>
  <si>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</si>
  <si>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</si>
  <si>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</si>
  <si>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</si>
  <si>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</si>
  <si>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</si>
  <si>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</si>
  <si>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</si>
  <si>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</si>
  <si>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</si>
  <si>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</si>
  <si>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</si>
  <si>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</si>
  <si>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</si>
  <si>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</si>
  <si>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</si>
  <si>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</si>
  <si>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</si>
  <si>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</si>
  <si>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</si>
  <si>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</si>
  <si>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</si>
  <si>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</si>
  <si>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</si>
  <si>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</si>
  <si>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</si>
  <si>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</si>
  <si>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</si>
  <si>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日野町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</si>
  <si>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</si>
  <si>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</si>
  <si>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</si>
  <si>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</si>
  <si>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</si>
  <si>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</si>
  <si>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</si>
  <si>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</si>
  <si>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</si>
  <si>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</si>
  <si>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</si>
  <si>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</si>
  <si>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</si>
  <si>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</si>
  <si>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</si>
  <si>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</si>
  <si>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</si>
  <si>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町内唯一の浄水場であることから、簡易水道施設以外で大規模な漏水事故等有事の際における活用も考慮しつつ、次回更新時には既存施設の規模の適正化等を考慮した整備方針も検討する必要があります。
　また、令和５年度から公営企業会計を適用し、水道事業会計に統合することから一体で適正な運営に努めていきます。</t>
    <phoneticPr fontId="4"/>
  </si>
  <si>
    <t>供給開始時に併せて管路の布設替えをしていることから、法定耐用年数の40年で更新するとしても20年の猶予があり、当面の間は更新の予定はありません。</t>
    <phoneticPr fontId="4"/>
  </si>
  <si>
    <t>平子・熊野簡易水道事業は、給水戸数が少なく料金収入が少ないため、①収益的収支比率については、100%を大きく下回っており、一般会計からの繰入に大きく頼らざるを得ない状況となっています。平成30年度は、大規模な機器修繕工事等を行い、歳出に対する一般会計からの繰入金が多くなったため、比率が一時的に増加しました。
　当該事業は、平成１４年度から供給を開始した比較的新しい事業であるため、「④企業債残高対給水収益比率」のとおり、地方債残高の比率が類似団体よりも高くなっています。この結果、「⑤料金回収率」も低く、「⑥給水原価」が高額となっています。とりわけ、令和４年度に⑥給水原価が著しく高額となっている理由は、令和５年度から公営企業会計を適用し、水道事業会計に統合することから、会計統合のための支援業務等を発注したことによります。
　簡易水道単体で見ると、地方債償還は令和１３年度で終了予定で、それ以降については「⑤料金回収率」が37％程度、「⑥給水原価」も650円程度となり、類似団体と同水準になる見込みですが、令和５年度より水道事業に統合されたことから事業の枠組みが変わり「⑤料金回収率」や「⑥給水原価」についても水道事業全体で捉えていくこととなります。これにより簡易水道部分における状況が見えにくくならないよう注視しながら把握を行い、給水収益の減少や、修繕、更新といった新たな支出も発生するため、引き続き経営改善のための取り組みが必要となります。
 「⑦施設利用率」については、類似団体との差異も小さく、また大規模漏水事故等有事の際の活用も踏まえると概ね適正であると判断できます。また、「⑧有収率」については類似団体と同水準以上であることから、適正な管理ができていると判断しています。</t>
    <rPh sb="276" eb="278">
      <t>レイワ</t>
    </rPh>
    <rPh sb="279" eb="281">
      <t>ネンド</t>
    </rPh>
    <rPh sb="283" eb="285">
      <t>キュウスイ</t>
    </rPh>
    <rPh sb="285" eb="287">
      <t>ゲンカ</t>
    </rPh>
    <rPh sb="288" eb="289">
      <t>イチジル</t>
    </rPh>
    <rPh sb="291" eb="293">
      <t>コウガク</t>
    </rPh>
    <rPh sb="299" eb="301">
      <t>リユウ</t>
    </rPh>
    <rPh sb="337" eb="339">
      <t>カイケイ</t>
    </rPh>
    <rPh sb="339" eb="341">
      <t>トウゴウ</t>
    </rPh>
    <rPh sb="345" eb="347">
      <t>シエン</t>
    </rPh>
    <rPh sb="347" eb="349">
      <t>ギョウム</t>
    </rPh>
    <rPh sb="349" eb="350">
      <t>トウ</t>
    </rPh>
    <rPh sb="351" eb="353">
      <t>ハッチュウ</t>
    </rPh>
    <rPh sb="365" eb="367">
      <t>カンイ</t>
    </rPh>
    <rPh sb="367" eb="369">
      <t>スイドウ</t>
    </rPh>
    <rPh sb="369" eb="371">
      <t>タンタイ</t>
    </rPh>
    <rPh sb="372" eb="373">
      <t>ミ</t>
    </rPh>
    <rPh sb="455" eb="457">
      <t>レイワ</t>
    </rPh>
    <rPh sb="458" eb="460">
      <t>ネンド</t>
    </rPh>
    <rPh sb="462" eb="464">
      <t>スイドウ</t>
    </rPh>
    <rPh sb="464" eb="466">
      <t>ジギョウ</t>
    </rPh>
    <rPh sb="467" eb="469">
      <t>トウゴウ</t>
    </rPh>
    <rPh sb="488" eb="490">
      <t>リョウキン</t>
    </rPh>
    <rPh sb="490" eb="492">
      <t>カイシュウ</t>
    </rPh>
    <rPh sb="492" eb="493">
      <t>リツ</t>
    </rPh>
    <rPh sb="497" eb="499">
      <t>キュウスイ</t>
    </rPh>
    <rPh sb="499" eb="501">
      <t>ゲンカ</t>
    </rPh>
    <rPh sb="507" eb="509">
      <t>スイドウ</t>
    </rPh>
    <rPh sb="509" eb="511">
      <t>ジギョウ</t>
    </rPh>
    <rPh sb="511" eb="513">
      <t>ゼンタイ</t>
    </rPh>
    <rPh sb="514" eb="515">
      <t>トラ</t>
    </rPh>
    <rPh sb="532" eb="534">
      <t>カンイ</t>
    </rPh>
    <rPh sb="534" eb="536">
      <t>スイドウ</t>
    </rPh>
    <rPh sb="536" eb="538">
      <t>ブブン</t>
    </rPh>
    <rPh sb="542" eb="544">
      <t>ジョウキョウ</t>
    </rPh>
    <rPh sb="545" eb="546">
      <t>ミ</t>
    </rPh>
    <rPh sb="556" eb="558">
      <t>チュウシ</t>
    </rPh>
    <rPh sb="562" eb="564">
      <t>ハアク</t>
    </rPh>
    <rPh sb="565" eb="56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</si>
</sst>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20-4316-ADCA-785BFAD35153}"/>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6F20-4316-ADCA-785BFAD35153}"/>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43.47</c:v>
                </c:pt>
                <c:pt idx="1">
                  <c:v>50.22</c:v>
                </c:pt>
                <c:pt idx="2">
                  <c:v>45.72</c:v>
                </c:pt>
                <c:pt idx="3">
                  <c:v>55.92</c:v>
                </c:pt>
                <c:pt idx="4">
                  <c:v>55.33</c:v>
                </c:pt>
              </c:numCache>
            </c:numRef>
          </c:val>
          <c:extLst>
            <c:ext xmlns:c16="http://schemas.microsoft.com/office/drawing/2014/chart" uri="{C3380CC4-5D6E-409C-BE32-E72D297353CC}">
              <c16:uniqueId val="{00000000-5FDE-45EB-836F-A099E445426D}"/>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5FDE-45EB-836F-A099E445426D}"/>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97.22</c:v>
                </c:pt>
                <c:pt idx="1">
                  <c:v>80.67</c:v>
                </c:pt>
                <c:pt idx="2">
                  <c:v>81.2</c:v>
                </c:pt>
                <c:pt idx="3">
                  <c:v>77.459999999999994</c:v>
                </c:pt>
                <c:pt idx="4">
                  <c:v>76.8</c:v>
                </c:pt>
              </c:numCache>
            </c:numRef>
          </c:val>
          <c:extLst>
            <c:ext xmlns:c16="http://schemas.microsoft.com/office/drawing/2014/chart" uri="{C3380CC4-5D6E-409C-BE32-E72D297353CC}">
              <c16:uniqueId val="{00000000-2D15-405E-A0B1-F0FD2BD6A35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2D15-405E-A0B1-F0FD2BD6A35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231.97</c:v>
                </c:pt>
                <c:pt idx="1">
                  <c:v>75.36</c:v>
                </c:pt>
                <c:pt idx="2">
                  <c:v>73.400000000000006</c:v>
                </c:pt>
                <c:pt idx="3">
                  <c:v>70.77</c:v>
                </c:pt>
                <c:pt idx="4">
                  <c:v>57.54</c:v>
                </c:pt>
              </c:numCache>
            </c:numRef>
          </c:val>
          <c:extLst>
            <c:ext xmlns:c16="http://schemas.microsoft.com/office/drawing/2014/chart" uri="{C3380CC4-5D6E-409C-BE32-E72D297353CC}">
              <c16:uniqueId val="{00000000-9614-4A62-8B00-23B3F500085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9614-4A62-8B00-23B3F500085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38-4400-B919-54296C0C5288}"/>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38-4400-B919-54296C0C5288}"/>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B8-4382-A1DB-C8A6A4286890}"/>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B8-4382-A1DB-C8A6A4286890}"/>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1D-49E2-BCB6-08CF98D3AA5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1D-49E2-BCB6-08CF98D3AA5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A6-4CE2-BC5D-31A72AE2496C}"/>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A6-4CE2-BC5D-31A72AE2496C}"/>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4152.0600000000004</c:v>
                </c:pt>
                <c:pt idx="1">
                  <c:v>3900.94</c:v>
                </c:pt>
                <c:pt idx="2">
                  <c:v>4782.88</c:v>
                </c:pt>
                <c:pt idx="3">
                  <c:v>3213.52</c:v>
                </c:pt>
                <c:pt idx="4">
                  <c:v>3470.92</c:v>
                </c:pt>
              </c:numCache>
            </c:numRef>
          </c:val>
          <c:extLst>
            <c:ext xmlns:c16="http://schemas.microsoft.com/office/drawing/2014/chart" uri="{C3380CC4-5D6E-409C-BE32-E72D297353CC}">
              <c16:uniqueId val="{00000000-913F-40E7-88D4-502BCA34F3C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913F-40E7-88D4-502BCA34F3C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16.920000000000002</c:v>
                </c:pt>
                <c:pt idx="1">
                  <c:v>15.9</c:v>
                </c:pt>
                <c:pt idx="2">
                  <c:v>12.79</c:v>
                </c:pt>
                <c:pt idx="3">
                  <c:v>18.53</c:v>
                </c:pt>
                <c:pt idx="4">
                  <c:v>7.91</c:v>
                </c:pt>
              </c:numCache>
            </c:numRef>
          </c:val>
          <c:extLst>
            <c:ext xmlns:c16="http://schemas.microsoft.com/office/drawing/2014/chart" uri="{C3380CC4-5D6E-409C-BE32-E72D297353CC}">
              <c16:uniqueId val="{00000000-3ACE-407D-AAB1-48C79E95DC5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3ACE-407D-AAB1-48C79E95DC5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1474.98</c:v>
                </c:pt>
                <c:pt idx="1">
                  <c:v>1609.75</c:v>
                </c:pt>
                <c:pt idx="2">
                  <c:v>1641.14</c:v>
                </c:pt>
                <c:pt idx="3">
                  <c:v>1314.56</c:v>
                </c:pt>
                <c:pt idx="4">
                  <c:v>3325.67</c:v>
                </c:pt>
              </c:numCache>
            </c:numRef>
          </c:val>
          <c:extLst>
            <c:ext xmlns:c16="http://schemas.microsoft.com/office/drawing/2014/chart" uri="{C3380CC4-5D6E-409C-BE32-E72D297353CC}">
              <c16:uniqueId val="{00000000-614D-4D3F-89EA-08607A65F83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614D-4D3F-89EA-08607A65F83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滋賀県　日野町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20987</v>
      </c>
      <c r="AM8" s="37"/>
      <c r="AN8" s="37"/>
      <c r="AO8" s="37"/>
      <c r="AP8" s="37"/>
      <c r="AQ8" s="37"/>
      <c r="AR8" s="37"/>
      <c r="AS8" s="37"/>
      <c r="AT8" s="38">
        <f>データ!$S$6</f>
        <v>117.6</v>
      </c>
      <c r="AU8" s="38"/>
      <c r="AV8" s="38"/>
      <c r="AW8" s="38"/>
      <c r="AX8" s="38"/>
      <c r="AY8" s="38"/>
      <c r="AZ8" s="38"/>
      <c r="BA8" s="38"/>
      <c r="BB8" s="38">
        <f>データ!$T$6</f>
        <v>178.46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0.27</v>
      </c>
      <c r="Q10" s="38"/>
      <c r="R10" s="38"/>
      <c r="S10" s="38"/>
      <c r="T10" s="38"/>
      <c r="U10" s="38"/>
      <c r="V10" s="38"/>
      <c r="W10" s="37">
        <f>データ!$Q$6</f>
        <v>4290</v>
      </c>
      <c r="X10" s="37"/>
      <c r="Y10" s="37"/>
      <c r="Z10" s="37"/>
      <c r="AA10" s="37"/>
      <c r="AB10" s="37"/>
      <c r="AC10" s="37"/>
      <c r="AD10" s="2"/>
      <c r="AE10" s="2"/>
      <c r="AF10" s="2"/>
      <c r="AG10" s="2"/>
      <c r="AH10" s="2"/>
      <c r="AI10" s="2"/>
      <c r="AJ10" s="2"/>
      <c r="AK10" s="2"/>
      <c r="AL10" s="37">
        <f>データ!$U$6</f>
        <v>57</v>
      </c>
      <c r="AM10" s="37"/>
      <c r="AN10" s="37"/>
      <c r="AO10" s="37"/>
      <c r="AP10" s="37"/>
      <c r="AQ10" s="37"/>
      <c r="AR10" s="37"/>
      <c r="AS10" s="37"/>
      <c r="AT10" s="38">
        <f>データ!$V$6</f>
        <v>1.73</v>
      </c>
      <c r="AU10" s="38"/>
      <c r="AV10" s="38"/>
      <c r="AW10" s="38"/>
      <c r="AX10" s="38"/>
      <c r="AY10" s="38"/>
      <c r="AZ10" s="38"/>
      <c r="BA10" s="38"/>
      <c r="BB10" s="38">
        <f>データ!$W$6</f>
        <v>32.950000000000003</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115</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114</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113</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41</v>
      </c>
      <c r="O85" s="13" t="str">
        <f>データ!EN6</f>
        <v>【0.52】</v>
      </c>
    </row>
  </sheetData>
  <sheetProtection algorithmName="SHA-512" hashValue="dswTJC/oEGJMkuJxEPGoCHYPF6NmHQ7wW9IVWyo9a+04dL3FUnGCZNnk7ZHGFD64100IttkPTG/q3DjEMwW8Jw==" saltValue="ZRo5FAj55M1P+XNO6wUwF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2022</v>
      </c>
      <c r="C6" s="20">
        <f t="shared" ref="C6:W6" si="3">C7</f>
        <v>253839</v>
      </c>
      <c r="D6" s="20">
        <f t="shared" si="3"/>
        <v>47</v>
      </c>
      <c r="E6" s="20">
        <f t="shared" si="3"/>
        <v>1</v>
      </c>
      <c r="F6" s="20">
        <f t="shared" si="3"/>
        <v>0</v>
      </c>
      <c r="G6" s="20">
        <f t="shared" si="3"/>
        <v>0</v>
      </c>
      <c r="H6" s="20" t="str">
        <f t="shared" si="3"/>
        <v>滋賀県　日野町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0.27</v>
      </c>
      <c r="Q6" s="21">
        <f t="shared" si="3"/>
        <v>4290</v>
      </c>
      <c r="R6" s="21">
        <f t="shared" si="3"/>
        <v>20987</v>
      </c>
      <c r="S6" s="21">
        <f t="shared" si="3"/>
        <v>117.6</v>
      </c>
      <c r="T6" s="21">
        <f t="shared" si="3"/>
        <v>178.46</v>
      </c>
      <c r="U6" s="21">
        <f t="shared" si="3"/>
        <v>57</v>
      </c>
      <c r="V6" s="21">
        <f t="shared" si="3"/>
        <v>1.73</v>
      </c>
      <c r="W6" s="21">
        <f t="shared" si="3"/>
        <v>32.950000000000003</v>
      </c>
      <c r="X6" s="22">
        <f>IF(X7="",NA(),X7)</f>
        <v>231.97</v>
      </c>
      <c r="Y6" s="22">
        <f t="shared" ref="Y6:AG6" si="4">IF(Y7="",NA(),Y7)</f>
        <v>75.36</v>
      </c>
      <c r="Z6" s="22">
        <f t="shared" si="4"/>
        <v>73.400000000000006</v>
      </c>
      <c r="AA6" s="22">
        <f t="shared" si="4"/>
        <v>70.77</v>
      </c>
      <c r="AB6" s="22">
        <f t="shared" si="4"/>
        <v>57.54</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4152.0600000000004</v>
      </c>
      <c r="BF6" s="22">
        <f t="shared" ref="BF6:BN6" si="7">IF(BF7="",NA(),BF7)</f>
        <v>3900.94</v>
      </c>
      <c r="BG6" s="22">
        <f t="shared" si="7"/>
        <v>4782.88</v>
      </c>
      <c r="BH6" s="22">
        <f t="shared" si="7"/>
        <v>3213.52</v>
      </c>
      <c r="BI6" s="22">
        <f t="shared" si="7"/>
        <v>3470.92</v>
      </c>
      <c r="BJ6" s="22">
        <f t="shared" si="7"/>
        <v>1274.21</v>
      </c>
      <c r="BK6" s="22">
        <f t="shared" si="7"/>
        <v>1183.92</v>
      </c>
      <c r="BL6" s="22">
        <f t="shared" si="7"/>
        <v>1128.72</v>
      </c>
      <c r="BM6" s="22">
        <f t="shared" si="7"/>
        <v>1125.25</v>
      </c>
      <c r="BN6" s="22">
        <f t="shared" si="7"/>
        <v>1157.05</v>
      </c>
      <c r="BO6" s="21" t="str">
        <f>IF(BO7="","",IF(BO7="-","【-】","【"&amp;SUBSTITUTE(TEXT(BO7,"#,##0.00"),"-","△")&amp;"】"))</f>
        <v>【982.48】</v>
      </c>
      <c r="BP6" s="22">
        <f>IF(BP7="",NA(),BP7)</f>
        <v>16.920000000000002</v>
      </c>
      <c r="BQ6" s="22">
        <f t="shared" ref="BQ6:BY6" si="8">IF(BQ7="",NA(),BQ7)</f>
        <v>15.9</v>
      </c>
      <c r="BR6" s="22">
        <f t="shared" si="8"/>
        <v>12.79</v>
      </c>
      <c r="BS6" s="22">
        <f t="shared" si="8"/>
        <v>18.53</v>
      </c>
      <c r="BT6" s="22">
        <f t="shared" si="8"/>
        <v>7.91</v>
      </c>
      <c r="BU6" s="22">
        <f t="shared" si="8"/>
        <v>41.25</v>
      </c>
      <c r="BV6" s="22">
        <f t="shared" si="8"/>
        <v>42.5</v>
      </c>
      <c r="BW6" s="22">
        <f t="shared" si="8"/>
        <v>41.84</v>
      </c>
      <c r="BX6" s="22">
        <f t="shared" si="8"/>
        <v>41.44</v>
      </c>
      <c r="BY6" s="22">
        <f t="shared" si="8"/>
        <v>37.65</v>
      </c>
      <c r="BZ6" s="21" t="str">
        <f>IF(BZ7="","",IF(BZ7="-","【-】","【"&amp;SUBSTITUTE(TEXT(BZ7,"#,##0.00"),"-","△")&amp;"】"))</f>
        <v>【50.61】</v>
      </c>
      <c r="CA6" s="22">
        <f>IF(CA7="",NA(),CA7)</f>
        <v>1474.98</v>
      </c>
      <c r="CB6" s="22">
        <f t="shared" ref="CB6:CJ6" si="9">IF(CB7="",NA(),CB7)</f>
        <v>1609.75</v>
      </c>
      <c r="CC6" s="22">
        <f t="shared" si="9"/>
        <v>1641.14</v>
      </c>
      <c r="CD6" s="22">
        <f t="shared" si="9"/>
        <v>1314.56</v>
      </c>
      <c r="CE6" s="22">
        <f t="shared" si="9"/>
        <v>3325.67</v>
      </c>
      <c r="CF6" s="22">
        <f t="shared" si="9"/>
        <v>383.25</v>
      </c>
      <c r="CG6" s="22">
        <f t="shared" si="9"/>
        <v>377.72</v>
      </c>
      <c r="CH6" s="22">
        <f t="shared" si="9"/>
        <v>390.47</v>
      </c>
      <c r="CI6" s="22">
        <f t="shared" si="9"/>
        <v>403.61</v>
      </c>
      <c r="CJ6" s="22">
        <f t="shared" si="9"/>
        <v>442.82</v>
      </c>
      <c r="CK6" s="21" t="str">
        <f>IF(CK7="","",IF(CK7="-","【-】","【"&amp;SUBSTITUTE(TEXT(CK7,"#,##0.00"),"-","△")&amp;"】"))</f>
        <v>【320.83】</v>
      </c>
      <c r="CL6" s="22">
        <f>IF(CL7="",NA(),CL7)</f>
        <v>43.47</v>
      </c>
      <c r="CM6" s="22">
        <f t="shared" ref="CM6:CU6" si="10">IF(CM7="",NA(),CM7)</f>
        <v>50.22</v>
      </c>
      <c r="CN6" s="22">
        <f t="shared" si="10"/>
        <v>45.72</v>
      </c>
      <c r="CO6" s="22">
        <f t="shared" si="10"/>
        <v>55.92</v>
      </c>
      <c r="CP6" s="22">
        <f t="shared" si="10"/>
        <v>55.33</v>
      </c>
      <c r="CQ6" s="22">
        <f t="shared" si="10"/>
        <v>48.26</v>
      </c>
      <c r="CR6" s="22">
        <f t="shared" si="10"/>
        <v>48.01</v>
      </c>
      <c r="CS6" s="22">
        <f t="shared" si="10"/>
        <v>49.08</v>
      </c>
      <c r="CT6" s="22">
        <f t="shared" si="10"/>
        <v>51.46</v>
      </c>
      <c r="CU6" s="22">
        <f t="shared" si="10"/>
        <v>51.84</v>
      </c>
      <c r="CV6" s="21" t="str">
        <f>IF(CV7="","",IF(CV7="-","【-】","【"&amp;SUBSTITUTE(TEXT(CV7,"#,##0.00"),"-","△")&amp;"】"))</f>
        <v>【56.15】</v>
      </c>
      <c r="CW6" s="22">
        <f>IF(CW7="",NA(),CW7)</f>
        <v>97.22</v>
      </c>
      <c r="CX6" s="22">
        <f t="shared" ref="CX6:DF6" si="11">IF(CX7="",NA(),CX7)</f>
        <v>80.67</v>
      </c>
      <c r="CY6" s="22">
        <f t="shared" si="11"/>
        <v>81.2</v>
      </c>
      <c r="CZ6" s="22">
        <f t="shared" si="11"/>
        <v>77.459999999999994</v>
      </c>
      <c r="DA6" s="22">
        <f t="shared" si="11"/>
        <v>76.8</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15">
      <c r="A7" s="15"/>
      <c r="B7" s="24">
        <v>2022</v>
      </c>
      <c r="C7" s="24">
        <v>253839</v>
      </c>
      <c r="D7" s="24">
        <v>47</v>
      </c>
      <c r="E7" s="24">
        <v>1</v>
      </c>
      <c r="F7" s="24">
        <v>0</v>
      </c>
      <c r="G7" s="24">
        <v>0</v>
      </c>
      <c r="H7" s="24" t="s">
        <v>95</v>
      </c>
      <c r="I7" s="24" t="s">
        <v>96</v>
      </c>
      <c r="J7" s="24" t="s">
        <v>97</v>
      </c>
      <c r="K7" s="24" t="s">
        <v>98</v>
      </c>
      <c r="L7" s="24" t="s">
        <v>99</v>
      </c>
      <c r="M7" s="24" t="s">
        <v>100</v>
      </c>
      <c r="N7" s="25" t="s">
        <v>101</v>
      </c>
      <c r="O7" s="25" t="s">
        <v>102</v>
      </c>
      <c r="P7" s="25">
        <v>0.27</v>
      </c>
      <c r="Q7" s="25">
        <v>4290</v>
      </c>
      <c r="R7" s="25">
        <v>20987</v>
      </c>
      <c r="S7" s="25">
        <v>117.6</v>
      </c>
      <c r="T7" s="25">
        <v>178.46</v>
      </c>
      <c r="U7" s="25">
        <v>57</v>
      </c>
      <c r="V7" s="25">
        <v>1.73</v>
      </c>
      <c r="W7" s="25">
        <v>32.950000000000003</v>
      </c>
      <c r="X7" s="25">
        <v>231.97</v>
      </c>
      <c r="Y7" s="25">
        <v>75.36</v>
      </c>
      <c r="Z7" s="25">
        <v>73.400000000000006</v>
      </c>
      <c r="AA7" s="25">
        <v>70.77</v>
      </c>
      <c r="AB7" s="25">
        <v>57.54</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4152.0600000000004</v>
      </c>
      <c r="BF7" s="25">
        <v>3900.94</v>
      </c>
      <c r="BG7" s="25">
        <v>4782.88</v>
      </c>
      <c r="BH7" s="25">
        <v>3213.52</v>
      </c>
      <c r="BI7" s="25">
        <v>3470.92</v>
      </c>
      <c r="BJ7" s="25">
        <v>1274.21</v>
      </c>
      <c r="BK7" s="25">
        <v>1183.92</v>
      </c>
      <c r="BL7" s="25">
        <v>1128.72</v>
      </c>
      <c r="BM7" s="25">
        <v>1125.25</v>
      </c>
      <c r="BN7" s="25">
        <v>1157.05</v>
      </c>
      <c r="BO7" s="25">
        <v>982.48</v>
      </c>
      <c r="BP7" s="25">
        <v>16.920000000000002</v>
      </c>
      <c r="BQ7" s="25">
        <v>15.9</v>
      </c>
      <c r="BR7" s="25">
        <v>12.79</v>
      </c>
      <c r="BS7" s="25">
        <v>18.53</v>
      </c>
      <c r="BT7" s="25">
        <v>7.91</v>
      </c>
      <c r="BU7" s="25">
        <v>41.25</v>
      </c>
      <c r="BV7" s="25">
        <v>42.5</v>
      </c>
      <c r="BW7" s="25">
        <v>41.84</v>
      </c>
      <c r="BX7" s="25">
        <v>41.44</v>
      </c>
      <c r="BY7" s="25">
        <v>37.65</v>
      </c>
      <c r="BZ7" s="25">
        <v>50.61</v>
      </c>
      <c r="CA7" s="25">
        <v>1474.98</v>
      </c>
      <c r="CB7" s="25">
        <v>1609.75</v>
      </c>
      <c r="CC7" s="25">
        <v>1641.14</v>
      </c>
      <c r="CD7" s="25">
        <v>1314.56</v>
      </c>
      <c r="CE7" s="25">
        <v>3325.67</v>
      </c>
      <c r="CF7" s="25">
        <v>383.25</v>
      </c>
      <c r="CG7" s="25">
        <v>377.72</v>
      </c>
      <c r="CH7" s="25">
        <v>390.47</v>
      </c>
      <c r="CI7" s="25">
        <v>403.61</v>
      </c>
      <c r="CJ7" s="25">
        <v>442.82</v>
      </c>
      <c r="CK7" s="25">
        <v>320.83</v>
      </c>
      <c r="CL7" s="25">
        <v>43.47</v>
      </c>
      <c r="CM7" s="25">
        <v>50.22</v>
      </c>
      <c r="CN7" s="25">
        <v>45.72</v>
      </c>
      <c r="CO7" s="25">
        <v>55.92</v>
      </c>
      <c r="CP7" s="25">
        <v>55.33</v>
      </c>
      <c r="CQ7" s="25">
        <v>48.26</v>
      </c>
      <c r="CR7" s="25">
        <v>48.01</v>
      </c>
      <c r="CS7" s="25">
        <v>49.08</v>
      </c>
      <c r="CT7" s="25">
        <v>51.46</v>
      </c>
      <c r="CU7" s="25">
        <v>51.84</v>
      </c>
      <c r="CV7" s="25">
        <v>56.15</v>
      </c>
      <c r="CW7" s="25">
        <v>97.22</v>
      </c>
      <c r="CX7" s="25">
        <v>80.67</v>
      </c>
      <c r="CY7" s="25">
        <v>81.2</v>
      </c>
      <c r="CZ7" s="25">
        <v>77.459999999999994</v>
      </c>
      <c r="DA7" s="25">
        <v>76.8</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0.62</v>
      </c>
      <c r="EJ7" s="25">
        <v>0.39</v>
      </c>
      <c r="EK7" s="25">
        <v>0.61</v>
      </c>
      <c r="EL7" s="25">
        <v>0.4</v>
      </c>
      <c r="EM7" s="25">
        <v>0.59</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108</v>
      </c>
    </row>
    <row r="12" spans="1:144" x14ac:dyDescent="0.15">
      <c r="B12">
        <v>1</v>
      </c>
      <c r="C12">
        <v>1</v>
      </c>
      <c r="D12">
        <v>2</v>
      </c>
      <c r="E12">
        <v>3</v>
      </c>
      <c r="F12">
        <v>4</v>
      </c>
      <c r="G12" t="s">
        <v>109</v>
      </c>
    </row>
    <row r="13" spans="1:144" x14ac:dyDescent="0.15">
      <c r="B13" t="s">
        <v>110</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八木　宏樹</cp:lastModifiedBy>
  <cp:lastPrinted>2024-02-15T13:07:13Z</cp:lastPrinted>
  <dcterms:created xsi:type="dcterms:W3CDTF">2023-12-05T01:06:24Z</dcterms:created>
  <dcterms:modified xsi:type="dcterms:W3CDTF">2024-02-22T00:16:36Z</dcterms:modified>
  <cp:category/>
</cp:coreProperties>
</file>