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E_調査\R05\240119【27〆】公営企業に係る経営比較分析表（令和４年度決算）の分析等について\253839_日野町(0216)\"/>
    </mc:Choice>
  </mc:AlternateContent>
  <workbookProtection workbookAlgorithmName="SHA-512" workbookHashValue="fP1lBLw3eSe09WOdF+W5sgGzIqQH6e3ZlFOvPkfY2PvA7VAjMDR/qSUvSgRGZjpvuWoWFGUfE+q1HEAbE9YGjA==" workbookSaltValue="dmPLWJ+zoTssusCxkZtc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<sst xmlns="http://schemas.openxmlformats.org/spreadsheetml/2006/main" count="236" uniqueCount="120">
  <si>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</si>
  <si>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</si>
  <si>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</si>
  <si>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</si>
  <si>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</si>
  <si>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</si>
  <si>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</si>
  <si>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</si>
  <si>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</si>
  <si>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</si>
  <si>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</si>
  <si>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</si>
  <si>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</si>
  <si>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</si>
  <si>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</si>
  <si>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</si>
  <si>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</si>
  <si>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</si>
  <si>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</si>
  <si>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</si>
  <si>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</si>
  <si>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</si>
  <si>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</si>
  <si>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</si>
  <si>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</si>
  <si>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</si>
  <si>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</si>
  <si>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</si>
  <si>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</si>
  <si>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</si>
  <si>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</si>
  <si>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</si>
  <si>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</si>
  <si>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</si>
  <si>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</si>
  <si>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</si>
  <si>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</si>
  <si>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</si>
  <si>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</si>
  <si>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</si>
  <si>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</si>
  <si>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</si>
  <si>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</si>
  <si>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</si>
  <si>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</si>
  <si>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</si>
  <si>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</si>
  <si>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</si>
  <si>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</si>
  <si>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</si>
  <si>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</si>
  <si>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</si>
  <si>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</si>
  <si>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</si>
  <si>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</si>
  <si>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</si>
  <si>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</si>
  <si>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</si>
  <si>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</si>
  <si>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</si>
  <si>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</si>
  <si>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</si>
  <si>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</si>
  <si>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</si>
  <si>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</si>
  <si>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</si>
  <si>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</si>
  <si>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</si>
  <si>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</si>
  <si>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</si>
  <si>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</si>
  <si>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</si>
  <si>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</si>
  <si>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</si>
  <si>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</si>
  <si>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</si>
  <si>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</si>
  <si>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</si>
  <si>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</si>
  <si>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</si>
  <si>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</si>
  <si>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</si>
  <si>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</si>
  <si>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</si>
  <si>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</si>
  <si>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</si>
  <si>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</si>
  <si>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</si>
  <si>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</si>
  <si>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</si>
  <si>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</si>
  <si>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</si>
  <si>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</si>
  <si>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</si>
  <si>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</si>
  <si>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</si>
  <si>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</si>
  <si>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</si>
  <si>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</si>
  <si>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</si>
  <si>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</si>
  <si>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</si>
  <si>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</si>
  <si>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</si>
  <si>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</si>
  <si>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</si>
  <si>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</si>
  <si>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</si>
  <si>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</si>
  <si>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</si>
  <si>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</si>
  <si>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</si>
  <si>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</si>
  <si>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</si>
  <si>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</si>
  <si>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</si>
  <si>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</si>
  <si>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</si>
  <si>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企業債残高対事業規模比率と経費回収率は、ほぼ類似団体の平均値であるが、汚水処理原価は大きく平均値を下回った結果となった。
　施設利用率と水洗化率は、類似団体、全国平均をいずれも大きく上回っている。水洗化率が９９％近いことから、新たな使用料収入は見込めない。
　令和５年度から地方公営企業法を適用し、下水道事業会計となった。</t>
    <phoneticPr fontId="4"/>
  </si>
  <si>
    <t xml:space="preserve"> 事業費の内、企業債の返済割合が大きいなか、収益的収支比率の値が100%を大きく下回っている。一般会計からの繰入に頼っているが、比率を上げていくためには使用料の増収対策等が必然となっている。令和５年度からの法適用し、下水道事業会計へ統合したため、今後は処理施設等の維持管理・修繕を計画的に進めると共に、経営改善のための取組が必要に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</si>
</sst>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E3-4A25-AA40-21EF160AE3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48E3-4A25-AA40-21EF160AE3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82.33</c:v>
                </c:pt>
                <c:pt idx="1">
                  <c:v>82.33</c:v>
                </c:pt>
                <c:pt idx="2">
                  <c:v>82.33</c:v>
                </c:pt>
                <c:pt idx="3">
                  <c:v>82.33</c:v>
                </c:pt>
                <c:pt idx="4">
                  <c:v>82.33</c:v>
                </c:pt>
              </c:numCache>
            </c:numRef>
          </c:val>
          <c:extLst>
            <c:ext xmlns:c16="http://schemas.microsoft.com/office/drawing/2014/chart" uri="{C3380CC4-5D6E-409C-BE32-E72D297353CC}">
              <c16:uniqueId val="{00000000-74D5-4615-8684-C14FF1D35E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74D5-4615-8684-C14FF1D35E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98.53</c:v>
                </c:pt>
                <c:pt idx="1">
                  <c:v>98.31</c:v>
                </c:pt>
                <c:pt idx="2">
                  <c:v>98.52</c:v>
                </c:pt>
                <c:pt idx="3">
                  <c:v>98.96</c:v>
                </c:pt>
                <c:pt idx="4">
                  <c:v>97.94</c:v>
                </c:pt>
              </c:numCache>
            </c:numRef>
          </c:val>
          <c:extLst>
            <c:ext xmlns:c16="http://schemas.microsoft.com/office/drawing/2014/chart" uri="{C3380CC4-5D6E-409C-BE32-E72D297353CC}">
              <c16:uniqueId val="{00000000-B277-40B1-B004-0207670E21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B277-40B1-B004-0207670E21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49.63</c:v>
                </c:pt>
                <c:pt idx="1">
                  <c:v>64.150000000000006</c:v>
                </c:pt>
                <c:pt idx="2">
                  <c:v>61.34</c:v>
                </c:pt>
                <c:pt idx="3">
                  <c:v>62.94</c:v>
                </c:pt>
                <c:pt idx="4">
                  <c:v>70.13</c:v>
                </c:pt>
              </c:numCache>
            </c:numRef>
          </c:val>
          <c:extLst>
            <c:ext xmlns:c16="http://schemas.microsoft.com/office/drawing/2014/chart" uri="{C3380CC4-5D6E-409C-BE32-E72D297353CC}">
              <c16:uniqueId val="{00000000-39B4-4B1A-8EE1-467F252BB9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4-4B1A-8EE1-467F252BB9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D-4F51-A453-551AD1C4E9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D-4F51-A453-551AD1C4E9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2-4DDA-BADA-007DDA7351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2-4DDA-BADA-007DDA7351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3-427E-BCBA-3E15DE82B8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3-427E-BCBA-3E15DE82B8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5-4B48-85BC-C2CE0A14E7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5-4B48-85BC-C2CE0A14E7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1675.59</c:v>
                </c:pt>
                <c:pt idx="1">
                  <c:v>732.95</c:v>
                </c:pt>
                <c:pt idx="2">
                  <c:v>795.5</c:v>
                </c:pt>
                <c:pt idx="3">
                  <c:v>749.18</c:v>
                </c:pt>
                <c:pt idx="4">
                  <c:v>722.29</c:v>
                </c:pt>
              </c:numCache>
            </c:numRef>
          </c:val>
          <c:extLst>
            <c:ext xmlns:c16="http://schemas.microsoft.com/office/drawing/2014/chart" uri="{C3380CC4-5D6E-409C-BE32-E72D297353CC}">
              <c16:uniqueId val="{00000000-B410-4625-A9F9-EE6382B723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B410-4625-A9F9-EE6382B723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67.39</c:v>
                </c:pt>
                <c:pt idx="1">
                  <c:v>69.569999999999993</c:v>
                </c:pt>
                <c:pt idx="2">
                  <c:v>65.489999999999995</c:v>
                </c:pt>
                <c:pt idx="3">
                  <c:v>67.47</c:v>
                </c:pt>
                <c:pt idx="4">
                  <c:v>67.650000000000006</c:v>
                </c:pt>
              </c:numCache>
            </c:numRef>
          </c:val>
          <c:extLst>
            <c:ext xmlns:c16="http://schemas.microsoft.com/office/drawing/2014/chart" uri="{C3380CC4-5D6E-409C-BE32-E72D297353CC}">
              <c16:uniqueId val="{00000000-0E4B-49D1-982D-FEFB24E94A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0E4B-49D1-982D-FEFB24E94A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155.26</c:v>
                </c:pt>
                <c:pt idx="3">
                  <c:v>150</c:v>
                </c:pt>
                <c:pt idx="4">
                  <c:v>144.91</c:v>
                </c:pt>
              </c:numCache>
            </c:numRef>
          </c:val>
          <c:extLst>
            <c:ext xmlns:c16="http://schemas.microsoft.com/office/drawing/2014/chart" uri="{C3380CC4-5D6E-409C-BE32-E72D297353CC}">
              <c16:uniqueId val="{00000000-3F70-40B5-A917-C52FE74A61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3F70-40B5-A917-C52FE74A61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20987</v>
      </c>
      <c r="AM8" s="37"/>
      <c r="AN8" s="37"/>
      <c r="AO8" s="37"/>
      <c r="AP8" s="37"/>
      <c r="AQ8" s="37"/>
      <c r="AR8" s="37"/>
      <c r="AS8" s="37"/>
      <c r="AT8" s="38">
        <f>データ!T6</f>
        <v>117.6</v>
      </c>
      <c r="AU8" s="38"/>
      <c r="AV8" s="38"/>
      <c r="AW8" s="38"/>
      <c r="AX8" s="38"/>
      <c r="AY8" s="38"/>
      <c r="AZ8" s="38"/>
      <c r="BA8" s="38"/>
      <c r="BB8" s="38">
        <f>データ!U6</f>
        <v>178.46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19.8</v>
      </c>
      <c r="Q10" s="38"/>
      <c r="R10" s="38"/>
      <c r="S10" s="38"/>
      <c r="T10" s="38"/>
      <c r="U10" s="38"/>
      <c r="V10" s="38"/>
      <c r="W10" s="38">
        <f>データ!Q6</f>
        <v>100</v>
      </c>
      <c r="X10" s="38"/>
      <c r="Y10" s="38"/>
      <c r="Z10" s="38"/>
      <c r="AA10" s="38"/>
      <c r="AB10" s="38"/>
      <c r="AC10" s="38"/>
      <c r="AD10" s="37">
        <f>データ!R6</f>
        <v>2600</v>
      </c>
      <c r="AE10" s="37"/>
      <c r="AF10" s="37"/>
      <c r="AG10" s="37"/>
      <c r="AH10" s="37"/>
      <c r="AI10" s="37"/>
      <c r="AJ10" s="37"/>
      <c r="AK10" s="2"/>
      <c r="AL10" s="37">
        <f>データ!V6</f>
        <v>4136</v>
      </c>
      <c r="AM10" s="37"/>
      <c r="AN10" s="37"/>
      <c r="AO10" s="37"/>
      <c r="AP10" s="37"/>
      <c r="AQ10" s="37"/>
      <c r="AR10" s="37"/>
      <c r="AS10" s="37"/>
      <c r="AT10" s="38">
        <f>データ!W6</f>
        <v>2.0499999999999998</v>
      </c>
      <c r="AU10" s="38"/>
      <c r="AV10" s="38"/>
      <c r="AW10" s="38"/>
      <c r="AX10" s="38"/>
      <c r="AY10" s="38"/>
      <c r="AZ10" s="38"/>
      <c r="BA10" s="38"/>
      <c r="BB10" s="38">
        <f>データ!X6</f>
        <v>2017.56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lmhKfMoYDlpgCa/d0a8zRaX6xQobJY2vCDgbp7398FHybV1/E8TmMqPYJ/fBlcXS9qaBQuFPj7gFSaOerK/vRQ==" saltValue="nIhp4HXSc6mETt0vYaoG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253839</v>
      </c>
      <c r="D6" s="19">
        <f t="shared" si="3"/>
        <v>47</v>
      </c>
      <c r="E6" s="19">
        <f t="shared" si="3"/>
        <v>17</v>
      </c>
      <c r="F6" s="19">
        <f t="shared" si="3"/>
        <v>5</v>
      </c>
      <c r="G6" s="19">
        <f t="shared" si="3"/>
        <v>0</v>
      </c>
      <c r="H6" s="19" t="str">
        <f t="shared" si="3"/>
        <v>滋賀県　日野町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19.8</v>
      </c>
      <c r="Q6" s="20">
        <f t="shared" si="3"/>
        <v>100</v>
      </c>
      <c r="R6" s="20">
        <f t="shared" si="3"/>
        <v>2600</v>
      </c>
      <c r="S6" s="20">
        <f t="shared" si="3"/>
        <v>20987</v>
      </c>
      <c r="T6" s="20">
        <f t="shared" si="3"/>
        <v>117.6</v>
      </c>
      <c r="U6" s="20">
        <f t="shared" si="3"/>
        <v>178.46</v>
      </c>
      <c r="V6" s="20">
        <f t="shared" si="3"/>
        <v>4136</v>
      </c>
      <c r="W6" s="20">
        <f t="shared" si="3"/>
        <v>2.0499999999999998</v>
      </c>
      <c r="X6" s="20">
        <f t="shared" si="3"/>
        <v>2017.56</v>
      </c>
      <c r="Y6" s="21">
        <f>IF(Y7="",NA(),Y7)</f>
        <v>49.63</v>
      </c>
      <c r="Z6" s="21">
        <f t="shared" ref="Z6:AH6" si="4">IF(Z7="",NA(),Z7)</f>
        <v>64.150000000000006</v>
      </c>
      <c r="AA6" s="21">
        <f t="shared" si="4"/>
        <v>61.34</v>
      </c>
      <c r="AB6" s="21">
        <f t="shared" si="4"/>
        <v>62.94</v>
      </c>
      <c r="AC6" s="21">
        <f t="shared" si="4"/>
        <v>70.13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1675.59</v>
      </c>
      <c r="BG6" s="21">
        <f t="shared" ref="BG6:BO6" si="7">IF(BG7="",NA(),BG7)</f>
        <v>732.95</v>
      </c>
      <c r="BH6" s="21">
        <f t="shared" si="7"/>
        <v>795.5</v>
      </c>
      <c r="BI6" s="21">
        <f t="shared" si="7"/>
        <v>749.18</v>
      </c>
      <c r="BJ6" s="21">
        <f t="shared" si="7"/>
        <v>722.29</v>
      </c>
      <c r="BK6" s="21">
        <f t="shared" si="7"/>
        <v>789.46</v>
      </c>
      <c r="BL6" s="21">
        <f t="shared" si="7"/>
        <v>654.71</v>
      </c>
      <c r="BM6" s="21">
        <f t="shared" si="7"/>
        <v>783.8</v>
      </c>
      <c r="BN6" s="21">
        <f t="shared" si="7"/>
        <v>778.81</v>
      </c>
      <c r="BO6" s="21">
        <f t="shared" si="7"/>
        <v>718.49</v>
      </c>
      <c r="BP6" s="20" t="str">
        <f>IF(BP7="","",IF(BP7="-","【-】","【"&amp;SUBSTITUTE(TEXT(BP7,"#,##0.00"),"-","△")&amp;"】"))</f>
        <v>【809.19】</v>
      </c>
      <c r="BQ6" s="21">
        <f>IF(BQ7="",NA(),BQ7)</f>
        <v>67.39</v>
      </c>
      <c r="BR6" s="21">
        <f t="shared" ref="BR6:BZ6" si="8">IF(BR7="",NA(),BR7)</f>
        <v>69.569999999999993</v>
      </c>
      <c r="BS6" s="21">
        <f t="shared" si="8"/>
        <v>65.489999999999995</v>
      </c>
      <c r="BT6" s="21">
        <f t="shared" si="8"/>
        <v>67.47</v>
      </c>
      <c r="BU6" s="21">
        <f t="shared" si="8"/>
        <v>67.650000000000006</v>
      </c>
      <c r="BV6" s="21">
        <f t="shared" si="8"/>
        <v>57.77</v>
      </c>
      <c r="BW6" s="21">
        <f t="shared" si="8"/>
        <v>65.37</v>
      </c>
      <c r="BX6" s="21">
        <f t="shared" si="8"/>
        <v>68.11</v>
      </c>
      <c r="BY6" s="21">
        <f t="shared" si="8"/>
        <v>67.23</v>
      </c>
      <c r="BZ6" s="21">
        <f t="shared" si="8"/>
        <v>61.82</v>
      </c>
      <c r="CA6" s="20" t="str">
        <f>IF(CA7="","",IF(CA7="-","【-】","【"&amp;SUBSTITUTE(TEXT(CA7,"#,##0.00"),"-","△")&amp;"】"))</f>
        <v>【57.02】</v>
      </c>
      <c r="CB6" s="21">
        <f>IF(CB7="",NA(),CB7)</f>
        <v>150</v>
      </c>
      <c r="CC6" s="21">
        <f t="shared" ref="CC6:CK6" si="9">IF(CC7="",NA(),CC7)</f>
        <v>150</v>
      </c>
      <c r="CD6" s="21">
        <f t="shared" si="9"/>
        <v>155.26</v>
      </c>
      <c r="CE6" s="21">
        <f t="shared" si="9"/>
        <v>150</v>
      </c>
      <c r="CF6" s="21">
        <f t="shared" si="9"/>
        <v>144.91</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82.33</v>
      </c>
      <c r="CN6" s="21">
        <f t="shared" ref="CN6:CV6" si="10">IF(CN7="",NA(),CN7)</f>
        <v>82.33</v>
      </c>
      <c r="CO6" s="21">
        <f t="shared" si="10"/>
        <v>82.33</v>
      </c>
      <c r="CP6" s="21">
        <f t="shared" si="10"/>
        <v>82.33</v>
      </c>
      <c r="CQ6" s="21">
        <f t="shared" si="10"/>
        <v>82.33</v>
      </c>
      <c r="CR6" s="21">
        <f t="shared" si="10"/>
        <v>50.68</v>
      </c>
      <c r="CS6" s="21">
        <f t="shared" si="10"/>
        <v>54.06</v>
      </c>
      <c r="CT6" s="21">
        <f t="shared" si="10"/>
        <v>55.26</v>
      </c>
      <c r="CU6" s="21">
        <f t="shared" si="10"/>
        <v>54.54</v>
      </c>
      <c r="CV6" s="21">
        <f t="shared" si="10"/>
        <v>52.9</v>
      </c>
      <c r="CW6" s="20" t="str">
        <f>IF(CW7="","",IF(CW7="-","【-】","【"&amp;SUBSTITUTE(TEXT(CW7,"#,##0.00"),"-","△")&amp;"】"))</f>
        <v>【52.55】</v>
      </c>
      <c r="CX6" s="21">
        <f>IF(CX7="",NA(),CX7)</f>
        <v>98.53</v>
      </c>
      <c r="CY6" s="21">
        <f t="shared" ref="CY6:DG6" si="11">IF(CY7="",NA(),CY7)</f>
        <v>98.31</v>
      </c>
      <c r="CZ6" s="21">
        <f t="shared" si="11"/>
        <v>98.52</v>
      </c>
      <c r="DA6" s="21">
        <f t="shared" si="11"/>
        <v>98.96</v>
      </c>
      <c r="DB6" s="21">
        <f t="shared" si="11"/>
        <v>97.94</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253839</v>
      </c>
      <c r="D7" s="23">
        <v>47</v>
      </c>
      <c r="E7" s="23">
        <v>17</v>
      </c>
      <c r="F7" s="23">
        <v>5</v>
      </c>
      <c r="G7" s="23">
        <v>0</v>
      </c>
      <c r="H7" s="23" t="s">
        <v>98</v>
      </c>
      <c r="I7" s="23" t="s">
        <v>99</v>
      </c>
      <c r="J7" s="23" t="s">
        <v>100</v>
      </c>
      <c r="K7" s="23" t="s">
        <v>101</v>
      </c>
      <c r="L7" s="23" t="s">
        <v>102</v>
      </c>
      <c r="M7" s="23" t="s">
        <v>103</v>
      </c>
      <c r="N7" s="24" t="s">
        <v>104</v>
      </c>
      <c r="O7" s="24" t="s">
        <v>105</v>
      </c>
      <c r="P7" s="24">
        <v>19.8</v>
      </c>
      <c r="Q7" s="24">
        <v>100</v>
      </c>
      <c r="R7" s="24">
        <v>2600</v>
      </c>
      <c r="S7" s="24">
        <v>20987</v>
      </c>
      <c r="T7" s="24">
        <v>117.6</v>
      </c>
      <c r="U7" s="24">
        <v>178.46</v>
      </c>
      <c r="V7" s="24">
        <v>4136</v>
      </c>
      <c r="W7" s="24">
        <v>2.0499999999999998</v>
      </c>
      <c r="X7" s="24">
        <v>2017.56</v>
      </c>
      <c r="Y7" s="24">
        <v>49.63</v>
      </c>
      <c r="Z7" s="24">
        <v>64.150000000000006</v>
      </c>
      <c r="AA7" s="24">
        <v>61.34</v>
      </c>
      <c r="AB7" s="24">
        <v>62.94</v>
      </c>
      <c r="AC7" s="24">
        <v>70.13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1675.59</v>
      </c>
      <c r="BG7" s="24">
        <v>732.95</v>
      </c>
      <c r="BH7" s="24">
        <v>795.5</v>
      </c>
      <c r="BI7" s="24">
        <v>749.18</v>
      </c>
      <c r="BJ7" s="24">
        <v>722.29</v>
      </c>
      <c r="BK7" s="24">
        <v>789.46</v>
      </c>
      <c r="BL7" s="24">
        <v>654.71</v>
      </c>
      <c r="BM7" s="24">
        <v>783.8</v>
      </c>
      <c r="BN7" s="24">
        <v>778.81</v>
      </c>
      <c r="BO7" s="24">
        <v>718.49</v>
      </c>
      <c r="BP7" s="24">
        <v>809.19</v>
      </c>
      <c r="BQ7" s="24">
        <v>67.39</v>
      </c>
      <c r="BR7" s="24">
        <v>69.569999999999993</v>
      </c>
      <c r="BS7" s="24">
        <v>65.489999999999995</v>
      </c>
      <c r="BT7" s="24">
        <v>67.47</v>
      </c>
      <c r="BU7" s="24">
        <v>67.650000000000006</v>
      </c>
      <c r="BV7" s="24">
        <v>57.77</v>
      </c>
      <c r="BW7" s="24">
        <v>65.37</v>
      </c>
      <c r="BX7" s="24">
        <v>68.11</v>
      </c>
      <c r="BY7" s="24">
        <v>67.23</v>
      </c>
      <c r="BZ7" s="24">
        <v>61.82</v>
      </c>
      <c r="CA7" s="24">
        <v>57.02</v>
      </c>
      <c r="CB7" s="24">
        <v>150</v>
      </c>
      <c r="CC7" s="24">
        <v>150</v>
      </c>
      <c r="CD7" s="24">
        <v>155.26</v>
      </c>
      <c r="CE7" s="24">
        <v>150</v>
      </c>
      <c r="CF7" s="24">
        <v>144.91</v>
      </c>
      <c r="CG7" s="24">
        <v>274.35000000000002</v>
      </c>
      <c r="CH7" s="24">
        <v>228.99</v>
      </c>
      <c r="CI7" s="24">
        <v>222.41</v>
      </c>
      <c r="CJ7" s="24">
        <v>228.21</v>
      </c>
      <c r="CK7" s="24">
        <v>246.9</v>
      </c>
      <c r="CL7" s="24">
        <v>273.68</v>
      </c>
      <c r="CM7" s="24">
        <v>82.33</v>
      </c>
      <c r="CN7" s="24">
        <v>82.33</v>
      </c>
      <c r="CO7" s="24">
        <v>82.33</v>
      </c>
      <c r="CP7" s="24">
        <v>82.33</v>
      </c>
      <c r="CQ7" s="24">
        <v>82.33</v>
      </c>
      <c r="CR7" s="24">
        <v>50.68</v>
      </c>
      <c r="CS7" s="24">
        <v>54.06</v>
      </c>
      <c r="CT7" s="24">
        <v>55.26</v>
      </c>
      <c r="CU7" s="24">
        <v>54.54</v>
      </c>
      <c r="CV7" s="24">
        <v>52.9</v>
      </c>
      <c r="CW7" s="24">
        <v>52.55</v>
      </c>
      <c r="CX7" s="24">
        <v>98.53</v>
      </c>
      <c r="CY7" s="24">
        <v>98.31</v>
      </c>
      <c r="CZ7" s="24">
        <v>98.52</v>
      </c>
      <c r="DA7" s="24">
        <v>98.96</v>
      </c>
      <c r="DB7" s="24">
        <v>97.94</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dcterms:created xsi:type="dcterms:W3CDTF">2023-12-12T02:54:48Z</dcterms:created>
  <dcterms:modified xsi:type="dcterms:W3CDTF">2024-02-20T00:41:59Z</dcterms:modified>
  <cp:category/>
</cp:coreProperties>
</file>