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1008\01_部署専用\02_総務部\02_財政契約課\2021年度\財政担当\12 公営企業・第三セクター\公営企業\R5\03 調査・照会\20240118【27〆】公営企業に係る経営比較分析表（令和４年度決算）の分析等について\04 取りまとめ\"/>
    </mc:Choice>
  </mc:AlternateContent>
  <workbookProtection workbookAlgorithmName="SHA-512" workbookHashValue="aQyUo0AqKoajtuM0bH/e1BLCh++OxaXaJBw1TT0cXqv/fIwv1HfYWPXJzExIbu0FzgKya4Xkq/RUHj9iVr0nMA==" workbookSaltValue="V88MhYLAzgXsB+Qk7OKM0w=="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<sst xmlns="http://schemas.openxmlformats.org/spreadsheetml/2006/main" count="228" uniqueCount="114">
  <si>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</si>
  <si>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</si>
  <si>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</si>
  <si>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</si>
  <si>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</si>
  <si>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</si>
  <si>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</si>
  <si>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</si>
  <si>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</si>
  <si>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</si>
  <si>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</si>
  <si>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</si>
  <si>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</si>
  <si>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</si>
  <si>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</si>
  <si>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</si>
  <si>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</si>
  <si>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</si>
  <si>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</si>
  <si>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</si>
  <si>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</si>
  <si>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</si>
  <si>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</si>
  <si>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</si>
  <si>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</si>
  <si>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</si>
  <si>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</si>
  <si>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</si>
  <si>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</si>
  <si>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</si>
  <si>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</si>
  <si>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</si>
  <si>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</si>
  <si>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</si>
  <si>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</si>
  <si>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</si>
  <si>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</si>
  <si>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</si>
  <si>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</si>
  <si>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</si>
  <si>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</si>
  <si>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</si>
  <si>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</si>
  <si>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</si>
  <si>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</si>
  <si>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</si>
  <si>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</si>
  <si>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</si>
  <si>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</si>
  <si>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</si>
  <si>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</si>
  <si>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</si>
  <si>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</si>
  <si>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</si>
  <si>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</si>
  <si>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</si>
  <si>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</si>
  <si>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</si>
  <si>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</si>
  <si>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</si>
  <si>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</si>
  <si>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</si>
  <si>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</si>
  <si>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</si>
  <si>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</si>
  <si>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</si>
  <si>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</si>
  <si>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</si>
  <si>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</si>
  <si>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</si>
  <si>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</si>
  <si>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</si>
  <si>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</si>
  <si>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</si>
  <si>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</si>
  <si>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</si>
  <si>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</si>
  <si>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</si>
  <si>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</si>
  <si>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</si>
  <si>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</si>
  <si>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</si>
  <si>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</si>
  <si>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</si>
  <si>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</si>
  <si>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</si>
  <si>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</si>
  <si>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</si>
  <si>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</si>
  <si>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</si>
  <si>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</si>
  <si>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</si>
  <si>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</si>
  <si>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米原市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</si>
  <si>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</si>
  <si>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</si>
  <si>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</si>
  <si>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</si>
  <si>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</si>
  <si>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</si>
  <si>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</si>
  <si>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</si>
  <si>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</si>
  <si>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</si>
  <si>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</si>
  <si>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</si>
  <si>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</si>
  <si>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</si>
  <si>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</si>
  <si>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</si>
  <si>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</si>
  <si>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施設の改修・更新に伴い多額の費用を要する一方で、人口減少による給水収益の減少が懸念されることから、本市を取り巻く経営環境は依然厳しい状況にあると言えます。
　経常収支比率は、全国平均を下回っている状態で、料金回収率も100％を下回っています。一方で、管路更新率は低い状況にあり、必要な更新に向けた投資ができていない状態です。
　今後は、安定した経営を行いながら施設改修や管路更新を行っていく必要があることから、適切な料金収入確保のため、料金改定を含めた経営改善策を検討していきます。</t>
    <rPh sb="196" eb="198">
      <t>ヒツヨウ</t>
    </rPh>
    <phoneticPr fontId="4"/>
  </si>
  <si>
    <t>①有形固定資産減価償却率は、全国平均および類似団体平均を下回っており、資産全体の老朽化度合いは高いとまでは言えません。
②管路経年化率は、全国平均および類似団体平均を下回っていますが、年々増加傾向にあります。
③管路更新率は、全国平均および類似団体平均よりも低いことから、アセットマネジメントに基づき、今後も計画的な管路更新を行っていく必要があります。</t>
    <phoneticPr fontId="4"/>
  </si>
  <si>
    <t>①経常収支比率は全国平均および類似団体平均を上回っているものの、料金回収率は100％未満であることから適切な料金収入確保のため、料金改定を含めた経営改善策を検討していきます。
③流動比率は、建設改良費支払いのため流動負債が増加したことから、全国平均および類似団体平均を下回りました。
④企業債残高対給水収益比率は、全国平均および類似団体平均と比較すると平均値を上回っていることから、事業費の財源を企業債に依存している状況です。
⑤料金回収率は100％を下回り、全国平均も下回る状態です。給水収益以外の収入に依存している状態であるため、適切な料金収入確保のため、料金改定を含めた経営改善策を検討していきます。
⑥給水原価は、全国平均および類似団体平均より低い状態ではありますが、大規模な施設・設備更新等の影響で年々増加傾向にあり、今後も経常費用増加による給水原価の上昇が見込まれます。そのため、当該指標の動向に留意した上で、投資の効率化などの経営改善を図っていく必要があります。
⑦施設利用率は、全国平均よりも低いことから、施設の効率的な利用の検討が必要です。
⑧有収率は、全国平均および類似団体平均を下回っていることから、有収率向上のために、継続的な漏水調査や老朽化管路の更新を行っていく必要があります。</t>
    <rPh sb="22" eb="23">
      <t>ウエ</t>
    </rPh>
    <rPh sb="64" eb="66">
      <t>リョウキン</t>
    </rPh>
    <rPh sb="66" eb="68">
      <t>カイテイ</t>
    </rPh>
    <rPh sb="69" eb="70">
      <t>フク</t>
    </rPh>
    <rPh sb="72" eb="74">
      <t>ケイエイ</t>
    </rPh>
    <rPh sb="74" eb="77">
      <t>カイゼンサク</t>
    </rPh>
    <rPh sb="78" eb="80">
      <t>ケントウ</t>
    </rPh>
    <rPh sb="95" eb="97">
      <t>ケンセツ</t>
    </rPh>
    <rPh sb="97" eb="100">
      <t>カイリョウヒ</t>
    </rPh>
    <rPh sb="100" eb="102">
      <t>シハラ</t>
    </rPh>
    <rPh sb="111" eb="113">
      <t>ゾウカ</t>
    </rPh>
    <rPh sb="134" eb="135">
      <t>シタ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</si>
</sst>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0.27</c:v>
                </c:pt>
                <c:pt idx="1">
                  <c:v>0.32</c:v>
                </c:pt>
                <c:pt idx="2">
                  <c:v>0.31</c:v>
                </c:pt>
                <c:pt idx="3">
                  <c:v>0.25</c:v>
                </c:pt>
                <c:pt idx="4">
                  <c:v>0.2</c:v>
                </c:pt>
              </c:numCache>
            </c:numRef>
          </c:val>
          <c:extLst>
            <c:ext xmlns:c16="http://schemas.microsoft.com/office/drawing/2014/chart" uri="{C3380CC4-5D6E-409C-BE32-E72D297353CC}">
              <c16:uniqueId val="{00000000-FF18-4E8A-9AF4-30553D3FAFA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FF18-4E8A-9AF4-30553D3FAFA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53.3</c:v>
                </c:pt>
                <c:pt idx="1">
                  <c:v>55.55</c:v>
                </c:pt>
                <c:pt idx="2">
                  <c:v>54.63</c:v>
                </c:pt>
                <c:pt idx="3">
                  <c:v>55.34</c:v>
                </c:pt>
                <c:pt idx="4">
                  <c:v>57.26</c:v>
                </c:pt>
              </c:numCache>
            </c:numRef>
          </c:val>
          <c:extLst>
            <c:ext xmlns:c16="http://schemas.microsoft.com/office/drawing/2014/chart" uri="{C3380CC4-5D6E-409C-BE32-E72D297353CC}">
              <c16:uniqueId val="{00000000-9B73-4EBD-A53F-30F4496F31F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9B73-4EBD-A53F-30F4496F31F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83.29</c:v>
                </c:pt>
                <c:pt idx="1">
                  <c:v>79.180000000000007</c:v>
                </c:pt>
                <c:pt idx="2">
                  <c:v>81.27</c:v>
                </c:pt>
                <c:pt idx="3">
                  <c:v>80.540000000000006</c:v>
                </c:pt>
                <c:pt idx="4">
                  <c:v>77.55</c:v>
                </c:pt>
              </c:numCache>
            </c:numRef>
          </c:val>
          <c:extLst>
            <c:ext xmlns:c16="http://schemas.microsoft.com/office/drawing/2014/chart" uri="{C3380CC4-5D6E-409C-BE32-E72D297353CC}">
              <c16:uniqueId val="{00000000-62C8-487A-9CDD-99B3CB6CBE4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62C8-487A-9CDD-99B3CB6CBE4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114.65</c:v>
                </c:pt>
                <c:pt idx="1">
                  <c:v>111.97</c:v>
                </c:pt>
                <c:pt idx="2">
                  <c:v>110.8</c:v>
                </c:pt>
                <c:pt idx="3">
                  <c:v>107.75</c:v>
                </c:pt>
                <c:pt idx="4">
                  <c:v>107.97</c:v>
                </c:pt>
              </c:numCache>
            </c:numRef>
          </c:val>
          <c:extLst>
            <c:ext xmlns:c16="http://schemas.microsoft.com/office/drawing/2014/chart" uri="{C3380CC4-5D6E-409C-BE32-E72D297353CC}">
              <c16:uniqueId val="{00000000-ED92-44A9-A3D3-763F01E3CC6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ED92-44A9-A3D3-763F01E3CC6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41.88</c:v>
                </c:pt>
                <c:pt idx="1">
                  <c:v>44.04</c:v>
                </c:pt>
                <c:pt idx="2">
                  <c:v>43.02</c:v>
                </c:pt>
                <c:pt idx="3">
                  <c:v>45.19</c:v>
                </c:pt>
                <c:pt idx="4">
                  <c:v>47.33</c:v>
                </c:pt>
              </c:numCache>
            </c:numRef>
          </c:val>
          <c:extLst>
            <c:ext xmlns:c16="http://schemas.microsoft.com/office/drawing/2014/chart" uri="{C3380CC4-5D6E-409C-BE32-E72D297353CC}">
              <c16:uniqueId val="{00000000-56C1-48C9-8AF0-3ADD6991A8A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56C1-48C9-8AF0-3ADD6991A8A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2.2400000000000002</c:v>
                </c:pt>
                <c:pt idx="1">
                  <c:v>4.82</c:v>
                </c:pt>
                <c:pt idx="2">
                  <c:v>4.8099999999999996</c:v>
                </c:pt>
                <c:pt idx="3">
                  <c:v>6.46</c:v>
                </c:pt>
                <c:pt idx="4">
                  <c:v>7.76</c:v>
                </c:pt>
              </c:numCache>
            </c:numRef>
          </c:val>
          <c:extLst>
            <c:ext xmlns:c16="http://schemas.microsoft.com/office/drawing/2014/chart" uri="{C3380CC4-5D6E-409C-BE32-E72D297353CC}">
              <c16:uniqueId val="{00000000-923B-4639-8E7B-0E71A789576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923B-4639-8E7B-0E71A789576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8C-44F8-A32A-66CE0BC4694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1C8C-44F8-A32A-66CE0BC4694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1057.78</c:v>
                </c:pt>
                <c:pt idx="1">
                  <c:v>533.13</c:v>
                </c:pt>
                <c:pt idx="2">
                  <c:v>223.45</c:v>
                </c:pt>
                <c:pt idx="3">
                  <c:v>479.32</c:v>
                </c:pt>
                <c:pt idx="4">
                  <c:v>217.85</c:v>
                </c:pt>
              </c:numCache>
            </c:numRef>
          </c:val>
          <c:extLst>
            <c:ext xmlns:c16="http://schemas.microsoft.com/office/drawing/2014/chart" uri="{C3380CC4-5D6E-409C-BE32-E72D297353CC}">
              <c16:uniqueId val="{00000000-6E14-4DCF-B60B-8CF0F9EB555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6E14-4DCF-B60B-8CF0F9EB555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504.59</c:v>
                </c:pt>
                <c:pt idx="1">
                  <c:v>482.28</c:v>
                </c:pt>
                <c:pt idx="2">
                  <c:v>471.7</c:v>
                </c:pt>
                <c:pt idx="3">
                  <c:v>490.56</c:v>
                </c:pt>
                <c:pt idx="4">
                  <c:v>477.57</c:v>
                </c:pt>
              </c:numCache>
            </c:numRef>
          </c:val>
          <c:extLst>
            <c:ext xmlns:c16="http://schemas.microsoft.com/office/drawing/2014/chart" uri="{C3380CC4-5D6E-409C-BE32-E72D297353CC}">
              <c16:uniqueId val="{00000000-324B-4429-B4F4-7211A8E2D50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324B-4429-B4F4-7211A8E2D50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106.86</c:v>
                </c:pt>
                <c:pt idx="1">
                  <c:v>102.73</c:v>
                </c:pt>
                <c:pt idx="2">
                  <c:v>101.68</c:v>
                </c:pt>
                <c:pt idx="3">
                  <c:v>97.1</c:v>
                </c:pt>
                <c:pt idx="4">
                  <c:v>96.37</c:v>
                </c:pt>
              </c:numCache>
            </c:numRef>
          </c:val>
          <c:extLst>
            <c:ext xmlns:c16="http://schemas.microsoft.com/office/drawing/2014/chart" uri="{C3380CC4-5D6E-409C-BE32-E72D297353CC}">
              <c16:uniqueId val="{00000000-F5CE-4414-95E8-E925A1BB8CB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F5CE-4414-95E8-E925A1BB8CB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151.91999999999999</c:v>
                </c:pt>
                <c:pt idx="1">
                  <c:v>158.59</c:v>
                </c:pt>
                <c:pt idx="2">
                  <c:v>159.71</c:v>
                </c:pt>
                <c:pt idx="3">
                  <c:v>168.55</c:v>
                </c:pt>
                <c:pt idx="4">
                  <c:v>169.85</c:v>
                </c:pt>
              </c:numCache>
            </c:numRef>
          </c:val>
          <c:extLst>
            <c:ext xmlns:c16="http://schemas.microsoft.com/office/drawing/2014/chart" uri="{C3380CC4-5D6E-409C-BE32-E72D297353CC}">
              <c16:uniqueId val="{00000000-5250-4D4B-9231-97FA5CE854B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5250-4D4B-9231-97FA5CE854B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L12" zoomScale="85" zoomScaleNormal="85"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滋賀県　米原市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37761</v>
      </c>
      <c r="AM8" s="45"/>
      <c r="AN8" s="45"/>
      <c r="AO8" s="45"/>
      <c r="AP8" s="45"/>
      <c r="AQ8" s="45"/>
      <c r="AR8" s="45"/>
      <c r="AS8" s="45"/>
      <c r="AT8" s="46">
        <f>データ!$S$6</f>
        <v>250.39</v>
      </c>
      <c r="AU8" s="47"/>
      <c r="AV8" s="47"/>
      <c r="AW8" s="47"/>
      <c r="AX8" s="47"/>
      <c r="AY8" s="47"/>
      <c r="AZ8" s="47"/>
      <c r="BA8" s="47"/>
      <c r="BB8" s="48">
        <f>データ!$T$6</f>
        <v>150.81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72.28</v>
      </c>
      <c r="J10" s="47"/>
      <c r="K10" s="47"/>
      <c r="L10" s="47"/>
      <c r="M10" s="47"/>
      <c r="N10" s="47"/>
      <c r="O10" s="81"/>
      <c r="P10" s="48">
        <f>データ!$P$6</f>
        <v>99.59</v>
      </c>
      <c r="Q10" s="48"/>
      <c r="R10" s="48"/>
      <c r="S10" s="48"/>
      <c r="T10" s="48"/>
      <c r="U10" s="48"/>
      <c r="V10" s="48"/>
      <c r="W10" s="45">
        <f>データ!$Q$6</f>
        <v>2926</v>
      </c>
      <c r="X10" s="45"/>
      <c r="Y10" s="45"/>
      <c r="Z10" s="45"/>
      <c r="AA10" s="45"/>
      <c r="AB10" s="45"/>
      <c r="AC10" s="45"/>
      <c r="AD10" s="2"/>
      <c r="AE10" s="2"/>
      <c r="AF10" s="2"/>
      <c r="AG10" s="2"/>
      <c r="AH10" s="2"/>
      <c r="AI10" s="2"/>
      <c r="AJ10" s="2"/>
      <c r="AK10" s="2"/>
      <c r="AL10" s="45">
        <f>データ!$U$6</f>
        <v>27245</v>
      </c>
      <c r="AM10" s="45"/>
      <c r="AN10" s="45"/>
      <c r="AO10" s="45"/>
      <c r="AP10" s="45"/>
      <c r="AQ10" s="45"/>
      <c r="AR10" s="45"/>
      <c r="AS10" s="45"/>
      <c r="AT10" s="46">
        <f>データ!$V$6</f>
        <v>60.48</v>
      </c>
      <c r="AU10" s="47"/>
      <c r="AV10" s="47"/>
      <c r="AW10" s="47"/>
      <c r="AX10" s="47"/>
      <c r="AY10" s="47"/>
      <c r="AZ10" s="47"/>
      <c r="BA10" s="47"/>
      <c r="BB10" s="48">
        <f>データ!$W$6</f>
        <v>450.48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bA4+R1IsJ6Tv2yxq4p0WCV9PdCs1OCY5ursPY2qISPlLJVQ06r2m4k7YicCbXOqfdhN8fma34ORCGuJsEe5qzg==" saltValue="u7vzwdko98i4b0ccuAfNz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252140</v>
      </c>
      <c r="D6" s="20">
        <f t="shared" si="3"/>
        <v>46</v>
      </c>
      <c r="E6" s="20">
        <f t="shared" si="3"/>
        <v>1</v>
      </c>
      <c r="F6" s="20">
        <f t="shared" si="3"/>
        <v>0</v>
      </c>
      <c r="G6" s="20">
        <f t="shared" si="3"/>
        <v>1</v>
      </c>
      <c r="H6" s="20" t="str">
        <f t="shared" si="3"/>
        <v>滋賀県　米原市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72.28</v>
      </c>
      <c r="P6" s="21">
        <f t="shared" si="3"/>
        <v>99.59</v>
      </c>
      <c r="Q6" s="21">
        <f t="shared" si="3"/>
        <v>2926</v>
      </c>
      <c r="R6" s="21">
        <f t="shared" si="3"/>
        <v>37761</v>
      </c>
      <c r="S6" s="21">
        <f t="shared" si="3"/>
        <v>250.39</v>
      </c>
      <c r="T6" s="21">
        <f t="shared" si="3"/>
        <v>150.81</v>
      </c>
      <c r="U6" s="21">
        <f t="shared" si="3"/>
        <v>27245</v>
      </c>
      <c r="V6" s="21">
        <f t="shared" si="3"/>
        <v>60.48</v>
      </c>
      <c r="W6" s="21">
        <f t="shared" si="3"/>
        <v>450.48</v>
      </c>
      <c r="X6" s="22">
        <f>IF(X7="",NA(),X7)</f>
        <v>114.65</v>
      </c>
      <c r="Y6" s="22">
        <f t="shared" ref="Y6:AG6" si="4">IF(Y7="",NA(),Y7)</f>
        <v>111.97</v>
      </c>
      <c r="Z6" s="22">
        <f t="shared" si="4"/>
        <v>110.8</v>
      </c>
      <c r="AA6" s="22">
        <f t="shared" si="4"/>
        <v>107.75</v>
      </c>
      <c r="AB6" s="22">
        <f t="shared" si="4"/>
        <v>107.97</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1057.78</v>
      </c>
      <c r="AU6" s="22">
        <f t="shared" ref="AU6:BC6" si="6">IF(AU7="",NA(),AU7)</f>
        <v>533.13</v>
      </c>
      <c r="AV6" s="22">
        <f t="shared" si="6"/>
        <v>223.45</v>
      </c>
      <c r="AW6" s="22">
        <f t="shared" si="6"/>
        <v>479.32</v>
      </c>
      <c r="AX6" s="22">
        <f t="shared" si="6"/>
        <v>217.85</v>
      </c>
      <c r="AY6" s="22">
        <f t="shared" si="6"/>
        <v>369.69</v>
      </c>
      <c r="AZ6" s="22">
        <f t="shared" si="6"/>
        <v>379.08</v>
      </c>
      <c r="BA6" s="22">
        <f t="shared" si="6"/>
        <v>367.55</v>
      </c>
      <c r="BB6" s="22">
        <f t="shared" si="6"/>
        <v>378.56</v>
      </c>
      <c r="BC6" s="22">
        <f t="shared" si="6"/>
        <v>364.46</v>
      </c>
      <c r="BD6" s="21" t="str">
        <f>IF(BD7="","",IF(BD7="-","【-】","【"&amp;SUBSTITUTE(TEXT(BD7,"#,##0.00"),"-","△")&amp;"】"))</f>
        <v>【252.29】</v>
      </c>
      <c r="BE6" s="22">
        <f>IF(BE7="",NA(),BE7)</f>
        <v>504.59</v>
      </c>
      <c r="BF6" s="22">
        <f t="shared" ref="BF6:BN6" si="7">IF(BF7="",NA(),BF7)</f>
        <v>482.28</v>
      </c>
      <c r="BG6" s="22">
        <f t="shared" si="7"/>
        <v>471.7</v>
      </c>
      <c r="BH6" s="22">
        <f t="shared" si="7"/>
        <v>490.56</v>
      </c>
      <c r="BI6" s="22">
        <f t="shared" si="7"/>
        <v>477.57</v>
      </c>
      <c r="BJ6" s="22">
        <f t="shared" si="7"/>
        <v>402.99</v>
      </c>
      <c r="BK6" s="22">
        <f t="shared" si="7"/>
        <v>398.98</v>
      </c>
      <c r="BL6" s="22">
        <f t="shared" si="7"/>
        <v>418.68</v>
      </c>
      <c r="BM6" s="22">
        <f t="shared" si="7"/>
        <v>395.68</v>
      </c>
      <c r="BN6" s="22">
        <f t="shared" si="7"/>
        <v>403.72</v>
      </c>
      <c r="BO6" s="21" t="str">
        <f>IF(BO7="","",IF(BO7="-","【-】","【"&amp;SUBSTITUTE(TEXT(BO7,"#,##0.00"),"-","△")&amp;"】"))</f>
        <v>【268.07】</v>
      </c>
      <c r="BP6" s="22">
        <f>IF(BP7="",NA(),BP7)</f>
        <v>106.86</v>
      </c>
      <c r="BQ6" s="22">
        <f t="shared" ref="BQ6:BY6" si="8">IF(BQ7="",NA(),BQ7)</f>
        <v>102.73</v>
      </c>
      <c r="BR6" s="22">
        <f t="shared" si="8"/>
        <v>101.68</v>
      </c>
      <c r="BS6" s="22">
        <f t="shared" si="8"/>
        <v>97.1</v>
      </c>
      <c r="BT6" s="22">
        <f t="shared" si="8"/>
        <v>96.37</v>
      </c>
      <c r="BU6" s="22">
        <f t="shared" si="8"/>
        <v>98.66</v>
      </c>
      <c r="BV6" s="22">
        <f t="shared" si="8"/>
        <v>98.64</v>
      </c>
      <c r="BW6" s="22">
        <f t="shared" si="8"/>
        <v>94.78</v>
      </c>
      <c r="BX6" s="22">
        <f t="shared" si="8"/>
        <v>97.59</v>
      </c>
      <c r="BY6" s="22">
        <f t="shared" si="8"/>
        <v>92.17</v>
      </c>
      <c r="BZ6" s="21" t="str">
        <f>IF(BZ7="","",IF(BZ7="-","【-】","【"&amp;SUBSTITUTE(TEXT(BZ7,"#,##0.00"),"-","△")&amp;"】"))</f>
        <v>【97.47】</v>
      </c>
      <c r="CA6" s="22">
        <f>IF(CA7="",NA(),CA7)</f>
        <v>151.91999999999999</v>
      </c>
      <c r="CB6" s="22">
        <f t="shared" ref="CB6:CJ6" si="9">IF(CB7="",NA(),CB7)</f>
        <v>158.59</v>
      </c>
      <c r="CC6" s="22">
        <f t="shared" si="9"/>
        <v>159.71</v>
      </c>
      <c r="CD6" s="22">
        <f t="shared" si="9"/>
        <v>168.55</v>
      </c>
      <c r="CE6" s="22">
        <f t="shared" si="9"/>
        <v>169.85</v>
      </c>
      <c r="CF6" s="22">
        <f t="shared" si="9"/>
        <v>178.59</v>
      </c>
      <c r="CG6" s="22">
        <f t="shared" si="9"/>
        <v>178.92</v>
      </c>
      <c r="CH6" s="22">
        <f t="shared" si="9"/>
        <v>181.3</v>
      </c>
      <c r="CI6" s="22">
        <f t="shared" si="9"/>
        <v>181.71</v>
      </c>
      <c r="CJ6" s="22">
        <f t="shared" si="9"/>
        <v>188.51</v>
      </c>
      <c r="CK6" s="21" t="str">
        <f>IF(CK7="","",IF(CK7="-","【-】","【"&amp;SUBSTITUTE(TEXT(CK7,"#,##0.00"),"-","△")&amp;"】"))</f>
        <v>【174.75】</v>
      </c>
      <c r="CL6" s="22">
        <f>IF(CL7="",NA(),CL7)</f>
        <v>53.3</v>
      </c>
      <c r="CM6" s="22">
        <f t="shared" ref="CM6:CU6" si="10">IF(CM7="",NA(),CM7)</f>
        <v>55.55</v>
      </c>
      <c r="CN6" s="22">
        <f t="shared" si="10"/>
        <v>54.63</v>
      </c>
      <c r="CO6" s="22">
        <f t="shared" si="10"/>
        <v>55.34</v>
      </c>
      <c r="CP6" s="22">
        <f t="shared" si="10"/>
        <v>57.26</v>
      </c>
      <c r="CQ6" s="22">
        <f t="shared" si="10"/>
        <v>55.03</v>
      </c>
      <c r="CR6" s="22">
        <f t="shared" si="10"/>
        <v>55.14</v>
      </c>
      <c r="CS6" s="22">
        <f t="shared" si="10"/>
        <v>55.89</v>
      </c>
      <c r="CT6" s="22">
        <f t="shared" si="10"/>
        <v>55.72</v>
      </c>
      <c r="CU6" s="22">
        <f t="shared" si="10"/>
        <v>55.31</v>
      </c>
      <c r="CV6" s="21" t="str">
        <f>IF(CV7="","",IF(CV7="-","【-】","【"&amp;SUBSTITUTE(TEXT(CV7,"#,##0.00"),"-","△")&amp;"】"))</f>
        <v>【59.97】</v>
      </c>
      <c r="CW6" s="22">
        <f>IF(CW7="",NA(),CW7)</f>
        <v>83.29</v>
      </c>
      <c r="CX6" s="22">
        <f t="shared" ref="CX6:DF6" si="11">IF(CX7="",NA(),CX7)</f>
        <v>79.180000000000007</v>
      </c>
      <c r="CY6" s="22">
        <f t="shared" si="11"/>
        <v>81.27</v>
      </c>
      <c r="CZ6" s="22">
        <f t="shared" si="11"/>
        <v>80.540000000000006</v>
      </c>
      <c r="DA6" s="22">
        <f t="shared" si="11"/>
        <v>77.55</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41.88</v>
      </c>
      <c r="DI6" s="22">
        <f t="shared" ref="DI6:DQ6" si="12">IF(DI7="",NA(),DI7)</f>
        <v>44.04</v>
      </c>
      <c r="DJ6" s="22">
        <f t="shared" si="12"/>
        <v>43.02</v>
      </c>
      <c r="DK6" s="22">
        <f t="shared" si="12"/>
        <v>45.19</v>
      </c>
      <c r="DL6" s="22">
        <f t="shared" si="12"/>
        <v>47.33</v>
      </c>
      <c r="DM6" s="22">
        <f t="shared" si="12"/>
        <v>48.87</v>
      </c>
      <c r="DN6" s="22">
        <f t="shared" si="12"/>
        <v>49.92</v>
      </c>
      <c r="DO6" s="22">
        <f t="shared" si="12"/>
        <v>50.63</v>
      </c>
      <c r="DP6" s="22">
        <f t="shared" si="12"/>
        <v>51.29</v>
      </c>
      <c r="DQ6" s="22">
        <f t="shared" si="12"/>
        <v>52.2</v>
      </c>
      <c r="DR6" s="21" t="str">
        <f>IF(DR7="","",IF(DR7="-","【-】","【"&amp;SUBSTITUTE(TEXT(DR7,"#,##0.00"),"-","△")&amp;"】"))</f>
        <v>【51.51】</v>
      </c>
      <c r="DS6" s="22">
        <f>IF(DS7="",NA(),DS7)</f>
        <v>2.2400000000000002</v>
      </c>
      <c r="DT6" s="22">
        <f t="shared" ref="DT6:EB6" si="13">IF(DT7="",NA(),DT7)</f>
        <v>4.82</v>
      </c>
      <c r="DU6" s="22">
        <f t="shared" si="13"/>
        <v>4.8099999999999996</v>
      </c>
      <c r="DV6" s="22">
        <f t="shared" si="13"/>
        <v>6.46</v>
      </c>
      <c r="DW6" s="22">
        <f t="shared" si="13"/>
        <v>7.76</v>
      </c>
      <c r="DX6" s="22">
        <f t="shared" si="13"/>
        <v>14.85</v>
      </c>
      <c r="DY6" s="22">
        <f t="shared" si="13"/>
        <v>16.88</v>
      </c>
      <c r="DZ6" s="22">
        <f t="shared" si="13"/>
        <v>18.28</v>
      </c>
      <c r="EA6" s="22">
        <f t="shared" si="13"/>
        <v>19.61</v>
      </c>
      <c r="EB6" s="22">
        <f t="shared" si="13"/>
        <v>20.73</v>
      </c>
      <c r="EC6" s="21" t="str">
        <f>IF(EC7="","",IF(EC7="-","【-】","【"&amp;SUBSTITUTE(TEXT(EC7,"#,##0.00"),"-","△")&amp;"】"))</f>
        <v>【23.75】</v>
      </c>
      <c r="ED6" s="22">
        <f>IF(ED7="",NA(),ED7)</f>
        <v>0.27</v>
      </c>
      <c r="EE6" s="22">
        <f t="shared" ref="EE6:EM6" si="14">IF(EE7="",NA(),EE7)</f>
        <v>0.32</v>
      </c>
      <c r="EF6" s="22">
        <f t="shared" si="14"/>
        <v>0.31</v>
      </c>
      <c r="EG6" s="22">
        <f t="shared" si="14"/>
        <v>0.25</v>
      </c>
      <c r="EH6" s="22">
        <f t="shared" si="14"/>
        <v>0.2</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2">
      <c r="A7" s="15"/>
      <c r="B7" s="24">
        <v>2022</v>
      </c>
      <c r="C7" s="24">
        <v>252140</v>
      </c>
      <c r="D7" s="24">
        <v>46</v>
      </c>
      <c r="E7" s="24">
        <v>1</v>
      </c>
      <c r="F7" s="24">
        <v>0</v>
      </c>
      <c r="G7" s="24">
        <v>1</v>
      </c>
      <c r="H7" s="24" t="s">
        <v>93</v>
      </c>
      <c r="I7" s="24" t="s">
        <v>94</v>
      </c>
      <c r="J7" s="24" t="s">
        <v>95</v>
      </c>
      <c r="K7" s="24" t="s">
        <v>96</v>
      </c>
      <c r="L7" s="24" t="s">
        <v>97</v>
      </c>
      <c r="M7" s="24" t="s">
        <v>98</v>
      </c>
      <c r="N7" s="25" t="s">
        <v>99</v>
      </c>
      <c r="O7" s="25">
        <v>72.28</v>
      </c>
      <c r="P7" s="25">
        <v>99.59</v>
      </c>
      <c r="Q7" s="25">
        <v>2926</v>
      </c>
      <c r="R7" s="25">
        <v>37761</v>
      </c>
      <c r="S7" s="25">
        <v>250.39</v>
      </c>
      <c r="T7" s="25">
        <v>150.81</v>
      </c>
      <c r="U7" s="25">
        <v>27245</v>
      </c>
      <c r="V7" s="25">
        <v>60.48</v>
      </c>
      <c r="W7" s="25">
        <v>450.48</v>
      </c>
      <c r="X7" s="25">
        <v>114.65</v>
      </c>
      <c r="Y7" s="25">
        <v>111.97</v>
      </c>
      <c r="Z7" s="25">
        <v>110.8</v>
      </c>
      <c r="AA7" s="25">
        <v>107.75</v>
      </c>
      <c r="AB7" s="25">
        <v>107.97</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1057.78</v>
      </c>
      <c r="AU7" s="25">
        <v>533.13</v>
      </c>
      <c r="AV7" s="25">
        <v>223.45</v>
      </c>
      <c r="AW7" s="25">
        <v>479.32</v>
      </c>
      <c r="AX7" s="25">
        <v>217.85</v>
      </c>
      <c r="AY7" s="25">
        <v>369.69</v>
      </c>
      <c r="AZ7" s="25">
        <v>379.08</v>
      </c>
      <c r="BA7" s="25">
        <v>367.55</v>
      </c>
      <c r="BB7" s="25">
        <v>378.56</v>
      </c>
      <c r="BC7" s="25">
        <v>364.46</v>
      </c>
      <c r="BD7" s="25">
        <v>252.29</v>
      </c>
      <c r="BE7" s="25">
        <v>504.59</v>
      </c>
      <c r="BF7" s="25">
        <v>482.28</v>
      </c>
      <c r="BG7" s="25">
        <v>471.7</v>
      </c>
      <c r="BH7" s="25">
        <v>490.56</v>
      </c>
      <c r="BI7" s="25">
        <v>477.57</v>
      </c>
      <c r="BJ7" s="25">
        <v>402.99</v>
      </c>
      <c r="BK7" s="25">
        <v>398.98</v>
      </c>
      <c r="BL7" s="25">
        <v>418.68</v>
      </c>
      <c r="BM7" s="25">
        <v>395.68</v>
      </c>
      <c r="BN7" s="25">
        <v>403.72</v>
      </c>
      <c r="BO7" s="25">
        <v>268.07</v>
      </c>
      <c r="BP7" s="25">
        <v>106.86</v>
      </c>
      <c r="BQ7" s="25">
        <v>102.73</v>
      </c>
      <c r="BR7" s="25">
        <v>101.68</v>
      </c>
      <c r="BS7" s="25">
        <v>97.1</v>
      </c>
      <c r="BT7" s="25">
        <v>96.37</v>
      </c>
      <c r="BU7" s="25">
        <v>98.66</v>
      </c>
      <c r="BV7" s="25">
        <v>98.64</v>
      </c>
      <c r="BW7" s="25">
        <v>94.78</v>
      </c>
      <c r="BX7" s="25">
        <v>97.59</v>
      </c>
      <c r="BY7" s="25">
        <v>92.17</v>
      </c>
      <c r="BZ7" s="25">
        <v>97.47</v>
      </c>
      <c r="CA7" s="25">
        <v>151.91999999999999</v>
      </c>
      <c r="CB7" s="25">
        <v>158.59</v>
      </c>
      <c r="CC7" s="25">
        <v>159.71</v>
      </c>
      <c r="CD7" s="25">
        <v>168.55</v>
      </c>
      <c r="CE7" s="25">
        <v>169.85</v>
      </c>
      <c r="CF7" s="25">
        <v>178.59</v>
      </c>
      <c r="CG7" s="25">
        <v>178.92</v>
      </c>
      <c r="CH7" s="25">
        <v>181.3</v>
      </c>
      <c r="CI7" s="25">
        <v>181.71</v>
      </c>
      <c r="CJ7" s="25">
        <v>188.51</v>
      </c>
      <c r="CK7" s="25">
        <v>174.75</v>
      </c>
      <c r="CL7" s="25">
        <v>53.3</v>
      </c>
      <c r="CM7" s="25">
        <v>55.55</v>
      </c>
      <c r="CN7" s="25">
        <v>54.63</v>
      </c>
      <c r="CO7" s="25">
        <v>55.34</v>
      </c>
      <c r="CP7" s="25">
        <v>57.26</v>
      </c>
      <c r="CQ7" s="25">
        <v>55.03</v>
      </c>
      <c r="CR7" s="25">
        <v>55.14</v>
      </c>
      <c r="CS7" s="25">
        <v>55.89</v>
      </c>
      <c r="CT7" s="25">
        <v>55.72</v>
      </c>
      <c r="CU7" s="25">
        <v>55.31</v>
      </c>
      <c r="CV7" s="25">
        <v>59.97</v>
      </c>
      <c r="CW7" s="25">
        <v>83.29</v>
      </c>
      <c r="CX7" s="25">
        <v>79.180000000000007</v>
      </c>
      <c r="CY7" s="25">
        <v>81.27</v>
      </c>
      <c r="CZ7" s="25">
        <v>80.540000000000006</v>
      </c>
      <c r="DA7" s="25">
        <v>77.55</v>
      </c>
      <c r="DB7" s="25">
        <v>81.900000000000006</v>
      </c>
      <c r="DC7" s="25">
        <v>81.39</v>
      </c>
      <c r="DD7" s="25">
        <v>81.27</v>
      </c>
      <c r="DE7" s="25">
        <v>81.260000000000005</v>
      </c>
      <c r="DF7" s="25">
        <v>80.36</v>
      </c>
      <c r="DG7" s="25">
        <v>89.76</v>
      </c>
      <c r="DH7" s="25">
        <v>41.88</v>
      </c>
      <c r="DI7" s="25">
        <v>44.04</v>
      </c>
      <c r="DJ7" s="25">
        <v>43.02</v>
      </c>
      <c r="DK7" s="25">
        <v>45.19</v>
      </c>
      <c r="DL7" s="25">
        <v>47.33</v>
      </c>
      <c r="DM7" s="25">
        <v>48.87</v>
      </c>
      <c r="DN7" s="25">
        <v>49.92</v>
      </c>
      <c r="DO7" s="25">
        <v>50.63</v>
      </c>
      <c r="DP7" s="25">
        <v>51.29</v>
      </c>
      <c r="DQ7" s="25">
        <v>52.2</v>
      </c>
      <c r="DR7" s="25">
        <v>51.51</v>
      </c>
      <c r="DS7" s="25">
        <v>2.2400000000000002</v>
      </c>
      <c r="DT7" s="25">
        <v>4.82</v>
      </c>
      <c r="DU7" s="25">
        <v>4.8099999999999996</v>
      </c>
      <c r="DV7" s="25">
        <v>6.46</v>
      </c>
      <c r="DW7" s="25">
        <v>7.76</v>
      </c>
      <c r="DX7" s="25">
        <v>14.85</v>
      </c>
      <c r="DY7" s="25">
        <v>16.88</v>
      </c>
      <c r="DZ7" s="25">
        <v>18.28</v>
      </c>
      <c r="EA7" s="25">
        <v>19.61</v>
      </c>
      <c r="EB7" s="25">
        <v>20.73</v>
      </c>
      <c r="EC7" s="25">
        <v>23.75</v>
      </c>
      <c r="ED7" s="25">
        <v>0.27</v>
      </c>
      <c r="EE7" s="25">
        <v>0.32</v>
      </c>
      <c r="EF7" s="25">
        <v>0.31</v>
      </c>
      <c r="EG7" s="25">
        <v>0.25</v>
      </c>
      <c r="EH7" s="25">
        <v>0.2</v>
      </c>
      <c r="EI7" s="25">
        <v>0.5</v>
      </c>
      <c r="EJ7" s="25">
        <v>0.52</v>
      </c>
      <c r="EK7" s="25">
        <v>0.53</v>
      </c>
      <c r="EL7" s="25">
        <v>0.48</v>
      </c>
      <c r="EM7" s="25">
        <v>0.5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2023-12-05T00:56:34Z</dcterms:created>
  <dcterms:modified xsi:type="dcterms:W3CDTF">2024-02-06T12:53:56Z</dcterms:modified>
  <cp:category/>
</cp:coreProperties>
</file>