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2E0C7AC0-13F7-43DA-97E8-F49667612ED0}" xr6:coauthVersionLast="47" xr6:coauthVersionMax="47" xr10:uidLastSave="{00000000-0000-0000-0000-000000000000}"/>
  <bookViews>
    <workbookView xWindow="33720" yWindow="-120" windowWidth="29040" windowHeight="15840" activeTab="2" xr2:uid="{00000000-000D-0000-FFFF-FFFF00000000}"/>
  </bookViews>
  <sheets>
    <sheet name="一人平均う歯数 " sheetId="2" r:id="rId1"/>
    <sheet name="有病者率" sheetId="3" r:id="rId2"/>
    <sheet name="中学校（3年）" sheetId="1" r:id="rId3"/>
  </sheets>
  <definedNames>
    <definedName name="_xlnm._FilterDatabase" localSheetId="0" hidden="1">'一人平均う歯数 '!$Q$28:$S$28</definedName>
    <definedName name="_xlnm._FilterDatabase" localSheetId="1" hidden="1">有病者率!$Q$26:$S$26</definedName>
    <definedName name="_xlnm.Print_Area" localSheetId="0">'一人平均う歯数 '!$B$1:$O$127</definedName>
    <definedName name="_xlnm.Print_Area" localSheetId="2">'中学校（3年）'!$A$1:$CV$29</definedName>
    <definedName name="_xlnm.Print_Area" localSheetId="1">有病者率!$B$1:$O$127</definedName>
    <definedName name="_xlnm.Print_Titles" localSheetId="2">'中学校（3年）'!$A:$A,'中学校（3年）'!$2:$4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29" i="1" l="1"/>
  <c r="BQ29" i="1"/>
  <c r="BP29" i="1"/>
  <c r="BR28" i="1"/>
  <c r="BQ28" i="1"/>
  <c r="BP28" i="1"/>
  <c r="BR27" i="1"/>
  <c r="BQ27" i="1"/>
  <c r="BP27" i="1"/>
  <c r="BR26" i="1"/>
  <c r="BQ26" i="1"/>
  <c r="BP26" i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L29" i="1"/>
  <c r="BK29" i="1"/>
  <c r="BJ29" i="1"/>
  <c r="BL28" i="1"/>
  <c r="BK28" i="1"/>
  <c r="BJ28" i="1"/>
  <c r="BL27" i="1"/>
  <c r="BK27" i="1"/>
  <c r="BJ27" i="1"/>
  <c r="BL26" i="1"/>
  <c r="BK26" i="1"/>
  <c r="BJ26" i="1"/>
  <c r="BL25" i="1"/>
  <c r="BK25" i="1"/>
  <c r="BJ25" i="1"/>
  <c r="BL24" i="1"/>
  <c r="BK24" i="1"/>
  <c r="BJ24" i="1"/>
  <c r="BL23" i="1"/>
  <c r="BK23" i="1"/>
  <c r="BJ23" i="1"/>
  <c r="BL22" i="1"/>
  <c r="BK22" i="1"/>
  <c r="BJ22" i="1"/>
  <c r="BL21" i="1"/>
  <c r="BK21" i="1"/>
  <c r="BJ21" i="1"/>
  <c r="BL20" i="1"/>
  <c r="BK20" i="1"/>
  <c r="BJ20" i="1"/>
  <c r="BL19" i="1"/>
  <c r="BK19" i="1"/>
  <c r="BJ19" i="1"/>
  <c r="BL18" i="1"/>
  <c r="BK18" i="1"/>
  <c r="BJ18" i="1"/>
  <c r="BL17" i="1"/>
  <c r="BK17" i="1"/>
  <c r="BJ17" i="1"/>
  <c r="BL16" i="1"/>
  <c r="BK16" i="1"/>
  <c r="BJ16" i="1"/>
  <c r="BL15" i="1"/>
  <c r="BK15" i="1"/>
  <c r="BJ15" i="1"/>
  <c r="BL14" i="1"/>
  <c r="BK14" i="1"/>
  <c r="BJ14" i="1"/>
  <c r="BL13" i="1"/>
  <c r="BK13" i="1"/>
  <c r="BJ13" i="1"/>
  <c r="BL12" i="1"/>
  <c r="BK12" i="1"/>
  <c r="BJ12" i="1"/>
  <c r="BL11" i="1"/>
  <c r="BK11" i="1"/>
  <c r="BJ11" i="1"/>
  <c r="BL10" i="1"/>
  <c r="BK10" i="1"/>
  <c r="BJ10" i="1"/>
  <c r="BF29" i="1"/>
  <c r="BE29" i="1"/>
  <c r="BD29" i="1"/>
  <c r="BF28" i="1"/>
  <c r="BE28" i="1"/>
  <c r="BD28" i="1"/>
  <c r="BF27" i="1"/>
  <c r="BE27" i="1"/>
  <c r="BD27" i="1"/>
  <c r="BF26" i="1"/>
  <c r="BE26" i="1"/>
  <c r="BD26" i="1"/>
  <c r="BF25" i="1"/>
  <c r="BE25" i="1"/>
  <c r="BD25" i="1"/>
  <c r="BF24" i="1"/>
  <c r="BE24" i="1"/>
  <c r="BD24" i="1"/>
  <c r="BF23" i="1"/>
  <c r="BE23" i="1"/>
  <c r="BD23" i="1"/>
  <c r="BF22" i="1"/>
  <c r="BE22" i="1"/>
  <c r="BD22" i="1"/>
  <c r="BF21" i="1"/>
  <c r="BE21" i="1"/>
  <c r="BD21" i="1"/>
  <c r="BF20" i="1"/>
  <c r="BE20" i="1"/>
  <c r="BD20" i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12" i="1"/>
  <c r="BE12" i="1"/>
  <c r="BD12" i="1"/>
  <c r="BF11" i="1"/>
  <c r="BE11" i="1"/>
  <c r="BD11" i="1"/>
  <c r="BF10" i="1"/>
  <c r="BE10" i="1"/>
  <c r="BD10" i="1"/>
  <c r="AZ29" i="1"/>
  <c r="AY29" i="1"/>
  <c r="AX29" i="1"/>
  <c r="AZ28" i="1"/>
  <c r="AY28" i="1"/>
  <c r="AX28" i="1"/>
  <c r="AZ27" i="1"/>
  <c r="AY27" i="1"/>
  <c r="AX27" i="1"/>
  <c r="AZ26" i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AZ18" i="1"/>
  <c r="AY18" i="1"/>
  <c r="AX18" i="1"/>
  <c r="AZ17" i="1"/>
  <c r="AY17" i="1"/>
  <c r="AX17" i="1"/>
  <c r="AZ16" i="1"/>
  <c r="AY16" i="1"/>
  <c r="AX16" i="1"/>
  <c r="AZ15" i="1"/>
  <c r="AY15" i="1"/>
  <c r="AX15" i="1"/>
  <c r="AZ14" i="1"/>
  <c r="AY14" i="1"/>
  <c r="AX14" i="1"/>
  <c r="AZ13" i="1"/>
  <c r="AY13" i="1"/>
  <c r="AX13" i="1"/>
  <c r="AZ12" i="1"/>
  <c r="AY12" i="1"/>
  <c r="AX12" i="1"/>
  <c r="AZ11" i="1"/>
  <c r="AY11" i="1"/>
  <c r="AX11" i="1"/>
  <c r="AZ10" i="1"/>
  <c r="AY10" i="1"/>
  <c r="AX10" i="1"/>
  <c r="AZ9" i="1"/>
  <c r="AY9" i="1"/>
  <c r="AX9" i="1"/>
  <c r="AZ8" i="1"/>
  <c r="AY8" i="1"/>
  <c r="AX8" i="1"/>
  <c r="AZ7" i="1"/>
  <c r="AY7" i="1"/>
  <c r="AX7" i="1"/>
  <c r="AZ6" i="1"/>
  <c r="AY6" i="1"/>
  <c r="AX6" i="1"/>
  <c r="AZ5" i="1"/>
  <c r="AY5" i="1"/>
  <c r="AX5" i="1"/>
  <c r="S34" i="2" l="1"/>
  <c r="S30" i="2"/>
  <c r="S47" i="2"/>
  <c r="S38" i="2"/>
  <c r="S45" i="2"/>
  <c r="S29" i="2"/>
  <c r="S42" i="2"/>
  <c r="S43" i="2"/>
  <c r="S40" i="2"/>
  <c r="S48" i="2"/>
  <c r="S37" i="2"/>
  <c r="S44" i="2"/>
  <c r="S46" i="2"/>
  <c r="S41" i="2"/>
  <c r="S31" i="2"/>
  <c r="S33" i="2"/>
  <c r="S35" i="2"/>
  <c r="S36" i="2"/>
  <c r="S39" i="2"/>
  <c r="S32" i="2"/>
  <c r="S45" i="3"/>
  <c r="S42" i="3"/>
  <c r="S43" i="3"/>
  <c r="S32" i="3"/>
  <c r="S41" i="3"/>
  <c r="S39" i="3"/>
  <c r="S37" i="3"/>
  <c r="S36" i="3"/>
  <c r="S38" i="3"/>
  <c r="S46" i="3"/>
  <c r="S35" i="3"/>
  <c r="S44" i="3"/>
  <c r="S34" i="3"/>
  <c r="S30" i="3"/>
  <c r="S33" i="3"/>
  <c r="S31" i="3"/>
  <c r="S29" i="3"/>
  <c r="S40" i="3"/>
  <c r="S27" i="3"/>
  <c r="S28" i="3"/>
  <c r="AT22" i="1"/>
  <c r="AT14" i="1"/>
  <c r="AT6" i="1"/>
  <c r="CM28" i="1"/>
  <c r="CM27" i="1"/>
  <c r="CM26" i="1"/>
  <c r="CM25" i="1"/>
  <c r="CL24" i="1"/>
  <c r="CL29" i="1" s="1"/>
  <c r="CK24" i="1"/>
  <c r="CK29" i="1" s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M5" i="1"/>
  <c r="CG28" i="1"/>
  <c r="CG27" i="1"/>
  <c r="CG26" i="1"/>
  <c r="CG25" i="1"/>
  <c r="CF24" i="1"/>
  <c r="CF29" i="1" s="1"/>
  <c r="CE24" i="1"/>
  <c r="CE29" i="1" s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G7" i="1"/>
  <c r="CG6" i="1"/>
  <c r="CG5" i="1"/>
  <c r="CA28" i="1"/>
  <c r="CA27" i="1"/>
  <c r="CA26" i="1"/>
  <c r="CA25" i="1"/>
  <c r="BZ24" i="1"/>
  <c r="BZ29" i="1" s="1"/>
  <c r="BY24" i="1"/>
  <c r="BY29" i="1" s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A7" i="1"/>
  <c r="CA6" i="1"/>
  <c r="CA5" i="1"/>
  <c r="BU28" i="1"/>
  <c r="BU27" i="1"/>
  <c r="BU26" i="1"/>
  <c r="BU25" i="1"/>
  <c r="BT24" i="1"/>
  <c r="BT29" i="1" s="1"/>
  <c r="BS24" i="1"/>
  <c r="BS29" i="1" s="1"/>
  <c r="BU29" i="1" s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6" i="1"/>
  <c r="BU5" i="1"/>
  <c r="BN29" i="1"/>
  <c r="BO28" i="1"/>
  <c r="BO27" i="1"/>
  <c r="BO26" i="1"/>
  <c r="BO25" i="1"/>
  <c r="BN24" i="1"/>
  <c r="BM24" i="1"/>
  <c r="BM29" i="1" s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BO5" i="1"/>
  <c r="BI28" i="1"/>
  <c r="BI27" i="1"/>
  <c r="BI26" i="1"/>
  <c r="BI25" i="1"/>
  <c r="BH24" i="1"/>
  <c r="BH29" i="1" s="1"/>
  <c r="BG24" i="1"/>
  <c r="BG29" i="1" s="1"/>
  <c r="BI29" i="1" s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I5" i="1"/>
  <c r="BC28" i="1"/>
  <c r="BC27" i="1"/>
  <c r="BC26" i="1"/>
  <c r="BC25" i="1"/>
  <c r="BB24" i="1"/>
  <c r="BB29" i="1" s="1"/>
  <c r="BA24" i="1"/>
  <c r="BA29" i="1" s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AW28" i="1"/>
  <c r="AW27" i="1"/>
  <c r="AW26" i="1"/>
  <c r="AW25" i="1"/>
  <c r="AV24" i="1"/>
  <c r="AV29" i="1" s="1"/>
  <c r="AU24" i="1"/>
  <c r="AU29" i="1" s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Q28" i="1"/>
  <c r="AT28" i="1" s="1"/>
  <c r="AQ27" i="1"/>
  <c r="AT27" i="1" s="1"/>
  <c r="AQ26" i="1"/>
  <c r="AT26" i="1" s="1"/>
  <c r="AQ25" i="1"/>
  <c r="AT25" i="1" s="1"/>
  <c r="AP24" i="1"/>
  <c r="AP29" i="1" s="1"/>
  <c r="AO24" i="1"/>
  <c r="AO29" i="1" s="1"/>
  <c r="AQ23" i="1"/>
  <c r="AT23" i="1" s="1"/>
  <c r="AQ22" i="1"/>
  <c r="AQ21" i="1"/>
  <c r="AT21" i="1" s="1"/>
  <c r="AQ20" i="1"/>
  <c r="AT20" i="1" s="1"/>
  <c r="AQ19" i="1"/>
  <c r="AT19" i="1" s="1"/>
  <c r="AQ18" i="1"/>
  <c r="AT18" i="1" s="1"/>
  <c r="AQ17" i="1"/>
  <c r="AT17" i="1" s="1"/>
  <c r="AQ16" i="1"/>
  <c r="AT16" i="1" s="1"/>
  <c r="AQ15" i="1"/>
  <c r="AT15" i="1" s="1"/>
  <c r="AQ14" i="1"/>
  <c r="AQ13" i="1"/>
  <c r="AT13" i="1" s="1"/>
  <c r="AQ12" i="1"/>
  <c r="AT12" i="1" s="1"/>
  <c r="AQ11" i="1"/>
  <c r="AT11" i="1" s="1"/>
  <c r="AQ10" i="1"/>
  <c r="AT10" i="1" s="1"/>
  <c r="AQ9" i="1"/>
  <c r="AT9" i="1" s="1"/>
  <c r="AQ8" i="1"/>
  <c r="AT8" i="1" s="1"/>
  <c r="AQ7" i="1"/>
  <c r="AT7" i="1" s="1"/>
  <c r="AQ6" i="1"/>
  <c r="AQ5" i="1"/>
  <c r="AT5" i="1" s="1"/>
  <c r="AK28" i="1"/>
  <c r="AK27" i="1"/>
  <c r="AK26" i="1"/>
  <c r="AK25" i="1"/>
  <c r="AJ24" i="1"/>
  <c r="AJ29" i="1" s="1"/>
  <c r="AI24" i="1"/>
  <c r="AI29" i="1" s="1"/>
  <c r="AK29" i="1" s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E28" i="1"/>
  <c r="AE27" i="1"/>
  <c r="AE26" i="1"/>
  <c r="AE25" i="1"/>
  <c r="AE24" i="1"/>
  <c r="AD24" i="1"/>
  <c r="AD29" i="1" s="1"/>
  <c r="AC24" i="1"/>
  <c r="AC29" i="1" s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Y28" i="1"/>
  <c r="Y27" i="1"/>
  <c r="Y26" i="1"/>
  <c r="Y25" i="1"/>
  <c r="X24" i="1"/>
  <c r="X29" i="1" s="1"/>
  <c r="W24" i="1"/>
  <c r="W29" i="1" s="1"/>
  <c r="Y29" i="1" s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S28" i="1"/>
  <c r="S27" i="1"/>
  <c r="S26" i="1"/>
  <c r="S25" i="1"/>
  <c r="R24" i="1"/>
  <c r="R29" i="1" s="1"/>
  <c r="Q24" i="1"/>
  <c r="Q29" i="1" s="1"/>
  <c r="S29" i="1" s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M28" i="1"/>
  <c r="M27" i="1"/>
  <c r="M26" i="1"/>
  <c r="M25" i="1"/>
  <c r="L24" i="1"/>
  <c r="L29" i="1" s="1"/>
  <c r="K24" i="1"/>
  <c r="K29" i="1" s="1"/>
  <c r="M29" i="1" s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G28" i="1"/>
  <c r="G27" i="1"/>
  <c r="G26" i="1"/>
  <c r="G25" i="1"/>
  <c r="F24" i="1"/>
  <c r="F29" i="1" s="1"/>
  <c r="E24" i="1"/>
  <c r="E29" i="1" s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24" i="1"/>
  <c r="B24" i="1"/>
  <c r="BS1" i="1"/>
  <c r="AE29" i="1" l="1"/>
  <c r="CM29" i="1"/>
  <c r="CM24" i="1"/>
  <c r="CG24" i="1"/>
  <c r="CA24" i="1"/>
  <c r="CA29" i="1"/>
  <c r="BU24" i="1"/>
  <c r="BO29" i="1"/>
  <c r="BI24" i="1"/>
  <c r="BC29" i="1"/>
  <c r="AW24" i="1"/>
  <c r="AQ29" i="1"/>
  <c r="Y24" i="1"/>
  <c r="S24" i="1"/>
  <c r="M24" i="1"/>
  <c r="G29" i="1"/>
  <c r="CG29" i="1"/>
  <c r="BO24" i="1"/>
  <c r="BC24" i="1"/>
  <c r="AW29" i="1"/>
  <c r="AQ24" i="1"/>
  <c r="AT24" i="1" s="1"/>
  <c r="AK24" i="1"/>
  <c r="G24" i="1"/>
  <c r="AU1" i="1" l="1"/>
  <c r="W1" i="1"/>
  <c r="N5" i="1" l="1"/>
  <c r="AF5" i="1"/>
  <c r="B35" i="1" l="1"/>
  <c r="B34" i="1"/>
  <c r="AR25" i="1"/>
  <c r="AS25" i="1"/>
  <c r="AR26" i="1"/>
  <c r="AS26" i="1"/>
  <c r="AL25" i="1"/>
  <c r="AM25" i="1"/>
  <c r="AN25" i="1"/>
  <c r="AL26" i="1"/>
  <c r="AM26" i="1"/>
  <c r="AN26" i="1"/>
  <c r="AF25" i="1"/>
  <c r="AG25" i="1"/>
  <c r="AH25" i="1"/>
  <c r="AF26" i="1"/>
  <c r="AG26" i="1"/>
  <c r="AH26" i="1"/>
  <c r="Z25" i="1"/>
  <c r="AA25" i="1"/>
  <c r="AB25" i="1"/>
  <c r="Z26" i="1"/>
  <c r="AA26" i="1"/>
  <c r="AB26" i="1"/>
  <c r="T25" i="1"/>
  <c r="U25" i="1"/>
  <c r="V25" i="1"/>
  <c r="T26" i="1"/>
  <c r="U26" i="1"/>
  <c r="V26" i="1"/>
  <c r="T27" i="1"/>
  <c r="U27" i="1"/>
  <c r="V27" i="1"/>
  <c r="N25" i="1"/>
  <c r="O25" i="1"/>
  <c r="P25" i="1"/>
  <c r="N26" i="1"/>
  <c r="O26" i="1"/>
  <c r="P26" i="1"/>
  <c r="N27" i="1"/>
  <c r="O27" i="1"/>
  <c r="P27" i="1"/>
  <c r="BV27" i="1"/>
  <c r="BW27" i="1"/>
  <c r="BX27" i="1"/>
  <c r="BV25" i="1"/>
  <c r="BW25" i="1"/>
  <c r="BX25" i="1"/>
  <c r="BV26" i="1"/>
  <c r="BW26" i="1"/>
  <c r="BX26" i="1"/>
  <c r="CB25" i="1"/>
  <c r="CC25" i="1"/>
  <c r="CD25" i="1"/>
  <c r="CB26" i="1"/>
  <c r="CC26" i="1"/>
  <c r="CD26" i="1"/>
  <c r="CH25" i="1"/>
  <c r="CI25" i="1"/>
  <c r="CJ25" i="1"/>
  <c r="CH26" i="1"/>
  <c r="CI26" i="1"/>
  <c r="CJ26" i="1"/>
  <c r="CH27" i="1"/>
  <c r="CI27" i="1"/>
  <c r="CJ27" i="1"/>
  <c r="CN25" i="1"/>
  <c r="CO25" i="1"/>
  <c r="CP25" i="1"/>
  <c r="CQ25" i="1"/>
  <c r="CT25" i="1" s="1"/>
  <c r="CR25" i="1"/>
  <c r="CU25" i="1" s="1"/>
  <c r="CN26" i="1"/>
  <c r="CO26" i="1"/>
  <c r="CP26" i="1"/>
  <c r="CQ26" i="1"/>
  <c r="CT26" i="1" s="1"/>
  <c r="CR26" i="1"/>
  <c r="CU26" i="1" s="1"/>
  <c r="CN27" i="1"/>
  <c r="CO27" i="1"/>
  <c r="CP27" i="1"/>
  <c r="CQ27" i="1"/>
  <c r="CR27" i="1"/>
  <c r="CU27" i="1" s="1"/>
  <c r="CQ5" i="1"/>
  <c r="H25" i="1"/>
  <c r="I25" i="1"/>
  <c r="J25" i="1"/>
  <c r="H26" i="1"/>
  <c r="I26" i="1"/>
  <c r="J26" i="1"/>
  <c r="B29" i="1"/>
  <c r="C29" i="1"/>
  <c r="H29" i="1" l="1"/>
  <c r="D29" i="1"/>
  <c r="AT29" i="1" s="1"/>
  <c r="CS27" i="1"/>
  <c r="CV27" i="1" s="1"/>
  <c r="CS26" i="1"/>
  <c r="CV26" i="1" s="1"/>
  <c r="CT27" i="1"/>
  <c r="CS25" i="1"/>
  <c r="CV25" i="1" s="1"/>
  <c r="P24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N28" i="1"/>
  <c r="O28" i="1"/>
  <c r="P28" i="1"/>
  <c r="O5" i="1"/>
  <c r="P5" i="1"/>
  <c r="P6" i="1"/>
  <c r="O6" i="1"/>
  <c r="N6" i="1"/>
  <c r="AR24" i="1" l="1"/>
  <c r="AR28" i="1"/>
  <c r="AS28" i="1"/>
  <c r="AS24" i="1"/>
  <c r="AR27" i="1"/>
  <c r="AS27" i="1"/>
  <c r="AR23" i="1"/>
  <c r="AS23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6" i="1"/>
  <c r="AS6" i="1"/>
  <c r="AR7" i="1"/>
  <c r="AS7" i="1"/>
  <c r="AR8" i="1"/>
  <c r="AS8" i="1"/>
  <c r="AR9" i="1"/>
  <c r="AS9" i="1"/>
  <c r="AR10" i="1"/>
  <c r="AS10" i="1"/>
  <c r="AR11" i="1"/>
  <c r="AS11" i="1"/>
  <c r="AR5" i="1"/>
  <c r="AS5" i="1"/>
  <c r="AS29" i="1"/>
  <c r="AR29" i="1"/>
  <c r="T29" i="1"/>
  <c r="P29" i="1"/>
  <c r="O29" i="1"/>
  <c r="N29" i="1"/>
  <c r="BR9" i="1" l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  <c r="BJ5" i="1"/>
  <c r="BL9" i="1"/>
  <c r="BK9" i="1"/>
  <c r="BJ9" i="1"/>
  <c r="BL8" i="1"/>
  <c r="BK8" i="1"/>
  <c r="BJ8" i="1"/>
  <c r="BL7" i="1"/>
  <c r="BK7" i="1"/>
  <c r="BJ7" i="1"/>
  <c r="BL6" i="1"/>
  <c r="BK6" i="1"/>
  <c r="BJ6" i="1"/>
  <c r="BL5" i="1"/>
  <c r="BK5" i="1"/>
  <c r="BF9" i="1"/>
  <c r="BE9" i="1"/>
  <c r="BD9" i="1"/>
  <c r="BF8" i="1"/>
  <c r="BE8" i="1"/>
  <c r="BD8" i="1"/>
  <c r="BF7" i="1"/>
  <c r="BE7" i="1"/>
  <c r="BD7" i="1"/>
  <c r="BF6" i="1"/>
  <c r="BE6" i="1"/>
  <c r="BD6" i="1"/>
  <c r="BF5" i="1"/>
  <c r="BE5" i="1"/>
  <c r="BD5" i="1"/>
  <c r="H24" i="1"/>
  <c r="H27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I24" i="1"/>
  <c r="J24" i="1"/>
  <c r="I27" i="1"/>
  <c r="J27" i="1"/>
  <c r="H28" i="1"/>
  <c r="I28" i="1"/>
  <c r="J28" i="1"/>
  <c r="I29" i="1"/>
  <c r="J29" i="1"/>
  <c r="BV29" i="1" l="1"/>
  <c r="BV24" i="1"/>
  <c r="BW24" i="1"/>
  <c r="BX24" i="1"/>
  <c r="BV20" i="1"/>
  <c r="BW20" i="1"/>
  <c r="BX20" i="1"/>
  <c r="BV21" i="1"/>
  <c r="BW21" i="1"/>
  <c r="BX21" i="1"/>
  <c r="BV22" i="1"/>
  <c r="BW22" i="1"/>
  <c r="BX22" i="1"/>
  <c r="BV23" i="1"/>
  <c r="BW23" i="1"/>
  <c r="BX23" i="1"/>
  <c r="BV15" i="1"/>
  <c r="BW15" i="1"/>
  <c r="BX15" i="1"/>
  <c r="BV16" i="1"/>
  <c r="BW16" i="1"/>
  <c r="BX16" i="1"/>
  <c r="BV17" i="1"/>
  <c r="BW17" i="1"/>
  <c r="BX17" i="1"/>
  <c r="BV18" i="1"/>
  <c r="BW18" i="1"/>
  <c r="BX18" i="1"/>
  <c r="BV19" i="1"/>
  <c r="BW19" i="1"/>
  <c r="BX19" i="1"/>
  <c r="CH29" i="1"/>
  <c r="CI29" i="1"/>
  <c r="CJ29" i="1"/>
  <c r="CN29" i="1"/>
  <c r="CO29" i="1"/>
  <c r="CP29" i="1"/>
  <c r="CJ8" i="1"/>
  <c r="CH8" i="1"/>
  <c r="CD29" i="1"/>
  <c r="CC29" i="1"/>
  <c r="CB29" i="1"/>
  <c r="BX29" i="1"/>
  <c r="BW29" i="1"/>
  <c r="CB19" i="1"/>
  <c r="CC19" i="1"/>
  <c r="CD19" i="1"/>
  <c r="CH19" i="1"/>
  <c r="CI19" i="1"/>
  <c r="CJ19" i="1"/>
  <c r="CN19" i="1"/>
  <c r="CO19" i="1"/>
  <c r="CP19" i="1"/>
  <c r="CQ19" i="1"/>
  <c r="CT19" i="1" s="1"/>
  <c r="CR19" i="1"/>
  <c r="CU19" i="1" s="1"/>
  <c r="CB20" i="1"/>
  <c r="CC20" i="1"/>
  <c r="CD20" i="1"/>
  <c r="CH20" i="1"/>
  <c r="CI20" i="1"/>
  <c r="CJ20" i="1"/>
  <c r="CN20" i="1"/>
  <c r="CO20" i="1"/>
  <c r="CP20" i="1"/>
  <c r="CQ20" i="1"/>
  <c r="CR20" i="1"/>
  <c r="CU20" i="1" s="1"/>
  <c r="CB21" i="1"/>
  <c r="CC21" i="1"/>
  <c r="CD21" i="1"/>
  <c r="CH21" i="1"/>
  <c r="CI21" i="1"/>
  <c r="CJ21" i="1"/>
  <c r="CN21" i="1"/>
  <c r="CO21" i="1"/>
  <c r="CP21" i="1"/>
  <c r="CQ21" i="1"/>
  <c r="CR21" i="1"/>
  <c r="CU21" i="1" s="1"/>
  <c r="CB22" i="1"/>
  <c r="CC22" i="1"/>
  <c r="CD22" i="1"/>
  <c r="CH22" i="1"/>
  <c r="CI22" i="1"/>
  <c r="CJ22" i="1"/>
  <c r="CN22" i="1"/>
  <c r="CO22" i="1"/>
  <c r="CP22" i="1"/>
  <c r="CQ22" i="1"/>
  <c r="CR22" i="1"/>
  <c r="CU22" i="1" s="1"/>
  <c r="CB23" i="1"/>
  <c r="CC23" i="1"/>
  <c r="CD23" i="1"/>
  <c r="CH23" i="1"/>
  <c r="CI23" i="1"/>
  <c r="CJ23" i="1"/>
  <c r="CN23" i="1"/>
  <c r="CO23" i="1"/>
  <c r="CP23" i="1"/>
  <c r="CQ23" i="1"/>
  <c r="CT23" i="1" s="1"/>
  <c r="CR23" i="1"/>
  <c r="CU23" i="1" s="1"/>
  <c r="CB24" i="1"/>
  <c r="CC24" i="1"/>
  <c r="CD24" i="1"/>
  <c r="CH24" i="1"/>
  <c r="CI24" i="1"/>
  <c r="CJ24" i="1"/>
  <c r="CN24" i="1"/>
  <c r="CO24" i="1"/>
  <c r="CP24" i="1"/>
  <c r="CQ24" i="1"/>
  <c r="CR24" i="1"/>
  <c r="CB27" i="1"/>
  <c r="CC27" i="1"/>
  <c r="CD27" i="1"/>
  <c r="BV28" i="1"/>
  <c r="BW28" i="1"/>
  <c r="BX28" i="1"/>
  <c r="CB28" i="1"/>
  <c r="CC28" i="1"/>
  <c r="CD28" i="1"/>
  <c r="CH28" i="1"/>
  <c r="CI28" i="1"/>
  <c r="CJ28" i="1"/>
  <c r="CN28" i="1"/>
  <c r="CO28" i="1"/>
  <c r="CP28" i="1"/>
  <c r="CQ28" i="1"/>
  <c r="CR28" i="1"/>
  <c r="CU28" i="1" s="1"/>
  <c r="CB17" i="1"/>
  <c r="CC17" i="1"/>
  <c r="CD17" i="1"/>
  <c r="CH17" i="1"/>
  <c r="CI17" i="1"/>
  <c r="CJ17" i="1"/>
  <c r="CN17" i="1"/>
  <c r="CO17" i="1"/>
  <c r="CP17" i="1"/>
  <c r="CQ17" i="1"/>
  <c r="CT17" i="1" s="1"/>
  <c r="CR17" i="1"/>
  <c r="CU17" i="1" s="1"/>
  <c r="CB18" i="1"/>
  <c r="CC18" i="1"/>
  <c r="CD18" i="1"/>
  <c r="CH18" i="1"/>
  <c r="CI18" i="1"/>
  <c r="CJ18" i="1"/>
  <c r="CN18" i="1"/>
  <c r="CO18" i="1"/>
  <c r="CP18" i="1"/>
  <c r="CQ18" i="1"/>
  <c r="CR18" i="1"/>
  <c r="CU18" i="1" s="1"/>
  <c r="BV6" i="1"/>
  <c r="BW6" i="1"/>
  <c r="BX6" i="1"/>
  <c r="CB6" i="1"/>
  <c r="CC6" i="1"/>
  <c r="CD6" i="1"/>
  <c r="CH6" i="1"/>
  <c r="CI6" i="1"/>
  <c r="CJ6" i="1"/>
  <c r="CN6" i="1"/>
  <c r="CO6" i="1"/>
  <c r="CP6" i="1"/>
  <c r="CQ6" i="1"/>
  <c r="CR6" i="1"/>
  <c r="CU6" i="1" s="1"/>
  <c r="BV7" i="1"/>
  <c r="BW7" i="1"/>
  <c r="BX7" i="1"/>
  <c r="CB7" i="1"/>
  <c r="CC7" i="1"/>
  <c r="CD7" i="1"/>
  <c r="CH7" i="1"/>
  <c r="CI7" i="1"/>
  <c r="CJ7" i="1"/>
  <c r="CN7" i="1"/>
  <c r="CO7" i="1"/>
  <c r="CP7" i="1"/>
  <c r="CQ7" i="1"/>
  <c r="CR7" i="1"/>
  <c r="CU7" i="1" s="1"/>
  <c r="BV8" i="1"/>
  <c r="BW8" i="1"/>
  <c r="BX8" i="1"/>
  <c r="CB8" i="1"/>
  <c r="CC8" i="1"/>
  <c r="CD8" i="1"/>
  <c r="CI8" i="1"/>
  <c r="CN8" i="1"/>
  <c r="CO8" i="1"/>
  <c r="CP8" i="1"/>
  <c r="CQ8" i="1"/>
  <c r="CT8" i="1" s="1"/>
  <c r="CR8" i="1"/>
  <c r="CU8" i="1" s="1"/>
  <c r="BV9" i="1"/>
  <c r="BW9" i="1"/>
  <c r="BX9" i="1"/>
  <c r="CB9" i="1"/>
  <c r="CC9" i="1"/>
  <c r="CD9" i="1"/>
  <c r="CH9" i="1"/>
  <c r="CI9" i="1"/>
  <c r="CJ9" i="1"/>
  <c r="CN9" i="1"/>
  <c r="CO9" i="1"/>
  <c r="CP9" i="1"/>
  <c r="CQ9" i="1"/>
  <c r="CT9" i="1" s="1"/>
  <c r="CR9" i="1"/>
  <c r="BV10" i="1"/>
  <c r="BW10" i="1"/>
  <c r="BX10" i="1"/>
  <c r="CB10" i="1"/>
  <c r="CC10" i="1"/>
  <c r="CD10" i="1"/>
  <c r="CH10" i="1"/>
  <c r="CI10" i="1"/>
  <c r="CJ10" i="1"/>
  <c r="CN10" i="1"/>
  <c r="CO10" i="1"/>
  <c r="CP10" i="1"/>
  <c r="CQ10" i="1"/>
  <c r="CT10" i="1" s="1"/>
  <c r="CR10" i="1"/>
  <c r="CU10" i="1" s="1"/>
  <c r="BV11" i="1"/>
  <c r="BW11" i="1"/>
  <c r="BX11" i="1"/>
  <c r="CB11" i="1"/>
  <c r="CC11" i="1"/>
  <c r="CD11" i="1"/>
  <c r="CH11" i="1"/>
  <c r="CI11" i="1"/>
  <c r="CJ11" i="1"/>
  <c r="CN11" i="1"/>
  <c r="CO11" i="1"/>
  <c r="CP11" i="1"/>
  <c r="CQ11" i="1"/>
  <c r="CT11" i="1" s="1"/>
  <c r="CR11" i="1"/>
  <c r="BV12" i="1"/>
  <c r="BW12" i="1"/>
  <c r="BX12" i="1"/>
  <c r="CB12" i="1"/>
  <c r="CC12" i="1"/>
  <c r="CD12" i="1"/>
  <c r="CH12" i="1"/>
  <c r="CI12" i="1"/>
  <c r="CJ12" i="1"/>
  <c r="CN12" i="1"/>
  <c r="CO12" i="1"/>
  <c r="CP12" i="1"/>
  <c r="CQ12" i="1"/>
  <c r="CR12" i="1"/>
  <c r="CU12" i="1" s="1"/>
  <c r="BV13" i="1"/>
  <c r="BW13" i="1"/>
  <c r="BX13" i="1"/>
  <c r="CB13" i="1"/>
  <c r="CC13" i="1"/>
  <c r="CD13" i="1"/>
  <c r="CH13" i="1"/>
  <c r="CI13" i="1"/>
  <c r="CJ13" i="1"/>
  <c r="CN13" i="1"/>
  <c r="CO13" i="1"/>
  <c r="CP13" i="1"/>
  <c r="CQ13" i="1"/>
  <c r="CT13" i="1" s="1"/>
  <c r="CR13" i="1"/>
  <c r="BV14" i="1"/>
  <c r="BW14" i="1"/>
  <c r="BX14" i="1"/>
  <c r="CB14" i="1"/>
  <c r="CC14" i="1"/>
  <c r="CD14" i="1"/>
  <c r="CH14" i="1"/>
  <c r="CI14" i="1"/>
  <c r="CJ14" i="1"/>
  <c r="CN14" i="1"/>
  <c r="CO14" i="1"/>
  <c r="CP14" i="1"/>
  <c r="CQ14" i="1"/>
  <c r="CT14" i="1" s="1"/>
  <c r="CR14" i="1"/>
  <c r="CU14" i="1" s="1"/>
  <c r="CB15" i="1"/>
  <c r="CC15" i="1"/>
  <c r="CD15" i="1"/>
  <c r="CH15" i="1"/>
  <c r="CI15" i="1"/>
  <c r="CJ15" i="1"/>
  <c r="CN15" i="1"/>
  <c r="CO15" i="1"/>
  <c r="CP15" i="1"/>
  <c r="CQ15" i="1"/>
  <c r="CR15" i="1"/>
  <c r="CU15" i="1" s="1"/>
  <c r="CB16" i="1"/>
  <c r="CC16" i="1"/>
  <c r="CD16" i="1"/>
  <c r="CH16" i="1"/>
  <c r="CI16" i="1"/>
  <c r="CJ16" i="1"/>
  <c r="CN16" i="1"/>
  <c r="CO16" i="1"/>
  <c r="CP16" i="1"/>
  <c r="CQ16" i="1"/>
  <c r="CT16" i="1" s="1"/>
  <c r="CR16" i="1"/>
  <c r="CU16" i="1" s="1"/>
  <c r="CR5" i="1"/>
  <c r="CU5" i="1" s="1"/>
  <c r="CT5" i="1"/>
  <c r="CP5" i="1"/>
  <c r="CO5" i="1"/>
  <c r="CN5" i="1"/>
  <c r="CJ5" i="1"/>
  <c r="CI5" i="1"/>
  <c r="CH5" i="1"/>
  <c r="CD5" i="1"/>
  <c r="CC5" i="1"/>
  <c r="CB5" i="1"/>
  <c r="BX5" i="1"/>
  <c r="BW5" i="1"/>
  <c r="BV5" i="1"/>
  <c r="AN29" i="1"/>
  <c r="AM29" i="1"/>
  <c r="AL29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7" i="1"/>
  <c r="AM27" i="1"/>
  <c r="AN27" i="1"/>
  <c r="AL28" i="1"/>
  <c r="AM28" i="1"/>
  <c r="AN28" i="1"/>
  <c r="AN5" i="1"/>
  <c r="AM5" i="1"/>
  <c r="AL5" i="1"/>
  <c r="AH29" i="1"/>
  <c r="AG29" i="1"/>
  <c r="AF29" i="1"/>
  <c r="AF6" i="1"/>
  <c r="AG6" i="1"/>
  <c r="AH6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7" i="1"/>
  <c r="AG27" i="1"/>
  <c r="AH27" i="1"/>
  <c r="AF28" i="1"/>
  <c r="AG28" i="1"/>
  <c r="AH28" i="1"/>
  <c r="AH5" i="1"/>
  <c r="AG5" i="1"/>
  <c r="AB29" i="1"/>
  <c r="AA29" i="1"/>
  <c r="Z29" i="1"/>
  <c r="Z6" i="1"/>
  <c r="AA6" i="1"/>
  <c r="AB6" i="1"/>
  <c r="Z7" i="1"/>
  <c r="AA7" i="1"/>
  <c r="AB7" i="1"/>
  <c r="Z8" i="1"/>
  <c r="AA8" i="1"/>
  <c r="AB8" i="1"/>
  <c r="Z9" i="1"/>
  <c r="AA9" i="1"/>
  <c r="AB9" i="1"/>
  <c r="Z10" i="1"/>
  <c r="AA10" i="1"/>
  <c r="AB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7" i="1"/>
  <c r="AA27" i="1"/>
  <c r="AB27" i="1"/>
  <c r="Z28" i="1"/>
  <c r="AA28" i="1"/>
  <c r="AB28" i="1"/>
  <c r="AB5" i="1"/>
  <c r="AA5" i="1"/>
  <c r="Z5" i="1"/>
  <c r="V29" i="1"/>
  <c r="U29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8" i="1"/>
  <c r="U28" i="1"/>
  <c r="V28" i="1"/>
  <c r="V5" i="1"/>
  <c r="U5" i="1"/>
  <c r="T5" i="1"/>
  <c r="CQ29" i="1" l="1"/>
  <c r="CT29" i="1" s="1"/>
  <c r="CR29" i="1"/>
  <c r="CU29" i="1" s="1"/>
  <c r="CS6" i="1"/>
  <c r="CV6" i="1" s="1"/>
  <c r="CS21" i="1"/>
  <c r="CV21" i="1" s="1"/>
  <c r="CU24" i="1"/>
  <c r="CS24" i="1"/>
  <c r="CS15" i="1"/>
  <c r="CV15" i="1" s="1"/>
  <c r="CS11" i="1"/>
  <c r="CV11" i="1" s="1"/>
  <c r="CS20" i="1"/>
  <c r="CV20" i="1" s="1"/>
  <c r="CS17" i="1"/>
  <c r="CV17" i="1" s="1"/>
  <c r="CS28" i="1"/>
  <c r="CV28" i="1" s="1"/>
  <c r="CT20" i="1"/>
  <c r="CS12" i="1"/>
  <c r="CV12" i="1" s="1"/>
  <c r="CT24" i="1"/>
  <c r="CS22" i="1"/>
  <c r="CV22" i="1" s="1"/>
  <c r="CS7" i="1"/>
  <c r="CV7" i="1" s="1"/>
  <c r="CS16" i="1"/>
  <c r="CV16" i="1" s="1"/>
  <c r="CS9" i="1"/>
  <c r="CV9" i="1" s="1"/>
  <c r="CS8" i="1"/>
  <c r="CV8" i="1" s="1"/>
  <c r="CT12" i="1"/>
  <c r="CT28" i="1"/>
  <c r="CT22" i="1"/>
  <c r="CS13" i="1"/>
  <c r="CV13" i="1" s="1"/>
  <c r="CS10" i="1"/>
  <c r="CV10" i="1" s="1"/>
  <c r="CT6" i="1"/>
  <c r="CS18" i="1"/>
  <c r="CV18" i="1" s="1"/>
  <c r="CS23" i="1"/>
  <c r="CV23" i="1" s="1"/>
  <c r="CT7" i="1"/>
  <c r="CS19" i="1"/>
  <c r="CV19" i="1" s="1"/>
  <c r="CT21" i="1"/>
  <c r="CT18" i="1"/>
  <c r="CS14" i="1"/>
  <c r="CV14" i="1" s="1"/>
  <c r="CU13" i="1"/>
  <c r="CU9" i="1"/>
  <c r="CU11" i="1"/>
  <c r="CT15" i="1"/>
  <c r="CS5" i="1"/>
  <c r="CV5" i="1" s="1"/>
  <c r="CS29" i="1" l="1"/>
  <c r="CV29" i="1" s="1"/>
  <c r="CV24" i="1"/>
  <c r="B59" i="3"/>
  <c r="B61" i="2"/>
  <c r="CM40" i="1" l="1"/>
  <c r="CG40" i="1"/>
  <c r="AK40" i="1"/>
  <c r="G40" i="1"/>
  <c r="D40" i="1"/>
  <c r="C40" i="1"/>
  <c r="B40" i="1"/>
  <c r="CM39" i="1"/>
  <c r="CG39" i="1"/>
  <c r="AK39" i="1"/>
  <c r="G39" i="1"/>
  <c r="D39" i="1"/>
  <c r="C39" i="1"/>
  <c r="B39" i="1"/>
  <c r="CM38" i="1"/>
  <c r="CG38" i="1"/>
  <c r="AK38" i="1"/>
  <c r="G38" i="1"/>
  <c r="D38" i="1"/>
  <c r="C38" i="1"/>
  <c r="B38" i="1"/>
  <c r="CM37" i="1"/>
  <c r="CG37" i="1"/>
  <c r="AK37" i="1"/>
  <c r="G37" i="1"/>
  <c r="D37" i="1"/>
  <c r="C37" i="1"/>
  <c r="B37" i="1"/>
  <c r="CM36" i="1"/>
  <c r="CG36" i="1"/>
  <c r="AK36" i="1"/>
  <c r="G36" i="1"/>
  <c r="D36" i="1"/>
  <c r="C36" i="1"/>
  <c r="B36" i="1"/>
  <c r="CM35" i="1"/>
  <c r="CG35" i="1"/>
  <c r="AK35" i="1"/>
  <c r="G35" i="1"/>
  <c r="D35" i="1"/>
  <c r="C35" i="1"/>
  <c r="CM34" i="1"/>
  <c r="CG34" i="1"/>
  <c r="AK34" i="1"/>
  <c r="G34" i="1"/>
  <c r="D34" i="1"/>
  <c r="C34" i="1"/>
  <c r="D41" i="1" l="1"/>
  <c r="AN36" i="1"/>
  <c r="AN37" i="1"/>
  <c r="CV37" i="1"/>
  <c r="CV35" i="1"/>
  <c r="J37" i="1"/>
  <c r="CV36" i="1"/>
  <c r="J39" i="1"/>
  <c r="AN40" i="1"/>
  <c r="CV40" i="1"/>
  <c r="AN38" i="1"/>
  <c r="G41" i="1"/>
  <c r="B41" i="1"/>
  <c r="J38" i="1"/>
  <c r="CG41" i="1"/>
  <c r="J35" i="1"/>
  <c r="CV38" i="1"/>
  <c r="CV39" i="1"/>
  <c r="CV34" i="1"/>
  <c r="CM41" i="1"/>
  <c r="J36" i="1"/>
  <c r="AN39" i="1"/>
  <c r="C41" i="1"/>
  <c r="AK41" i="1"/>
  <c r="J40" i="1"/>
  <c r="AN34" i="1"/>
  <c r="J34" i="1"/>
  <c r="AN35" i="1"/>
  <c r="J41" i="1" l="1"/>
  <c r="AN41" i="1"/>
  <c r="CV41" i="1"/>
</calcChain>
</file>

<file path=xl/sharedStrings.xml><?xml version="1.0" encoding="utf-8"?>
<sst xmlns="http://schemas.openxmlformats.org/spreadsheetml/2006/main" count="280" uniqueCount="97">
  <si>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</si>
  <si>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</si>
  <si>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</si>
  <si>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</si>
  <si>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</si>
  <si>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</si>
  <si>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</si>
  <si>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</si>
  <si>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</si>
  <si>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</si>
  <si>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</si>
  <si>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</si>
  <si>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</si>
  <si>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</si>
  <si>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</si>
  <si>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</si>
  <si>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</si>
  <si>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</si>
  <si>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</si>
  <si>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</si>
  <si>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</si>
  <si>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</si>
  <si>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</si>
  <si>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</si>
  <si>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</si>
  <si>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</si>
  <si>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</si>
  <si>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</si>
  <si>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</si>
  <si>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</si>
  <si>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</si>
  <si>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</si>
  <si>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</si>
  <si>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</si>
  <si>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</si>
  <si>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</si>
  <si>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</si>
  <si>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</si>
  <si>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</si>
  <si>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</si>
  <si>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</si>
  <si>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</si>
  <si>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</si>
  <si>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</si>
  <si>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</si>
  <si>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</si>
  <si>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</si>
  <si>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</si>
  <si>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</si>
  <si>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</si>
  <si>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</si>
  <si>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</si>
  <si>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</si>
  <si>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</si>
  <si>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有所見者率（%）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</si>
  <si>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一人平均
要観察歯数</t>
    <phoneticPr fontId="2"/>
  </si>
  <si>
    <t>一人平均
喪失歯数</t>
    <phoneticPr fontId="2"/>
  </si>
  <si>
    <t>滋賀県</t>
    <rPh sb="0" eb="2">
      <t>シガ</t>
    </rPh>
    <phoneticPr fontId="2"/>
  </si>
  <si>
    <t>愛荘町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</si>
  <si>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</si>
  <si>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</si>
  <si>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</si>
  <si>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</si>
  <si>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</si>
  <si>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</si>
  <si>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</si>
  <si>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</si>
  <si>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</si>
  <si>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</si>
  <si>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</si>
  <si>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</si>
  <si>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</si>
  <si>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</si>
  <si>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</si>
  <si>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</si>
  <si>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</si>
  <si>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</si>
  <si>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■中学3年生時点　一人平均むし歯数の状況</t>
    <rPh sb="1" eb="3">
      <t>チュウガク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</si>
  <si>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■中学3年生時点　むし歯のある人割合の状況</t>
    <rPh sb="1" eb="3">
      <t>チュウガク</t>
    </rPh>
    <rPh sb="4" eb="6">
      <t>ネンセイ</t>
    </rPh>
    <rPh sb="6" eb="8">
      <t>ジテン</t>
    </rPh>
    <rPh sb="11" eb="12">
      <t>バ</t>
    </rPh>
    <rPh sb="15" eb="16">
      <t>ヒト</t>
    </rPh>
    <rPh sb="16" eb="18">
      <t>ワリアイ</t>
    </rPh>
    <rPh sb="19" eb="21">
      <t>ジョウキョウ</t>
    </rPh>
    <phoneticPr fontId="2"/>
  </si>
  <si>
    <t>市町名</t>
    <rPh sb="0" eb="1">
      <t>シ</t>
    </rPh>
    <rPh sb="1" eb="2">
      <t>マチ</t>
    </rPh>
    <phoneticPr fontId="2"/>
  </si>
  <si>
    <t>H23</t>
  </si>
  <si>
    <t>H24</t>
  </si>
  <si>
    <t>H25</t>
  </si>
  <si>
    <t>H26</t>
  </si>
  <si>
    <t>H27</t>
  </si>
  <si>
    <t>H28</t>
  </si>
  <si>
    <t>H29</t>
  </si>
  <si>
    <t>H30</t>
  </si>
  <si>
    <t>R2</t>
  </si>
  <si>
    <t>国立</t>
  </si>
  <si>
    <t>県立　　計</t>
    <rPh sb="0" eb="2">
      <t>ケンリツ</t>
    </rPh>
    <rPh sb="4" eb="5">
      <t>ケイ</t>
    </rPh>
    <phoneticPr fontId="3"/>
  </si>
  <si>
    <t>私立　　計</t>
    <rPh sb="4" eb="5">
      <t>ケイ</t>
    </rPh>
    <phoneticPr fontId="3"/>
  </si>
  <si>
    <t>R1</t>
  </si>
  <si>
    <t>R3</t>
    <phoneticPr fontId="2"/>
  </si>
  <si>
    <t>（５）中学校３年生歯科保健データ</t>
    <rPh sb="3" eb="4">
      <t>ナカ</t>
    </rPh>
    <phoneticPr fontId="2"/>
  </si>
  <si>
    <t>R4</t>
    <phoneticPr fontId="2"/>
  </si>
  <si>
    <t>■令和4年度　中学3年生時点　歯科健康診査結果</t>
    <rPh sb="1" eb="3">
      <t>レイワ</t>
    </rPh>
    <rPh sb="4" eb="5">
      <t>ネン</t>
    </rPh>
    <rPh sb="5" eb="6">
      <t>ド</t>
    </rPh>
    <rPh sb="7" eb="9">
      <t>チュウガク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</si>
</sst>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.0_ "/>
    <numFmt numFmtId="178" formatCode="0.0_);[Red]\(0.0\)"/>
    <numFmt numFmtId="179" formatCode="0.0%"/>
    <numFmt numFmtId="180" formatCode="0.00_);[Red]\(0.00\)"/>
    <numFmt numFmtId="181" formatCode="0.0"/>
  </numFmts>
  <fonts count="1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name val="ＭＳ Ｐ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377">
    <xf numFmtId="0" fontId="0" fillId="0" borderId="0" xfId="0"/>
    <xf numFmtId="0" fontId="4" fillId="0" borderId="0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22" xfId="3" applyFont="1" applyFill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8" fillId="0" borderId="17" xfId="3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0" xfId="0" applyNumberFormat="1" applyFont="1" applyBorder="1" applyAlignment="1">
      <alignment horizontal="right" vertical="center" shrinkToFit="1"/>
    </xf>
    <xf numFmtId="0" fontId="10" fillId="0" borderId="0" xfId="3" applyNumberFormat="1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/>
    </xf>
    <xf numFmtId="180" fontId="4" fillId="0" borderId="5" xfId="1" applyNumberFormat="1" applyFont="1" applyBorder="1" applyAlignment="1">
      <alignment horizontal="right" shrinkToFit="1"/>
    </xf>
    <xf numFmtId="180" fontId="4" fillId="0" borderId="0" xfId="1" applyNumberFormat="1" applyFont="1" applyBorder="1" applyAlignment="1">
      <alignment vertical="center" shrinkToFit="1"/>
    </xf>
    <xf numFmtId="181" fontId="4" fillId="0" borderId="0" xfId="0" applyNumberFormat="1" applyFont="1" applyBorder="1"/>
    <xf numFmtId="0" fontId="10" fillId="0" borderId="0" xfId="3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left"/>
    </xf>
    <xf numFmtId="180" fontId="4" fillId="0" borderId="5" xfId="0" applyNumberFormat="1" applyFont="1" applyBorder="1" applyAlignment="1">
      <alignment horizontal="right" shrinkToFit="1"/>
    </xf>
    <xf numFmtId="180" fontId="4" fillId="0" borderId="0" xfId="0" applyNumberFormat="1" applyFont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left"/>
    </xf>
    <xf numFmtId="180" fontId="4" fillId="0" borderId="16" xfId="1" applyNumberFormat="1" applyFont="1" applyBorder="1" applyAlignment="1">
      <alignment horizontal="right" shrinkToFit="1"/>
    </xf>
    <xf numFmtId="0" fontId="4" fillId="0" borderId="17" xfId="0" applyFont="1" applyBorder="1" applyAlignment="1">
      <alignment horizontal="left"/>
    </xf>
    <xf numFmtId="180" fontId="4" fillId="0" borderId="20" xfId="1" applyNumberFormat="1" applyFont="1" applyBorder="1" applyAlignment="1">
      <alignment horizontal="right" shrinkToFit="1"/>
    </xf>
    <xf numFmtId="180" fontId="4" fillId="0" borderId="23" xfId="1" applyNumberFormat="1" applyFont="1" applyBorder="1" applyAlignment="1">
      <alignment horizontal="right" shrinkToFit="1"/>
    </xf>
    <xf numFmtId="180" fontId="4" fillId="0" borderId="17" xfId="1" applyNumberFormat="1" applyFont="1" applyBorder="1" applyAlignment="1">
      <alignment horizontal="right" shrinkToFit="1"/>
    </xf>
    <xf numFmtId="2" fontId="4" fillId="0" borderId="0" xfId="1" applyNumberFormat="1" applyFont="1" applyBorder="1" applyAlignment="1">
      <alignment horizontal="right" vertical="center" shrinkToFit="1"/>
    </xf>
    <xf numFmtId="180" fontId="4" fillId="0" borderId="0" xfId="0" applyNumberFormat="1" applyFont="1"/>
    <xf numFmtId="0" fontId="11" fillId="0" borderId="0" xfId="0" applyFont="1"/>
    <xf numFmtId="0" fontId="7" fillId="0" borderId="0" xfId="0" applyFont="1"/>
    <xf numFmtId="0" fontId="6" fillId="0" borderId="0" xfId="0" applyFont="1" applyBorder="1" applyAlignment="1">
      <alignment horizontal="right" vertical="center"/>
    </xf>
    <xf numFmtId="0" fontId="8" fillId="0" borderId="22" xfId="3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shrinkToFit="1"/>
    </xf>
    <xf numFmtId="181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/>
    <xf numFmtId="0" fontId="4" fillId="0" borderId="5" xfId="0" applyFont="1" applyBorder="1"/>
    <xf numFmtId="178" fontId="4" fillId="0" borderId="5" xfId="0" applyNumberFormat="1" applyFont="1" applyBorder="1" applyAlignment="1">
      <alignment horizontal="right"/>
    </xf>
    <xf numFmtId="180" fontId="7" fillId="0" borderId="0" xfId="0" applyNumberFormat="1" applyFont="1" applyBorder="1" applyAlignment="1">
      <alignment horizontal="right" vertical="center"/>
    </xf>
    <xf numFmtId="178" fontId="4" fillId="0" borderId="16" xfId="1" applyNumberFormat="1" applyFont="1" applyBorder="1" applyAlignment="1">
      <alignment horizontal="right" shrinkToFit="1"/>
    </xf>
    <xf numFmtId="181" fontId="4" fillId="0" borderId="16" xfId="0" applyNumberFormat="1" applyFont="1" applyBorder="1" applyAlignment="1">
      <alignment horizontal="right"/>
    </xf>
    <xf numFmtId="181" fontId="4" fillId="0" borderId="16" xfId="0" applyNumberFormat="1" applyFont="1" applyBorder="1"/>
    <xf numFmtId="0" fontId="4" fillId="0" borderId="17" xfId="0" applyFont="1" applyBorder="1"/>
    <xf numFmtId="178" fontId="4" fillId="0" borderId="17" xfId="1" applyNumberFormat="1" applyFont="1" applyBorder="1" applyAlignment="1">
      <alignment horizontal="right" shrinkToFit="1"/>
    </xf>
    <xf numFmtId="181" fontId="4" fillId="0" borderId="17" xfId="0" applyNumberFormat="1" applyFont="1" applyBorder="1" applyAlignment="1">
      <alignment horizontal="right"/>
    </xf>
    <xf numFmtId="181" fontId="4" fillId="0" borderId="17" xfId="0" applyNumberFormat="1" applyFont="1" applyBorder="1"/>
    <xf numFmtId="178" fontId="4" fillId="0" borderId="0" xfId="0" applyNumberFormat="1" applyFont="1"/>
    <xf numFmtId="1" fontId="5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1" fontId="5" fillId="0" borderId="0" xfId="1" applyNumberFormat="1" applyFont="1" applyFill="1" applyAlignment="1">
      <alignment vertical="center"/>
    </xf>
    <xf numFmtId="2" fontId="5" fillId="0" borderId="0" xfId="1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8" fontId="5" fillId="0" borderId="0" xfId="1" applyNumberFormat="1" applyFont="1" applyFill="1" applyAlignment="1">
      <alignment vertical="center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59" xfId="1" applyNumberFormat="1" applyFont="1" applyFill="1" applyBorder="1" applyAlignment="1">
      <alignment horizontal="center" vertical="center" wrapText="1"/>
    </xf>
    <xf numFmtId="1" fontId="4" fillId="0" borderId="60" xfId="1" applyNumberFormat="1" applyFont="1" applyFill="1" applyBorder="1" applyAlignment="1">
      <alignment horizontal="center" vertical="center" wrapText="1"/>
    </xf>
    <xf numFmtId="1" fontId="4" fillId="0" borderId="61" xfId="1" applyNumberFormat="1" applyFont="1" applyFill="1" applyBorder="1" applyAlignment="1">
      <alignment horizontal="center" vertical="center" wrapText="1"/>
    </xf>
    <xf numFmtId="1" fontId="4" fillId="0" borderId="62" xfId="1" applyNumberFormat="1" applyFont="1" applyFill="1" applyBorder="1" applyAlignment="1">
      <alignment horizontal="center" vertical="center" wrapText="1"/>
    </xf>
    <xf numFmtId="2" fontId="4" fillId="0" borderId="59" xfId="1" applyNumberFormat="1" applyFont="1" applyFill="1" applyBorder="1" applyAlignment="1">
      <alignment horizontal="center" vertical="center" wrapText="1"/>
    </xf>
    <xf numFmtId="2" fontId="4" fillId="0" borderId="60" xfId="1" applyNumberFormat="1" applyFont="1" applyFill="1" applyBorder="1" applyAlignment="1">
      <alignment horizontal="center" vertical="center" wrapText="1"/>
    </xf>
    <xf numFmtId="2" fontId="4" fillId="0" borderId="61" xfId="1" applyNumberFormat="1" applyFont="1" applyFill="1" applyBorder="1" applyAlignment="1">
      <alignment horizontal="center" vertical="center" wrapText="1"/>
    </xf>
    <xf numFmtId="1" fontId="13" fillId="0" borderId="59" xfId="1" applyNumberFormat="1" applyFont="1" applyFill="1" applyBorder="1" applyAlignment="1">
      <alignment horizontal="center" vertical="center" wrapText="1"/>
    </xf>
    <xf numFmtId="1" fontId="13" fillId="0" borderId="60" xfId="1" applyNumberFormat="1" applyFont="1" applyFill="1" applyBorder="1" applyAlignment="1">
      <alignment horizontal="center" vertical="center" wrapText="1"/>
    </xf>
    <xf numFmtId="1" fontId="13" fillId="0" borderId="61" xfId="1" applyNumberFormat="1" applyFont="1" applyFill="1" applyBorder="1" applyAlignment="1">
      <alignment horizontal="center" vertical="center" wrapText="1"/>
    </xf>
    <xf numFmtId="2" fontId="13" fillId="0" borderId="59" xfId="1" applyNumberFormat="1" applyFont="1" applyFill="1" applyBorder="1" applyAlignment="1">
      <alignment horizontal="center" vertical="center" wrapText="1"/>
    </xf>
    <xf numFmtId="2" fontId="13" fillId="0" borderId="60" xfId="1" applyNumberFormat="1" applyFont="1" applyFill="1" applyBorder="1" applyAlignment="1">
      <alignment horizontal="center" vertical="center" wrapText="1"/>
    </xf>
    <xf numFmtId="2" fontId="13" fillId="0" borderId="61" xfId="1" applyNumberFormat="1" applyFont="1" applyFill="1" applyBorder="1" applyAlignment="1">
      <alignment horizontal="center" vertical="center" wrapText="1"/>
    </xf>
    <xf numFmtId="1" fontId="13" fillId="0" borderId="59" xfId="1" applyNumberFormat="1" applyFont="1" applyFill="1" applyBorder="1" applyAlignment="1">
      <alignment horizontal="center" vertical="center"/>
    </xf>
    <xf numFmtId="1" fontId="13" fillId="0" borderId="60" xfId="1" applyNumberFormat="1" applyFont="1" applyFill="1" applyBorder="1" applyAlignment="1">
      <alignment horizontal="center" vertical="center"/>
    </xf>
    <xf numFmtId="1" fontId="13" fillId="0" borderId="61" xfId="1" applyNumberFormat="1" applyFont="1" applyFill="1" applyBorder="1" applyAlignment="1">
      <alignment horizontal="center" vertical="center"/>
    </xf>
    <xf numFmtId="1" fontId="4" fillId="0" borderId="59" xfId="1" applyNumberFormat="1" applyFont="1" applyFill="1" applyBorder="1" applyAlignment="1">
      <alignment horizontal="center" vertical="center"/>
    </xf>
    <xf numFmtId="1" fontId="4" fillId="0" borderId="60" xfId="1" applyNumberFormat="1" applyFont="1" applyFill="1" applyBorder="1" applyAlignment="1">
      <alignment horizontal="center" vertical="center"/>
    </xf>
    <xf numFmtId="1" fontId="4" fillId="0" borderId="61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" fontId="4" fillId="0" borderId="41" xfId="0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44" xfId="1" applyNumberFormat="1" applyFont="1" applyFill="1" applyBorder="1" applyAlignment="1">
      <alignment horizontal="center" vertical="center"/>
    </xf>
    <xf numFmtId="1" fontId="13" fillId="0" borderId="6" xfId="1" applyNumberFormat="1" applyFont="1" applyFill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1" fontId="13" fillId="0" borderId="7" xfId="1" applyNumberFormat="1" applyFont="1" applyFill="1" applyBorder="1" applyAlignment="1">
      <alignment horizontal="center" vertical="center"/>
    </xf>
    <xf numFmtId="1" fontId="13" fillId="0" borderId="44" xfId="1" applyNumberFormat="1" applyFont="1" applyFill="1" applyBorder="1" applyAlignment="1">
      <alignment horizontal="center" vertical="center"/>
    </xf>
    <xf numFmtId="177" fontId="13" fillId="0" borderId="6" xfId="1" applyNumberFormat="1" applyFont="1" applyFill="1" applyBorder="1" applyAlignment="1">
      <alignment horizontal="center" vertical="center"/>
    </xf>
    <xf numFmtId="177" fontId="13" fillId="0" borderId="3" xfId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/>
    </xf>
    <xf numFmtId="1" fontId="13" fillId="0" borderId="42" xfId="1" applyNumberFormat="1" applyFont="1" applyFill="1" applyBorder="1" applyAlignment="1">
      <alignment horizontal="center" vertical="center"/>
    </xf>
    <xf numFmtId="177" fontId="4" fillId="0" borderId="42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7" fontId="4" fillId="0" borderId="44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1" fontId="4" fillId="0" borderId="42" xfId="1" applyNumberFormat="1" applyFont="1" applyFill="1" applyBorder="1" applyAlignment="1">
      <alignment horizontal="center" vertical="center"/>
    </xf>
    <xf numFmtId="178" fontId="4" fillId="0" borderId="42" xfId="1" applyNumberFormat="1" applyFont="1" applyFill="1" applyBorder="1" applyAlignment="1">
      <alignment horizontal="center" vertical="center"/>
    </xf>
    <xf numFmtId="178" fontId="4" fillId="0" borderId="3" xfId="1" applyNumberFormat="1" applyFont="1" applyFill="1" applyBorder="1" applyAlignment="1">
      <alignment horizontal="center" vertical="center"/>
    </xf>
    <xf numFmtId="178" fontId="4" fillId="0" borderId="44" xfId="1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11" xfId="1" applyNumberFormat="1" applyFont="1" applyFill="1" applyBorder="1" applyAlignment="1">
      <alignment horizontal="center" vertical="center"/>
    </xf>
    <xf numFmtId="1" fontId="4" fillId="0" borderId="46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0" borderId="4" xfId="1" applyNumberFormat="1" applyFont="1" applyFill="1" applyBorder="1" applyAlignment="1">
      <alignment horizontal="center" vertical="center"/>
    </xf>
    <xf numFmtId="1" fontId="13" fillId="0" borderId="11" xfId="1" applyNumberFormat="1" applyFont="1" applyFill="1" applyBorder="1" applyAlignment="1">
      <alignment horizontal="center" vertical="center"/>
    </xf>
    <xf numFmtId="1" fontId="13" fillId="0" borderId="46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0" borderId="4" xfId="1" applyNumberFormat="1" applyFont="1" applyFill="1" applyBorder="1" applyAlignment="1">
      <alignment horizontal="center" vertical="center"/>
    </xf>
    <xf numFmtId="1" fontId="13" fillId="0" borderId="11" xfId="1" applyNumberFormat="1" applyFont="1" applyFill="1" applyBorder="1" applyAlignment="1">
      <alignment horizontal="center" vertical="center"/>
    </xf>
    <xf numFmtId="177" fontId="13" fillId="0" borderId="10" xfId="1" applyNumberFormat="1" applyFont="1" applyFill="1" applyBorder="1" applyAlignment="1">
      <alignment horizontal="center" vertical="center"/>
    </xf>
    <xf numFmtId="177" fontId="13" fillId="0" borderId="4" xfId="1" applyNumberFormat="1" applyFont="1" applyFill="1" applyBorder="1" applyAlignment="1">
      <alignment horizontal="center" vertical="center"/>
    </xf>
    <xf numFmtId="177" fontId="13" fillId="0" borderId="11" xfId="1" applyNumberFormat="1" applyFont="1" applyFill="1" applyBorder="1" applyAlignment="1">
      <alignment horizontal="center" vertical="center"/>
    </xf>
    <xf numFmtId="1" fontId="13" fillId="0" borderId="58" xfId="1" applyNumberFormat="1" applyFont="1" applyFill="1" applyBorder="1" applyAlignment="1">
      <alignment horizontal="center" vertical="center"/>
    </xf>
    <xf numFmtId="1" fontId="13" fillId="0" borderId="46" xfId="1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11" xfId="1" applyNumberFormat="1" applyFont="1" applyFill="1" applyBorder="1" applyAlignment="1">
      <alignment horizontal="center" vertical="center"/>
    </xf>
    <xf numFmtId="177" fontId="4" fillId="0" borderId="58" xfId="1" applyNumberFormat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center" vertical="center"/>
    </xf>
    <xf numFmtId="177" fontId="4" fillId="0" borderId="46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center" vertical="center"/>
    </xf>
    <xf numFmtId="177" fontId="4" fillId="0" borderId="11" xfId="1" applyNumberFormat="1" applyFont="1" applyFill="1" applyBorder="1" applyAlignment="1">
      <alignment horizontal="center" vertical="center"/>
    </xf>
    <xf numFmtId="1" fontId="4" fillId="0" borderId="58" xfId="1" applyNumberFormat="1" applyFont="1" applyFill="1" applyBorder="1" applyAlignment="1">
      <alignment horizontal="center" vertical="center"/>
    </xf>
    <xf numFmtId="1" fontId="4" fillId="0" borderId="46" xfId="1" applyNumberFormat="1" applyFont="1" applyFill="1" applyBorder="1" applyAlignment="1">
      <alignment horizontal="center" vertical="center"/>
    </xf>
    <xf numFmtId="178" fontId="4" fillId="0" borderId="58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8" fillId="0" borderId="41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Alignment="1">
      <alignment vertical="center"/>
    </xf>
    <xf numFmtId="1" fontId="8" fillId="0" borderId="12" xfId="0" applyNumberFormat="1" applyFont="1" applyFill="1" applyBorder="1" applyAlignment="1">
      <alignment horizontal="left" vertical="center"/>
    </xf>
    <xf numFmtId="1" fontId="8" fillId="2" borderId="12" xfId="0" applyNumberFormat="1" applyFont="1" applyFill="1" applyBorder="1" applyAlignment="1">
      <alignment horizontal="left" vertical="center"/>
    </xf>
    <xf numFmtId="1" fontId="4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0" borderId="32" xfId="0" applyNumberFormat="1" applyFont="1" applyFill="1" applyBorder="1" applyAlignment="1">
      <alignment horizontal="left" vertical="center"/>
    </xf>
    <xf numFmtId="1" fontId="8" fillId="0" borderId="57" xfId="0" applyNumberFormat="1" applyFont="1" applyFill="1" applyBorder="1" applyAlignment="1">
      <alignment horizontal="left" vertical="center"/>
    </xf>
    <xf numFmtId="1" fontId="4" fillId="0" borderId="54" xfId="0" applyNumberFormat="1" applyFont="1" applyFill="1" applyBorder="1" applyAlignment="1">
      <alignment horizontal="left" vertical="center"/>
    </xf>
    <xf numFmtId="1" fontId="8" fillId="0" borderId="17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9" fontId="4" fillId="0" borderId="0" xfId="2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" fontId="9" fillId="0" borderId="0" xfId="0" applyNumberFormat="1" applyFont="1" applyFill="1" applyAlignment="1">
      <alignment horizontal="right" vertical="center"/>
    </xf>
    <xf numFmtId="1" fontId="13" fillId="0" borderId="0" xfId="1" applyNumberFormat="1" applyFont="1" applyFill="1" applyAlignment="1">
      <alignment vertical="center"/>
    </xf>
    <xf numFmtId="179" fontId="13" fillId="0" borderId="0" xfId="2" applyNumberFormat="1" applyFont="1" applyFill="1" applyAlignment="1">
      <alignment vertical="center"/>
    </xf>
    <xf numFmtId="1" fontId="7" fillId="0" borderId="0" xfId="1" applyNumberFormat="1" applyFont="1" applyFill="1" applyAlignment="1">
      <alignment vertical="center"/>
    </xf>
    <xf numFmtId="2" fontId="13" fillId="0" borderId="0" xfId="1" applyNumberFormat="1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179" fontId="7" fillId="0" borderId="0" xfId="2" applyNumberFormat="1" applyFont="1" applyFill="1" applyAlignment="1">
      <alignment vertical="center"/>
    </xf>
    <xf numFmtId="1" fontId="7" fillId="0" borderId="0" xfId="0" applyNumberFormat="1" applyFont="1" applyFill="1" applyAlignment="1">
      <alignment horizontal="right" vertical="center"/>
    </xf>
    <xf numFmtId="2" fontId="7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Alignment="1">
      <alignment vertical="center"/>
    </xf>
    <xf numFmtId="176" fontId="10" fillId="0" borderId="37" xfId="0" applyNumberFormat="1" applyFont="1" applyFill="1" applyBorder="1" applyAlignment="1">
      <alignment horizontal="right"/>
    </xf>
    <xf numFmtId="176" fontId="13" fillId="0" borderId="39" xfId="1" applyNumberFormat="1" applyFont="1" applyFill="1" applyBorder="1" applyAlignment="1">
      <alignment horizontal="right"/>
    </xf>
    <xf numFmtId="176" fontId="10" fillId="0" borderId="18" xfId="0" applyNumberFormat="1" applyFont="1" applyFill="1" applyBorder="1" applyAlignment="1"/>
    <xf numFmtId="176" fontId="10" fillId="0" borderId="19" xfId="0" applyNumberFormat="1" applyFont="1" applyFill="1" applyBorder="1" applyAlignment="1"/>
    <xf numFmtId="176" fontId="13" fillId="0" borderId="37" xfId="2" applyNumberFormat="1" applyFont="1" applyFill="1" applyBorder="1" applyAlignment="1">
      <alignment horizontal="right"/>
    </xf>
    <xf numFmtId="176" fontId="13" fillId="0" borderId="39" xfId="2" applyNumberFormat="1" applyFont="1" applyFill="1" applyBorder="1" applyAlignment="1">
      <alignment horizontal="right"/>
    </xf>
    <xf numFmtId="179" fontId="13" fillId="2" borderId="8" xfId="2" applyNumberFormat="1" applyFont="1" applyFill="1" applyBorder="1" applyAlignment="1">
      <alignment horizontal="right"/>
    </xf>
    <xf numFmtId="179" fontId="13" fillId="2" borderId="1" xfId="2" applyNumberFormat="1" applyFont="1" applyFill="1" applyBorder="1" applyAlignment="1">
      <alignment horizontal="right"/>
    </xf>
    <xf numFmtId="179" fontId="13" fillId="2" borderId="9" xfId="2" applyNumberFormat="1" applyFont="1" applyFill="1" applyBorder="1" applyAlignment="1">
      <alignment horizontal="right"/>
    </xf>
    <xf numFmtId="179" fontId="13" fillId="0" borderId="8" xfId="2" applyNumberFormat="1" applyFont="1" applyFill="1" applyBorder="1" applyAlignment="1">
      <alignment horizontal="right"/>
    </xf>
    <xf numFmtId="179" fontId="13" fillId="0" borderId="1" xfId="2" applyNumberFormat="1" applyFont="1" applyFill="1" applyBorder="1" applyAlignment="1">
      <alignment horizontal="right"/>
    </xf>
    <xf numFmtId="179" fontId="13" fillId="0" borderId="9" xfId="2" applyNumberFormat="1" applyFont="1" applyFill="1" applyBorder="1" applyAlignment="1">
      <alignment horizontal="right"/>
    </xf>
    <xf numFmtId="179" fontId="13" fillId="0" borderId="33" xfId="2" applyNumberFormat="1" applyFont="1" applyFill="1" applyBorder="1" applyAlignment="1">
      <alignment horizontal="right"/>
    </xf>
    <xf numFmtId="179" fontId="13" fillId="0" borderId="34" xfId="2" applyNumberFormat="1" applyFont="1" applyFill="1" applyBorder="1" applyAlignment="1">
      <alignment horizontal="right"/>
    </xf>
    <xf numFmtId="179" fontId="13" fillId="0" borderId="35" xfId="2" applyNumberFormat="1" applyFont="1" applyFill="1" applyBorder="1" applyAlignment="1">
      <alignment horizontal="right"/>
    </xf>
    <xf numFmtId="179" fontId="13" fillId="0" borderId="37" xfId="2" applyNumberFormat="1" applyFont="1" applyFill="1" applyBorder="1" applyAlignment="1">
      <alignment horizontal="right"/>
    </xf>
    <xf numFmtId="179" fontId="13" fillId="0" borderId="38" xfId="2" applyNumberFormat="1" applyFont="1" applyFill="1" applyBorder="1" applyAlignment="1">
      <alignment horizontal="right"/>
    </xf>
    <xf numFmtId="179" fontId="13" fillId="0" borderId="39" xfId="2" applyNumberFormat="1" applyFont="1" applyFill="1" applyBorder="1" applyAlignment="1">
      <alignment horizontal="right"/>
    </xf>
    <xf numFmtId="179" fontId="13" fillId="0" borderId="51" xfId="2" applyNumberFormat="1" applyFont="1" applyFill="1" applyBorder="1" applyAlignment="1">
      <alignment horizontal="right"/>
    </xf>
    <xf numFmtId="179" fontId="13" fillId="0" borderId="52" xfId="2" applyNumberFormat="1" applyFont="1" applyFill="1" applyBorder="1" applyAlignment="1">
      <alignment horizontal="right"/>
    </xf>
    <xf numFmtId="179" fontId="13" fillId="0" borderId="53" xfId="2" applyNumberFormat="1" applyFont="1" applyFill="1" applyBorder="1" applyAlignment="1">
      <alignment horizontal="right"/>
    </xf>
    <xf numFmtId="9" fontId="13" fillId="0" borderId="18" xfId="2" applyNumberFormat="1" applyFont="1" applyFill="1" applyBorder="1" applyAlignment="1">
      <alignment horizontal="right"/>
    </xf>
    <xf numFmtId="179" fontId="13" fillId="0" borderId="19" xfId="2" applyNumberFormat="1" applyFont="1" applyFill="1" applyBorder="1" applyAlignment="1">
      <alignment horizontal="right"/>
    </xf>
    <xf numFmtId="179" fontId="13" fillId="0" borderId="20" xfId="2" applyNumberFormat="1" applyFont="1" applyFill="1" applyBorder="1" applyAlignment="1">
      <alignment horizontal="right"/>
    </xf>
    <xf numFmtId="179" fontId="13" fillId="0" borderId="18" xfId="2" applyNumberFormat="1" applyFont="1" applyFill="1" applyBorder="1" applyAlignment="1">
      <alignment horizontal="right"/>
    </xf>
    <xf numFmtId="179" fontId="13" fillId="2" borderId="25" xfId="2" applyNumberFormat="1" applyFont="1" applyFill="1" applyBorder="1" applyAlignment="1">
      <alignment horizontal="right"/>
    </xf>
    <xf numFmtId="179" fontId="13" fillId="2" borderId="45" xfId="2" applyNumberFormat="1" applyFont="1" applyFill="1" applyBorder="1" applyAlignment="1">
      <alignment horizontal="right"/>
    </xf>
    <xf numFmtId="179" fontId="13" fillId="0" borderId="25" xfId="2" applyNumberFormat="1" applyFont="1" applyFill="1" applyBorder="1" applyAlignment="1">
      <alignment horizontal="right"/>
    </xf>
    <xf numFmtId="179" fontId="13" fillId="0" borderId="45" xfId="2" applyNumberFormat="1" applyFont="1" applyFill="1" applyBorder="1" applyAlignment="1">
      <alignment horizontal="right"/>
    </xf>
    <xf numFmtId="179" fontId="13" fillId="0" borderId="36" xfId="2" applyNumberFormat="1" applyFont="1" applyFill="1" applyBorder="1" applyAlignment="1">
      <alignment horizontal="right"/>
    </xf>
    <xf numFmtId="179" fontId="13" fillId="0" borderId="47" xfId="2" applyNumberFormat="1" applyFont="1" applyFill="1" applyBorder="1" applyAlignment="1">
      <alignment horizontal="right"/>
    </xf>
    <xf numFmtId="179" fontId="13" fillId="0" borderId="40" xfId="2" applyNumberFormat="1" applyFont="1" applyFill="1" applyBorder="1" applyAlignment="1">
      <alignment horizontal="right"/>
    </xf>
    <xf numFmtId="179" fontId="13" fillId="0" borderId="48" xfId="2" applyNumberFormat="1" applyFont="1" applyFill="1" applyBorder="1" applyAlignment="1">
      <alignment horizontal="right"/>
    </xf>
    <xf numFmtId="179" fontId="13" fillId="0" borderId="56" xfId="2" applyNumberFormat="1" applyFont="1" applyFill="1" applyBorder="1" applyAlignment="1">
      <alignment horizontal="right"/>
    </xf>
    <xf numFmtId="179" fontId="13" fillId="0" borderId="55" xfId="2" applyNumberFormat="1" applyFont="1" applyFill="1" applyBorder="1" applyAlignment="1">
      <alignment horizontal="right"/>
    </xf>
    <xf numFmtId="179" fontId="13" fillId="0" borderId="26" xfId="2" applyNumberFormat="1" applyFont="1" applyFill="1" applyBorder="1" applyAlignment="1">
      <alignment horizontal="right"/>
    </xf>
    <xf numFmtId="179" fontId="13" fillId="0" borderId="49" xfId="2" applyNumberFormat="1" applyFont="1" applyFill="1" applyBorder="1" applyAlignment="1">
      <alignment horizontal="right"/>
    </xf>
    <xf numFmtId="179" fontId="10" fillId="2" borderId="25" xfId="2" applyNumberFormat="1" applyFont="1" applyFill="1" applyBorder="1" applyAlignment="1">
      <alignment horizontal="right"/>
    </xf>
    <xf numFmtId="179" fontId="10" fillId="0" borderId="25" xfId="2" applyNumberFormat="1" applyFont="1" applyFill="1" applyBorder="1" applyAlignment="1">
      <alignment horizontal="right"/>
    </xf>
    <xf numFmtId="179" fontId="10" fillId="0" borderId="36" xfId="2" applyNumberFormat="1" applyFont="1" applyFill="1" applyBorder="1" applyAlignment="1">
      <alignment horizontal="right"/>
    </xf>
    <xf numFmtId="179" fontId="10" fillId="0" borderId="40" xfId="2" applyNumberFormat="1" applyFont="1" applyFill="1" applyBorder="1" applyAlignment="1">
      <alignment horizontal="right"/>
    </xf>
    <xf numFmtId="179" fontId="13" fillId="0" borderId="43" xfId="2" applyNumberFormat="1" applyFont="1" applyFill="1" applyBorder="1" applyAlignment="1">
      <alignment horizontal="right"/>
    </xf>
    <xf numFmtId="179" fontId="10" fillId="0" borderId="56" xfId="2" applyNumberFormat="1" applyFont="1" applyFill="1" applyBorder="1" applyAlignment="1">
      <alignment horizontal="right"/>
    </xf>
    <xf numFmtId="179" fontId="10" fillId="0" borderId="26" xfId="2" applyNumberFormat="1" applyFont="1" applyFill="1" applyBorder="1" applyAlignment="1">
      <alignment horizontal="right"/>
    </xf>
    <xf numFmtId="176" fontId="10" fillId="0" borderId="6" xfId="0" applyNumberFormat="1" applyFont="1" applyFill="1" applyBorder="1" applyAlignment="1"/>
    <xf numFmtId="176" fontId="10" fillId="0" borderId="3" xfId="0" applyNumberFormat="1" applyFont="1" applyFill="1" applyBorder="1" applyAlignment="1"/>
    <xf numFmtId="176" fontId="13" fillId="0" borderId="7" xfId="1" applyNumberFormat="1" applyFont="1" applyFill="1" applyBorder="1" applyAlignment="1"/>
    <xf numFmtId="176" fontId="13" fillId="0" borderId="44" xfId="1" applyNumberFormat="1" applyFont="1" applyFill="1" applyBorder="1" applyAlignment="1"/>
    <xf numFmtId="179" fontId="13" fillId="0" borderId="6" xfId="2" applyNumberFormat="1" applyFont="1" applyFill="1" applyBorder="1" applyAlignment="1">
      <alignment horizontal="right"/>
    </xf>
    <xf numFmtId="179" fontId="13" fillId="0" borderId="3" xfId="2" applyNumberFormat="1" applyFont="1" applyFill="1" applyBorder="1" applyAlignment="1">
      <alignment horizontal="right"/>
    </xf>
    <xf numFmtId="179" fontId="13" fillId="0" borderId="7" xfId="2" applyNumberFormat="1" applyFont="1" applyFill="1" applyBorder="1" applyAlignment="1">
      <alignment horizontal="right"/>
    </xf>
    <xf numFmtId="179" fontId="13" fillId="0" borderId="14" xfId="2" applyNumberFormat="1" applyFont="1" applyFill="1" applyBorder="1" applyAlignment="1">
      <alignment horizontal="right"/>
    </xf>
    <xf numFmtId="179" fontId="13" fillId="0" borderId="2" xfId="2" applyNumberFormat="1" applyFont="1" applyFill="1" applyBorder="1" applyAlignment="1">
      <alignment horizontal="right"/>
    </xf>
    <xf numFmtId="179" fontId="13" fillId="0" borderId="15" xfId="2" applyNumberFormat="1" applyFont="1" applyFill="1" applyBorder="1" applyAlignment="1">
      <alignment horizontal="right"/>
    </xf>
    <xf numFmtId="180" fontId="13" fillId="0" borderId="42" xfId="2" applyNumberFormat="1" applyFont="1" applyFill="1" applyBorder="1" applyAlignment="1">
      <alignment horizontal="right"/>
    </xf>
    <xf numFmtId="180" fontId="13" fillId="0" borderId="3" xfId="2" applyNumberFormat="1" applyFont="1" applyFill="1" applyBorder="1" applyAlignment="1">
      <alignment horizontal="right"/>
    </xf>
    <xf numFmtId="180" fontId="13" fillId="0" borderId="7" xfId="2" applyNumberFormat="1" applyFont="1" applyFill="1" applyBorder="1" applyAlignment="1">
      <alignment horizontal="right"/>
    </xf>
    <xf numFmtId="2" fontId="13" fillId="0" borderId="6" xfId="1" applyNumberFormat="1" applyFont="1" applyFill="1" applyBorder="1" applyAlignment="1"/>
    <xf numFmtId="2" fontId="13" fillId="0" borderId="3" xfId="1" applyNumberFormat="1" applyFont="1" applyFill="1" applyBorder="1" applyAlignment="1"/>
    <xf numFmtId="2" fontId="13" fillId="0" borderId="7" xfId="1" applyNumberFormat="1" applyFont="1" applyFill="1" applyBorder="1" applyAlignment="1"/>
    <xf numFmtId="176" fontId="10" fillId="0" borderId="14" xfId="0" applyNumberFormat="1" applyFont="1" applyFill="1" applyBorder="1" applyAlignment="1"/>
    <xf numFmtId="176" fontId="10" fillId="0" borderId="2" xfId="0" applyNumberFormat="1" applyFont="1" applyFill="1" applyBorder="1" applyAlignment="1"/>
    <xf numFmtId="176" fontId="13" fillId="0" borderId="15" xfId="1" applyNumberFormat="1" applyFont="1" applyFill="1" applyBorder="1" applyAlignment="1"/>
    <xf numFmtId="176" fontId="10" fillId="0" borderId="27" xfId="0" applyNumberFormat="1" applyFont="1" applyFill="1" applyBorder="1" applyAlignment="1"/>
    <xf numFmtId="176" fontId="13" fillId="0" borderId="63" xfId="1" applyNumberFormat="1" applyFont="1" applyFill="1" applyBorder="1" applyAlignment="1"/>
    <xf numFmtId="177" fontId="13" fillId="0" borderId="8" xfId="1" applyNumberFormat="1" applyFont="1" applyFill="1" applyBorder="1" applyAlignment="1"/>
    <xf numFmtId="177" fontId="13" fillId="0" borderId="1" xfId="1" applyNumberFormat="1" applyFont="1" applyFill="1" applyBorder="1" applyAlignment="1"/>
    <xf numFmtId="177" fontId="13" fillId="0" borderId="9" xfId="1" applyNumberFormat="1" applyFont="1" applyFill="1" applyBorder="1" applyAlignment="1"/>
    <xf numFmtId="177" fontId="13" fillId="0" borderId="25" xfId="1" applyNumberFormat="1" applyFont="1" applyFill="1" applyBorder="1" applyAlignment="1"/>
    <xf numFmtId="177" fontId="13" fillId="0" borderId="45" xfId="1" applyNumberFormat="1" applyFont="1" applyFill="1" applyBorder="1" applyAlignment="1"/>
    <xf numFmtId="176" fontId="10" fillId="0" borderId="8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3" fillId="0" borderId="9" xfId="1" applyNumberFormat="1" applyFont="1" applyFill="1" applyBorder="1" applyAlignment="1">
      <alignment horizontal="right"/>
    </xf>
    <xf numFmtId="176" fontId="10" fillId="0" borderId="25" xfId="0" applyNumberFormat="1" applyFont="1" applyFill="1" applyBorder="1" applyAlignment="1">
      <alignment horizontal="right"/>
    </xf>
    <xf numFmtId="176" fontId="13" fillId="0" borderId="45" xfId="1" applyNumberFormat="1" applyFont="1" applyFill="1" applyBorder="1" applyAlignment="1">
      <alignment horizontal="right"/>
    </xf>
    <xf numFmtId="176" fontId="13" fillId="0" borderId="8" xfId="2" applyNumberFormat="1" applyFont="1" applyFill="1" applyBorder="1" applyAlignment="1">
      <alignment horizontal="right"/>
    </xf>
    <xf numFmtId="176" fontId="13" fillId="0" borderId="1" xfId="2" applyNumberFormat="1" applyFont="1" applyFill="1" applyBorder="1" applyAlignment="1">
      <alignment horizontal="right"/>
    </xf>
    <xf numFmtId="176" fontId="13" fillId="0" borderId="9" xfId="2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/>
    <xf numFmtId="176" fontId="10" fillId="0" borderId="1" xfId="0" applyNumberFormat="1" applyFont="1" applyFill="1" applyBorder="1" applyAlignment="1"/>
    <xf numFmtId="176" fontId="13" fillId="0" borderId="9" xfId="1" applyNumberFormat="1" applyFont="1" applyFill="1" applyBorder="1" applyAlignment="1"/>
    <xf numFmtId="176" fontId="13" fillId="0" borderId="45" xfId="1" applyNumberFormat="1" applyFont="1" applyFill="1" applyBorder="1" applyAlignment="1"/>
    <xf numFmtId="180" fontId="13" fillId="0" borderId="27" xfId="2" applyNumberFormat="1" applyFont="1" applyFill="1" applyBorder="1" applyAlignment="1">
      <alignment horizontal="right"/>
    </xf>
    <xf numFmtId="180" fontId="13" fillId="0" borderId="2" xfId="2" applyNumberFormat="1" applyFont="1" applyFill="1" applyBorder="1" applyAlignment="1">
      <alignment horizontal="right"/>
    </xf>
    <xf numFmtId="180" fontId="13" fillId="0" borderId="15" xfId="2" applyNumberFormat="1" applyFont="1" applyFill="1" applyBorder="1" applyAlignment="1">
      <alignment horizontal="right"/>
    </xf>
    <xf numFmtId="180" fontId="13" fillId="0" borderId="25" xfId="2" applyNumberFormat="1" applyFont="1" applyFill="1" applyBorder="1" applyAlignment="1">
      <alignment horizontal="right"/>
    </xf>
    <xf numFmtId="180" fontId="13" fillId="0" borderId="1" xfId="2" applyNumberFormat="1" applyFont="1" applyFill="1" applyBorder="1" applyAlignment="1">
      <alignment horizontal="right"/>
    </xf>
    <xf numFmtId="180" fontId="13" fillId="0" borderId="9" xfId="2" applyNumberFormat="1" applyFont="1" applyFill="1" applyBorder="1" applyAlignment="1">
      <alignment horizontal="right"/>
    </xf>
    <xf numFmtId="2" fontId="13" fillId="0" borderId="8" xfId="1" applyNumberFormat="1" applyFont="1" applyFill="1" applyBorder="1" applyAlignment="1"/>
    <xf numFmtId="2" fontId="13" fillId="0" borderId="1" xfId="1" applyNumberFormat="1" applyFont="1" applyFill="1" applyBorder="1" applyAlignment="1"/>
    <xf numFmtId="2" fontId="13" fillId="0" borderId="9" xfId="1" applyNumberFormat="1" applyFont="1" applyFill="1" applyBorder="1" applyAlignment="1"/>
    <xf numFmtId="176" fontId="10" fillId="0" borderId="25" xfId="0" applyNumberFormat="1" applyFont="1" applyFill="1" applyBorder="1" applyAlignment="1"/>
    <xf numFmtId="176" fontId="10" fillId="2" borderId="8" xfId="0" applyNumberFormat="1" applyFont="1" applyFill="1" applyBorder="1" applyAlignment="1"/>
    <xf numFmtId="176" fontId="10" fillId="2" borderId="1" xfId="0" applyNumberFormat="1" applyFont="1" applyFill="1" applyBorder="1" applyAlignment="1"/>
    <xf numFmtId="176" fontId="13" fillId="2" borderId="9" xfId="1" applyNumberFormat="1" applyFont="1" applyFill="1" applyBorder="1" applyAlignment="1"/>
    <xf numFmtId="176" fontId="13" fillId="2" borderId="45" xfId="1" applyNumberFormat="1" applyFont="1" applyFill="1" applyBorder="1" applyAlignment="1"/>
    <xf numFmtId="180" fontId="13" fillId="2" borderId="27" xfId="2" applyNumberFormat="1" applyFont="1" applyFill="1" applyBorder="1" applyAlignment="1">
      <alignment horizontal="right"/>
    </xf>
    <xf numFmtId="180" fontId="13" fillId="2" borderId="2" xfId="2" applyNumberFormat="1" applyFont="1" applyFill="1" applyBorder="1" applyAlignment="1">
      <alignment horizontal="right"/>
    </xf>
    <xf numFmtId="180" fontId="13" fillId="2" borderId="15" xfId="2" applyNumberFormat="1" applyFont="1" applyFill="1" applyBorder="1" applyAlignment="1">
      <alignment horizontal="right"/>
    </xf>
    <xf numFmtId="180" fontId="13" fillId="2" borderId="25" xfId="2" applyNumberFormat="1" applyFont="1" applyFill="1" applyBorder="1" applyAlignment="1">
      <alignment horizontal="right"/>
    </xf>
    <xf numFmtId="180" fontId="13" fillId="2" borderId="1" xfId="2" applyNumberFormat="1" applyFont="1" applyFill="1" applyBorder="1" applyAlignment="1">
      <alignment horizontal="right"/>
    </xf>
    <xf numFmtId="180" fontId="13" fillId="2" borderId="9" xfId="2" applyNumberFormat="1" applyFont="1" applyFill="1" applyBorder="1" applyAlignment="1">
      <alignment horizontal="right"/>
    </xf>
    <xf numFmtId="176" fontId="10" fillId="2" borderId="25" xfId="0" applyNumberFormat="1" applyFont="1" applyFill="1" applyBorder="1" applyAlignment="1"/>
    <xf numFmtId="176" fontId="10" fillId="2" borderId="8" xfId="0" applyNumberFormat="1" applyFont="1" applyFill="1" applyBorder="1" applyAlignment="1">
      <alignment horizontal="right"/>
    </xf>
    <xf numFmtId="176" fontId="10" fillId="2" borderId="1" xfId="0" applyNumberFormat="1" applyFont="1" applyFill="1" applyBorder="1" applyAlignment="1">
      <alignment horizontal="right"/>
    </xf>
    <xf numFmtId="176" fontId="13" fillId="2" borderId="9" xfId="1" applyNumberFormat="1" applyFont="1" applyFill="1" applyBorder="1" applyAlignment="1">
      <alignment horizontal="right"/>
    </xf>
    <xf numFmtId="176" fontId="10" fillId="2" borderId="25" xfId="0" applyNumberFormat="1" applyFont="1" applyFill="1" applyBorder="1" applyAlignment="1">
      <alignment horizontal="right"/>
    </xf>
    <xf numFmtId="176" fontId="13" fillId="2" borderId="45" xfId="1" applyNumberFormat="1" applyFont="1" applyFill="1" applyBorder="1" applyAlignment="1">
      <alignment horizontal="right"/>
    </xf>
    <xf numFmtId="176" fontId="13" fillId="2" borderId="8" xfId="2" applyNumberFormat="1" applyFont="1" applyFill="1" applyBorder="1" applyAlignment="1">
      <alignment horizontal="right"/>
    </xf>
    <xf numFmtId="176" fontId="13" fillId="2" borderId="1" xfId="2" applyNumberFormat="1" applyFont="1" applyFill="1" applyBorder="1" applyAlignment="1">
      <alignment horizontal="right"/>
    </xf>
    <xf numFmtId="176" fontId="13" fillId="2" borderId="9" xfId="2" applyNumberFormat="1" applyFont="1" applyFill="1" applyBorder="1" applyAlignment="1">
      <alignment horizontal="right"/>
    </xf>
    <xf numFmtId="176" fontId="10" fillId="0" borderId="33" xfId="0" applyNumberFormat="1" applyFont="1" applyFill="1" applyBorder="1" applyAlignment="1"/>
    <xf numFmtId="176" fontId="10" fillId="0" borderId="34" xfId="0" applyNumberFormat="1" applyFont="1" applyFill="1" applyBorder="1" applyAlignment="1"/>
    <xf numFmtId="176" fontId="13" fillId="0" borderId="35" xfId="1" applyNumberFormat="1" applyFont="1" applyFill="1" applyBorder="1" applyAlignment="1"/>
    <xf numFmtId="176" fontId="13" fillId="0" borderId="47" xfId="1" applyNumberFormat="1" applyFont="1" applyFill="1" applyBorder="1" applyAlignment="1"/>
    <xf numFmtId="179" fontId="13" fillId="0" borderId="50" xfId="2" applyNumberFormat="1" applyFont="1" applyFill="1" applyBorder="1" applyAlignment="1">
      <alignment horizontal="right"/>
    </xf>
    <xf numFmtId="179" fontId="13" fillId="0" borderId="29" xfId="2" applyNumberFormat="1" applyFont="1" applyFill="1" applyBorder="1" applyAlignment="1">
      <alignment horizontal="right"/>
    </xf>
    <xf numFmtId="179" fontId="13" fillId="0" borderId="30" xfId="2" applyNumberFormat="1" applyFont="1" applyFill="1" applyBorder="1" applyAlignment="1">
      <alignment horizontal="right"/>
    </xf>
    <xf numFmtId="180" fontId="13" fillId="0" borderId="36" xfId="2" applyNumberFormat="1" applyFont="1" applyFill="1" applyBorder="1" applyAlignment="1">
      <alignment horizontal="right"/>
    </xf>
    <xf numFmtId="180" fontId="13" fillId="0" borderId="34" xfId="2" applyNumberFormat="1" applyFont="1" applyFill="1" applyBorder="1" applyAlignment="1">
      <alignment horizontal="right"/>
    </xf>
    <xf numFmtId="180" fontId="13" fillId="0" borderId="35" xfId="2" applyNumberFormat="1" applyFont="1" applyFill="1" applyBorder="1" applyAlignment="1">
      <alignment horizontal="right"/>
    </xf>
    <xf numFmtId="180" fontId="13" fillId="0" borderId="28" xfId="2" applyNumberFormat="1" applyFont="1" applyFill="1" applyBorder="1" applyAlignment="1">
      <alignment horizontal="right"/>
    </xf>
    <xf numFmtId="180" fontId="13" fillId="0" borderId="29" xfId="2" applyNumberFormat="1" applyFont="1" applyFill="1" applyBorder="1" applyAlignment="1">
      <alignment horizontal="right"/>
    </xf>
    <xf numFmtId="180" fontId="13" fillId="0" borderId="30" xfId="2" applyNumberFormat="1" applyFont="1" applyFill="1" applyBorder="1" applyAlignment="1">
      <alignment horizontal="right"/>
    </xf>
    <xf numFmtId="2" fontId="13" fillId="0" borderId="33" xfId="1" applyNumberFormat="1" applyFont="1" applyFill="1" applyBorder="1" applyAlignment="1"/>
    <xf numFmtId="2" fontId="13" fillId="0" borderId="34" xfId="1" applyNumberFormat="1" applyFont="1" applyFill="1" applyBorder="1" applyAlignment="1"/>
    <xf numFmtId="2" fontId="13" fillId="0" borderId="35" xfId="1" applyNumberFormat="1" applyFont="1" applyFill="1" applyBorder="1" applyAlignment="1"/>
    <xf numFmtId="176" fontId="10" fillId="0" borderId="36" xfId="0" applyNumberFormat="1" applyFont="1" applyFill="1" applyBorder="1" applyAlignment="1"/>
    <xf numFmtId="176" fontId="10" fillId="0" borderId="33" xfId="0" applyNumberFormat="1" applyFont="1" applyFill="1" applyBorder="1" applyAlignment="1">
      <alignment horizontal="right"/>
    </xf>
    <xf numFmtId="176" fontId="10" fillId="0" borderId="34" xfId="0" applyNumberFormat="1" applyFont="1" applyFill="1" applyBorder="1" applyAlignment="1">
      <alignment horizontal="right"/>
    </xf>
    <xf numFmtId="176" fontId="13" fillId="0" borderId="35" xfId="1" applyNumberFormat="1" applyFont="1" applyFill="1" applyBorder="1" applyAlignment="1">
      <alignment horizontal="right"/>
    </xf>
    <xf numFmtId="176" fontId="10" fillId="0" borderId="36" xfId="0" applyNumberFormat="1" applyFont="1" applyFill="1" applyBorder="1" applyAlignment="1">
      <alignment horizontal="right"/>
    </xf>
    <xf numFmtId="176" fontId="13" fillId="0" borderId="47" xfId="1" applyNumberFormat="1" applyFont="1" applyFill="1" applyBorder="1" applyAlignment="1">
      <alignment horizontal="right"/>
    </xf>
    <xf numFmtId="176" fontId="13" fillId="0" borderId="33" xfId="2" applyNumberFormat="1" applyFont="1" applyFill="1" applyBorder="1" applyAlignment="1">
      <alignment horizontal="right"/>
    </xf>
    <xf numFmtId="176" fontId="13" fillId="0" borderId="34" xfId="2" applyNumberFormat="1" applyFont="1" applyFill="1" applyBorder="1" applyAlignment="1">
      <alignment horizontal="right"/>
    </xf>
    <xf numFmtId="176" fontId="13" fillId="0" borderId="35" xfId="2" applyNumberFormat="1" applyFont="1" applyFill="1" applyBorder="1" applyAlignment="1">
      <alignment horizontal="right"/>
    </xf>
    <xf numFmtId="176" fontId="10" fillId="0" borderId="37" xfId="0" applyNumberFormat="1" applyFont="1" applyFill="1" applyBorder="1" applyAlignment="1"/>
    <xf numFmtId="176" fontId="10" fillId="0" borderId="38" xfId="0" applyNumberFormat="1" applyFont="1" applyFill="1" applyBorder="1" applyAlignment="1"/>
    <xf numFmtId="176" fontId="13" fillId="0" borderId="39" xfId="1" applyNumberFormat="1" applyFont="1" applyFill="1" applyBorder="1" applyAlignment="1"/>
    <xf numFmtId="176" fontId="13" fillId="0" borderId="48" xfId="1" applyNumberFormat="1" applyFont="1" applyFill="1" applyBorder="1" applyAlignment="1"/>
    <xf numFmtId="180" fontId="13" fillId="0" borderId="40" xfId="2" applyNumberFormat="1" applyFont="1" applyFill="1" applyBorder="1" applyAlignment="1">
      <alignment horizontal="right"/>
    </xf>
    <xf numFmtId="180" fontId="13" fillId="0" borderId="38" xfId="2" applyNumberFormat="1" applyFont="1" applyFill="1" applyBorder="1" applyAlignment="1">
      <alignment horizontal="right"/>
    </xf>
    <xf numFmtId="180" fontId="13" fillId="0" borderId="39" xfId="2" applyNumberFormat="1" applyFont="1" applyFill="1" applyBorder="1" applyAlignment="1">
      <alignment horizontal="right"/>
    </xf>
    <xf numFmtId="2" fontId="13" fillId="0" borderId="37" xfId="1" applyNumberFormat="1" applyFont="1" applyFill="1" applyBorder="1" applyAlignment="1"/>
    <xf numFmtId="2" fontId="13" fillId="0" borderId="38" xfId="1" applyNumberFormat="1" applyFont="1" applyFill="1" applyBorder="1" applyAlignment="1"/>
    <xf numFmtId="2" fontId="13" fillId="0" borderId="39" xfId="1" applyNumberFormat="1" applyFont="1" applyFill="1" applyBorder="1" applyAlignment="1"/>
    <xf numFmtId="176" fontId="10" fillId="0" borderId="40" xfId="0" applyNumberFormat="1" applyFont="1" applyFill="1" applyBorder="1" applyAlignment="1"/>
    <xf numFmtId="176" fontId="10" fillId="0" borderId="38" xfId="0" applyNumberFormat="1" applyFont="1" applyFill="1" applyBorder="1" applyAlignment="1">
      <alignment horizontal="right"/>
    </xf>
    <xf numFmtId="176" fontId="10" fillId="0" borderId="40" xfId="0" applyNumberFormat="1" applyFont="1" applyFill="1" applyBorder="1" applyAlignment="1">
      <alignment horizontal="right"/>
    </xf>
    <xf numFmtId="176" fontId="13" fillId="0" borderId="48" xfId="1" applyNumberFormat="1" applyFont="1" applyFill="1" applyBorder="1" applyAlignment="1">
      <alignment horizontal="right"/>
    </xf>
    <xf numFmtId="176" fontId="13" fillId="0" borderId="38" xfId="2" applyNumberFormat="1" applyFont="1" applyFill="1" applyBorder="1" applyAlignment="1">
      <alignment horizontal="right"/>
    </xf>
    <xf numFmtId="176" fontId="10" fillId="0" borderId="51" xfId="0" applyNumberFormat="1" applyFont="1" applyFill="1" applyBorder="1" applyAlignment="1"/>
    <xf numFmtId="176" fontId="10" fillId="0" borderId="52" xfId="0" applyNumberFormat="1" applyFont="1" applyFill="1" applyBorder="1" applyAlignment="1"/>
    <xf numFmtId="176" fontId="13" fillId="0" borderId="53" xfId="1" applyNumberFormat="1" applyFont="1" applyFill="1" applyBorder="1" applyAlignment="1"/>
    <xf numFmtId="176" fontId="13" fillId="0" borderId="55" xfId="1" applyNumberFormat="1" applyFont="1" applyFill="1" applyBorder="1" applyAlignment="1"/>
    <xf numFmtId="180" fontId="13" fillId="0" borderId="56" xfId="2" applyNumberFormat="1" applyFont="1" applyFill="1" applyBorder="1" applyAlignment="1">
      <alignment horizontal="right"/>
    </xf>
    <xf numFmtId="180" fontId="13" fillId="0" borderId="52" xfId="2" applyNumberFormat="1" applyFont="1" applyFill="1" applyBorder="1" applyAlignment="1">
      <alignment horizontal="right"/>
    </xf>
    <xf numFmtId="180" fontId="13" fillId="0" borderId="53" xfId="2" applyNumberFormat="1" applyFont="1" applyFill="1" applyBorder="1" applyAlignment="1">
      <alignment horizontal="right"/>
    </xf>
    <xf numFmtId="176" fontId="10" fillId="0" borderId="64" xfId="0" applyNumberFormat="1" applyFont="1" applyFill="1" applyBorder="1" applyAlignment="1"/>
    <xf numFmtId="176" fontId="10" fillId="0" borderId="65" xfId="0" applyNumberFormat="1" applyFont="1" applyFill="1" applyBorder="1" applyAlignment="1"/>
    <xf numFmtId="176" fontId="13" fillId="0" borderId="66" xfId="1" applyNumberFormat="1" applyFont="1" applyFill="1" applyBorder="1" applyAlignment="1"/>
    <xf numFmtId="2" fontId="13" fillId="0" borderId="51" xfId="1" applyNumberFormat="1" applyFont="1" applyFill="1" applyBorder="1" applyAlignment="1"/>
    <xf numFmtId="2" fontId="13" fillId="0" borderId="52" xfId="1" applyNumberFormat="1" applyFont="1" applyFill="1" applyBorder="1" applyAlignment="1"/>
    <xf numFmtId="2" fontId="13" fillId="0" borderId="53" xfId="1" applyNumberFormat="1" applyFont="1" applyFill="1" applyBorder="1" applyAlignment="1"/>
    <xf numFmtId="176" fontId="10" fillId="0" borderId="56" xfId="0" applyNumberFormat="1" applyFont="1" applyFill="1" applyBorder="1" applyAlignment="1"/>
    <xf numFmtId="176" fontId="10" fillId="0" borderId="51" xfId="0" applyNumberFormat="1" applyFont="1" applyFill="1" applyBorder="1" applyAlignment="1">
      <alignment horizontal="right"/>
    </xf>
    <xf numFmtId="176" fontId="10" fillId="0" borderId="52" xfId="0" applyNumberFormat="1" applyFont="1" applyFill="1" applyBorder="1" applyAlignment="1">
      <alignment horizontal="right"/>
    </xf>
    <xf numFmtId="176" fontId="13" fillId="0" borderId="53" xfId="1" applyNumberFormat="1" applyFont="1" applyFill="1" applyBorder="1" applyAlignment="1">
      <alignment horizontal="right"/>
    </xf>
    <xf numFmtId="176" fontId="10" fillId="0" borderId="56" xfId="0" applyNumberFormat="1" applyFont="1" applyFill="1" applyBorder="1" applyAlignment="1">
      <alignment horizontal="right"/>
    </xf>
    <xf numFmtId="176" fontId="13" fillId="0" borderId="55" xfId="1" applyNumberFormat="1" applyFont="1" applyFill="1" applyBorder="1" applyAlignment="1">
      <alignment horizontal="right"/>
    </xf>
    <xf numFmtId="176" fontId="13" fillId="0" borderId="51" xfId="2" applyNumberFormat="1" applyFont="1" applyFill="1" applyBorder="1" applyAlignment="1">
      <alignment horizontal="right"/>
    </xf>
    <xf numFmtId="176" fontId="13" fillId="0" borderId="52" xfId="2" applyNumberFormat="1" applyFont="1" applyFill="1" applyBorder="1" applyAlignment="1">
      <alignment horizontal="right"/>
    </xf>
    <xf numFmtId="176" fontId="13" fillId="0" borderId="53" xfId="2" applyNumberFormat="1" applyFont="1" applyFill="1" applyBorder="1" applyAlignment="1">
      <alignment horizontal="right"/>
    </xf>
    <xf numFmtId="180" fontId="13" fillId="0" borderId="26" xfId="2" applyNumberFormat="1" applyFont="1" applyFill="1" applyBorder="1" applyAlignment="1">
      <alignment horizontal="right"/>
    </xf>
    <xf numFmtId="180" fontId="13" fillId="0" borderId="19" xfId="2" applyNumberFormat="1" applyFont="1" applyFill="1" applyBorder="1" applyAlignment="1">
      <alignment horizontal="right"/>
    </xf>
    <xf numFmtId="180" fontId="13" fillId="0" borderId="20" xfId="2" applyNumberFormat="1" applyFont="1" applyFill="1" applyBorder="1" applyAlignment="1">
      <alignment horizontal="right"/>
    </xf>
    <xf numFmtId="180" fontId="13" fillId="0" borderId="67" xfId="2" applyNumberFormat="1" applyFont="1" applyFill="1" applyBorder="1" applyAlignment="1">
      <alignment horizontal="right"/>
    </xf>
    <xf numFmtId="2" fontId="13" fillId="0" borderId="18" xfId="1" applyNumberFormat="1" applyFont="1" applyFill="1" applyBorder="1" applyAlignment="1"/>
    <xf numFmtId="2" fontId="13" fillId="0" borderId="19" xfId="1" applyNumberFormat="1" applyFont="1" applyFill="1" applyBorder="1" applyAlignment="1"/>
    <xf numFmtId="2" fontId="13" fillId="0" borderId="20" xfId="1" applyNumberFormat="1" applyFont="1" applyFill="1" applyBorder="1" applyAlignment="1"/>
    <xf numFmtId="179" fontId="13" fillId="0" borderId="6" xfId="2" applyNumberFormat="1" applyFont="1" applyFill="1" applyBorder="1" applyAlignment="1"/>
    <xf numFmtId="179" fontId="13" fillId="0" borderId="3" xfId="2" applyNumberFormat="1" applyFont="1" applyFill="1" applyBorder="1" applyAlignment="1"/>
    <xf numFmtId="179" fontId="13" fillId="0" borderId="7" xfId="2" applyNumberFormat="1" applyFont="1" applyFill="1" applyBorder="1" applyAlignment="1"/>
    <xf numFmtId="179" fontId="13" fillId="0" borderId="8" xfId="2" applyNumberFormat="1" applyFont="1" applyFill="1" applyBorder="1" applyAlignment="1"/>
    <xf numFmtId="179" fontId="13" fillId="0" borderId="1" xfId="2" applyNumberFormat="1" applyFont="1" applyFill="1" applyBorder="1" applyAlignment="1"/>
    <xf numFmtId="179" fontId="13" fillId="0" borderId="9" xfId="2" applyNumberFormat="1" applyFont="1" applyFill="1" applyBorder="1" applyAlignment="1"/>
    <xf numFmtId="179" fontId="13" fillId="0" borderId="33" xfId="2" applyNumberFormat="1" applyFont="1" applyFill="1" applyBorder="1" applyAlignment="1"/>
    <xf numFmtId="179" fontId="13" fillId="0" borderId="34" xfId="2" applyNumberFormat="1" applyFont="1" applyFill="1" applyBorder="1" applyAlignment="1"/>
    <xf numFmtId="179" fontId="13" fillId="0" borderId="35" xfId="2" applyNumberFormat="1" applyFont="1" applyFill="1" applyBorder="1" applyAlignment="1"/>
    <xf numFmtId="179" fontId="13" fillId="0" borderId="37" xfId="2" applyNumberFormat="1" applyFont="1" applyFill="1" applyBorder="1" applyAlignment="1"/>
    <xf numFmtId="179" fontId="13" fillId="0" borderId="38" xfId="2" applyNumberFormat="1" applyFont="1" applyFill="1" applyBorder="1" applyAlignment="1"/>
    <xf numFmtId="179" fontId="13" fillId="0" borderId="39" xfId="2" applyNumberFormat="1" applyFont="1" applyFill="1" applyBorder="1" applyAlignment="1"/>
    <xf numFmtId="179" fontId="13" fillId="0" borderId="51" xfId="2" applyNumberFormat="1" applyFont="1" applyFill="1" applyBorder="1" applyAlignment="1"/>
    <xf numFmtId="179" fontId="13" fillId="0" borderId="52" xfId="2" applyNumberFormat="1" applyFont="1" applyFill="1" applyBorder="1" applyAlignment="1"/>
    <xf numFmtId="179" fontId="13" fillId="0" borderId="53" xfId="2" applyNumberFormat="1" applyFont="1" applyFill="1" applyBorder="1" applyAlignment="1"/>
    <xf numFmtId="179" fontId="13" fillId="0" borderId="18" xfId="2" applyNumberFormat="1" applyFont="1" applyFill="1" applyBorder="1" applyAlignment="1"/>
    <xf numFmtId="179" fontId="13" fillId="0" borderId="19" xfId="2" applyNumberFormat="1" applyFont="1" applyFill="1" applyBorder="1" applyAlignment="1"/>
    <xf numFmtId="179" fontId="13" fillId="0" borderId="20" xfId="2" applyNumberFormat="1" applyFont="1" applyFill="1" applyBorder="1" applyAlignment="1"/>
    <xf numFmtId="179" fontId="13" fillId="0" borderId="25" xfId="2" applyNumberFormat="1" applyFont="1" applyFill="1" applyBorder="1" applyAlignment="1"/>
    <xf numFmtId="179" fontId="13" fillId="0" borderId="45" xfId="2" applyNumberFormat="1" applyFont="1" applyFill="1" applyBorder="1" applyAlignment="1"/>
    <xf numFmtId="179" fontId="13" fillId="0" borderId="36" xfId="2" applyNumberFormat="1" applyFont="1" applyFill="1" applyBorder="1" applyAlignment="1"/>
    <xf numFmtId="179" fontId="13" fillId="0" borderId="47" xfId="2" applyNumberFormat="1" applyFont="1" applyFill="1" applyBorder="1" applyAlignment="1"/>
    <xf numFmtId="179" fontId="13" fillId="0" borderId="40" xfId="2" applyNumberFormat="1" applyFont="1" applyFill="1" applyBorder="1" applyAlignment="1"/>
    <xf numFmtId="179" fontId="13" fillId="0" borderId="48" xfId="2" applyNumberFormat="1" applyFont="1" applyFill="1" applyBorder="1" applyAlignment="1"/>
    <xf numFmtId="179" fontId="13" fillId="0" borderId="56" xfId="2" applyNumberFormat="1" applyFont="1" applyFill="1" applyBorder="1" applyAlignment="1"/>
    <xf numFmtId="179" fontId="13" fillId="0" borderId="55" xfId="2" applyNumberFormat="1" applyFont="1" applyFill="1" applyBorder="1" applyAlignment="1"/>
    <xf numFmtId="179" fontId="13" fillId="0" borderId="26" xfId="2" applyNumberFormat="1" applyFont="1" applyFill="1" applyBorder="1" applyAlignment="1"/>
    <xf numFmtId="179" fontId="13" fillId="0" borderId="49" xfId="2" applyNumberFormat="1" applyFont="1" applyFill="1" applyBorder="1" applyAlignment="1"/>
  </cellXfs>
  <cellStyles count="4">
    <cellStyle name="パーセント" xfId="2" builtinId="5"/>
    <cellStyle name="桁区切り" xfId="1" builtinId="6"/>
    <cellStyle name="標準" xfId="0" builtinId="0"/>
    <cellStyle name="標準_H11小学６年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333333333333"/>
          <c:y val="0.20570295666509283"/>
          <c:w val="0.79850746268656714"/>
          <c:h val="0.681727395319925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'!$C$7:$N$7</c:f>
              <c:numCache>
                <c:formatCode>0.00_);[Red]\(0.00\)</c:formatCode>
                <c:ptCount val="12"/>
                <c:pt idx="0">
                  <c:v>1.5181910914654879</c:v>
                </c:pt>
                <c:pt idx="1">
                  <c:v>1.360655737704918</c:v>
                </c:pt>
                <c:pt idx="2">
                  <c:v>1.2590439276485788</c:v>
                </c:pt>
                <c:pt idx="3">
                  <c:v>1.3176979374584166</c:v>
                </c:pt>
                <c:pt idx="4">
                  <c:v>1.1459829059829061</c:v>
                </c:pt>
                <c:pt idx="5">
                  <c:v>0.93607616456987419</c:v>
                </c:pt>
                <c:pt idx="6">
                  <c:v>0.77774064171122992</c:v>
                </c:pt>
                <c:pt idx="7">
                  <c:v>0.89573459715639814</c:v>
                </c:pt>
                <c:pt idx="8">
                  <c:v>0.84369385555156307</c:v>
                </c:pt>
                <c:pt idx="9">
                  <c:v>0.91939639308060361</c:v>
                </c:pt>
                <c:pt idx="10">
                  <c:v>0.86523098298020151</c:v>
                </c:pt>
                <c:pt idx="11">
                  <c:v>0.53772919605077574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D-4EF4-B32C-8715800C670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D-4EF4-B32C-8715800C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66208"/>
        <c:axId val="1636075456"/>
      </c:lineChart>
      <c:catAx>
        <c:axId val="163606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545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360754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62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5083093530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'!$C$17:$N$17</c:f>
              <c:numCache>
                <c:formatCode>0.00_);[Red]\(0.00\)</c:formatCode>
                <c:ptCount val="12"/>
                <c:pt idx="0">
                  <c:v>3.641434262948207</c:v>
                </c:pt>
                <c:pt idx="1">
                  <c:v>2.7169811320754715</c:v>
                </c:pt>
                <c:pt idx="2">
                  <c:v>2.4446764091858038</c:v>
                </c:pt>
                <c:pt idx="3">
                  <c:v>2.6346555323590812</c:v>
                </c:pt>
                <c:pt idx="4">
                  <c:v>1.7625272331154684</c:v>
                </c:pt>
                <c:pt idx="5">
                  <c:v>1.757847533632287</c:v>
                </c:pt>
                <c:pt idx="6">
                  <c:v>1.7837150127226462</c:v>
                </c:pt>
                <c:pt idx="7">
                  <c:v>1.4874371859296482</c:v>
                </c:pt>
                <c:pt idx="8">
                  <c:v>1.7976649746192892</c:v>
                </c:pt>
                <c:pt idx="9">
                  <c:v>1.2849740932642486</c:v>
                </c:pt>
                <c:pt idx="10">
                  <c:v>1.0197740112994351</c:v>
                </c:pt>
                <c:pt idx="11">
                  <c:v>1.2198795180722892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8-4AD3-846E-9B999BA8336A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8-4AD3-846E-9B999BA8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7648"/>
        <c:axId val="1696474176"/>
      </c:lineChart>
      <c:catAx>
        <c:axId val="169646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417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9647417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76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978759127026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'!$C$19:$N$19</c:f>
              <c:numCache>
                <c:formatCode>0.00_);[Red]\(0.00\)</c:formatCode>
                <c:ptCount val="12"/>
                <c:pt idx="0">
                  <c:v>2.5384615384615383</c:v>
                </c:pt>
                <c:pt idx="1">
                  <c:v>2.493150684931507</c:v>
                </c:pt>
                <c:pt idx="2">
                  <c:v>2.592137592137592</c:v>
                </c:pt>
                <c:pt idx="3">
                  <c:v>2.0963541666666665</c:v>
                </c:pt>
                <c:pt idx="4">
                  <c:v>1.8428571428571427</c:v>
                </c:pt>
                <c:pt idx="5">
                  <c:v>1.9007092198581561</c:v>
                </c:pt>
                <c:pt idx="6">
                  <c:v>1.5026595744680851</c:v>
                </c:pt>
                <c:pt idx="7">
                  <c:v>1.1666666666666667</c:v>
                </c:pt>
                <c:pt idx="8">
                  <c:v>1.3363095238095237</c:v>
                </c:pt>
                <c:pt idx="9">
                  <c:v>1.4011627906976745</c:v>
                </c:pt>
                <c:pt idx="10">
                  <c:v>1.0295081967213116</c:v>
                </c:pt>
                <c:pt idx="11">
                  <c:v>0.93225806451612903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9-44F1-9263-EB75EDBFD1A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9-44F1-9263-EB75EDBF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3296"/>
        <c:axId val="1696464384"/>
      </c:lineChart>
      <c:catAx>
        <c:axId val="169646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438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9646438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32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6603807820564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'!$C$20:$N$20</c:f>
              <c:numCache>
                <c:formatCode>0.00_);[Red]\(0.00\)</c:formatCode>
                <c:ptCount val="12"/>
                <c:pt idx="0">
                  <c:v>1.9707602339181287</c:v>
                </c:pt>
                <c:pt idx="1">
                  <c:v>2.2124352331606216</c:v>
                </c:pt>
                <c:pt idx="2">
                  <c:v>2.2063492063492065</c:v>
                </c:pt>
                <c:pt idx="3">
                  <c:v>1.5</c:v>
                </c:pt>
                <c:pt idx="4">
                  <c:v>1.5837563451776651</c:v>
                </c:pt>
                <c:pt idx="5">
                  <c:v>1.5621621621621622</c:v>
                </c:pt>
                <c:pt idx="6">
                  <c:v>0.95628415300546443</c:v>
                </c:pt>
                <c:pt idx="7">
                  <c:v>1.1929824561403508</c:v>
                </c:pt>
                <c:pt idx="8">
                  <c:v>1.2191011235955056</c:v>
                </c:pt>
                <c:pt idx="9">
                  <c:v>0.63529411764705879</c:v>
                </c:pt>
                <c:pt idx="10">
                  <c:v>0.63522012578616349</c:v>
                </c:pt>
                <c:pt idx="11">
                  <c:v>0.92666666666666664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4-471C-BD75-5DA503312C7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4-471C-BD75-5DA50331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0368"/>
        <c:axId val="1696474720"/>
      </c:lineChart>
      <c:catAx>
        <c:axId val="169647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472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7472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03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6120756574265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'!$C$21:$N$21</c:f>
              <c:numCache>
                <c:formatCode>0.00_);[Red]\(0.00\)</c:formatCode>
                <c:ptCount val="12"/>
                <c:pt idx="0">
                  <c:v>0.45833333333333331</c:v>
                </c:pt>
                <c:pt idx="1">
                  <c:v>0.13559322033898305</c:v>
                </c:pt>
                <c:pt idx="2">
                  <c:v>0.3925233644859813</c:v>
                </c:pt>
                <c:pt idx="3">
                  <c:v>0.26785714285714285</c:v>
                </c:pt>
                <c:pt idx="4">
                  <c:v>0.22033898305084745</c:v>
                </c:pt>
                <c:pt idx="5">
                  <c:v>0.40659340659340659</c:v>
                </c:pt>
                <c:pt idx="6">
                  <c:v>0.13636363636363635</c:v>
                </c:pt>
                <c:pt idx="7">
                  <c:v>0.1092436974789916</c:v>
                </c:pt>
                <c:pt idx="8">
                  <c:v>0.12987012987012986</c:v>
                </c:pt>
                <c:pt idx="9">
                  <c:v>8.5470085470085472E-2</c:v>
                </c:pt>
                <c:pt idx="10">
                  <c:v>0.1</c:v>
                </c:pt>
                <c:pt idx="11">
                  <c:v>0.10236220472440945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E-4134-B562-31CB5EB8EBF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E-4134-B562-31CB5EB8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9280"/>
        <c:axId val="1696468736"/>
      </c:lineChart>
      <c:catAx>
        <c:axId val="169646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8736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6873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92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104477611940294"/>
          <c:h val="0.6770241911202263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'!$C$22:$N$22</c:f>
              <c:numCache>
                <c:formatCode>0.00_);[Red]\(0.00\)</c:formatCode>
                <c:ptCount val="12"/>
                <c:pt idx="0">
                  <c:v>2.1473684210526316</c:v>
                </c:pt>
                <c:pt idx="1">
                  <c:v>1.6666666666666667</c:v>
                </c:pt>
                <c:pt idx="2">
                  <c:v>1.6923076923076923</c:v>
                </c:pt>
                <c:pt idx="3">
                  <c:v>2.3214285714285716</c:v>
                </c:pt>
                <c:pt idx="4">
                  <c:v>1.88</c:v>
                </c:pt>
                <c:pt idx="5">
                  <c:v>1.5048076923076923</c:v>
                </c:pt>
                <c:pt idx="6">
                  <c:v>2.2296650717703348</c:v>
                </c:pt>
                <c:pt idx="7">
                  <c:v>1.6256410256410256</c:v>
                </c:pt>
                <c:pt idx="8">
                  <c:v>1.539906103286385</c:v>
                </c:pt>
                <c:pt idx="9">
                  <c:v>1.5428571428571429</c:v>
                </c:pt>
                <c:pt idx="10">
                  <c:v>1.2588832487309645</c:v>
                </c:pt>
                <c:pt idx="11">
                  <c:v>0.97890295358649793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C-45F4-8C5A-6034437FC26C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C-45F4-8C5A-6034437F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1456"/>
        <c:axId val="1696465472"/>
      </c:lineChart>
      <c:catAx>
        <c:axId val="16964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5472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96465472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1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47197175641831"/>
          <c:w val="0.796995407202358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'!$C$23:$N$23</c:f>
              <c:numCache>
                <c:formatCode>0.00_);[Red]\(0.00\)</c:formatCode>
                <c:ptCount val="12"/>
                <c:pt idx="0">
                  <c:v>1.0740740740740742</c:v>
                </c:pt>
                <c:pt idx="1">
                  <c:v>1.6041666666666667</c:v>
                </c:pt>
                <c:pt idx="2">
                  <c:v>0.95652173913043481</c:v>
                </c:pt>
                <c:pt idx="3">
                  <c:v>0.90047393364928907</c:v>
                </c:pt>
                <c:pt idx="4">
                  <c:v>0.58904109589041098</c:v>
                </c:pt>
                <c:pt idx="5">
                  <c:v>0.61904761904761907</c:v>
                </c:pt>
                <c:pt idx="6">
                  <c:v>0.58441558441558439</c:v>
                </c:pt>
                <c:pt idx="7">
                  <c:v>0.13636363636363635</c:v>
                </c:pt>
                <c:pt idx="8">
                  <c:v>0.41666666666666669</c:v>
                </c:pt>
                <c:pt idx="9">
                  <c:v>0.671875</c:v>
                </c:pt>
                <c:pt idx="10">
                  <c:v>0.65</c:v>
                </c:pt>
                <c:pt idx="11">
                  <c:v>0.80645161290322576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5-457E-B7BE-DE27BF9CB8DB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5-457E-B7BE-DE27BF9C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6352"/>
        <c:axId val="1696475264"/>
      </c:lineChart>
      <c:catAx>
        <c:axId val="169647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5264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7526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63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089887640449437E-2"/>
          <c:w val="0.90977759359027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159090909090909"/>
          <c:w val="0.7969954072023584"/>
          <c:h val="0.6658397414377289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'!$C$24:$N$24</c:f>
              <c:numCache>
                <c:formatCode>0.00_);[Red]\(0.00\)</c:formatCode>
                <c:ptCount val="12"/>
                <c:pt idx="0">
                  <c:v>3.48</c:v>
                </c:pt>
                <c:pt idx="1">
                  <c:v>3.2096774193548385</c:v>
                </c:pt>
                <c:pt idx="2">
                  <c:v>3.0147058823529411</c:v>
                </c:pt>
                <c:pt idx="3">
                  <c:v>2.5517241379310347</c:v>
                </c:pt>
                <c:pt idx="4">
                  <c:v>2.3809523809523809</c:v>
                </c:pt>
                <c:pt idx="5">
                  <c:v>0.95945945945945943</c:v>
                </c:pt>
                <c:pt idx="6">
                  <c:v>1.2678571428571428</c:v>
                </c:pt>
                <c:pt idx="7">
                  <c:v>1.7761194029850746</c:v>
                </c:pt>
                <c:pt idx="8">
                  <c:v>1.3050847457627119</c:v>
                </c:pt>
                <c:pt idx="9">
                  <c:v>0.65909090909090906</c:v>
                </c:pt>
                <c:pt idx="10">
                  <c:v>0.8666666666666667</c:v>
                </c:pt>
                <c:pt idx="11">
                  <c:v>1.1372549019607843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4-405E-9BA0-47287C111B9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4-405E-9BA0-47287C11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9824"/>
        <c:axId val="1696463840"/>
      </c:lineChart>
      <c:catAx>
        <c:axId val="169646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384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6384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98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40909090909090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034019873432387"/>
          <c:w val="0.79850746268656714"/>
          <c:h val="0.6669112447911380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'!$C$25:$N$25</c:f>
              <c:numCache>
                <c:formatCode>0.00_);[Red]\(0.00\)</c:formatCode>
                <c:ptCount val="12"/>
                <c:pt idx="0">
                  <c:v>3.5542168674698793</c:v>
                </c:pt>
                <c:pt idx="1">
                  <c:v>2.464788732394366</c:v>
                </c:pt>
                <c:pt idx="2">
                  <c:v>2.547945205479452</c:v>
                </c:pt>
                <c:pt idx="3">
                  <c:v>1.3333333333333333</c:v>
                </c:pt>
                <c:pt idx="4">
                  <c:v>0.5901639344262295</c:v>
                </c:pt>
                <c:pt idx="5">
                  <c:v>0.647887323943662</c:v>
                </c:pt>
                <c:pt idx="6">
                  <c:v>0.35</c:v>
                </c:pt>
                <c:pt idx="7">
                  <c:v>0.352112676056338</c:v>
                </c:pt>
                <c:pt idx="8">
                  <c:v>0.23636363636363636</c:v>
                </c:pt>
                <c:pt idx="9">
                  <c:v>0.26027397260273971</c:v>
                </c:pt>
                <c:pt idx="10">
                  <c:v>6.8965517241379309E-2</c:v>
                </c:pt>
                <c:pt idx="11">
                  <c:v>0.14545454545454545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6-44E2-83BA-579DA9C7908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6-44E2-83BA-579DA9C7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7984"/>
        <c:axId val="1696464928"/>
      </c:lineChart>
      <c:catAx>
        <c:axId val="169647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492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6492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79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428636798651781"/>
          <c:w val="0.79850746268656714"/>
          <c:h val="0.653144110390617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'!$C$9:$N$9</c:f>
              <c:numCache>
                <c:formatCode>0.00_);[Red]\(0.00\)</c:formatCode>
                <c:ptCount val="12"/>
                <c:pt idx="0">
                  <c:v>2.0428109854604202</c:v>
                </c:pt>
                <c:pt idx="1">
                  <c:v>1.9306772908366534</c:v>
                </c:pt>
                <c:pt idx="2">
                  <c:v>1.9899536321483771</c:v>
                </c:pt>
                <c:pt idx="3">
                  <c:v>1.9048760991207034</c:v>
                </c:pt>
                <c:pt idx="4">
                  <c:v>1.2676973148901547</c:v>
                </c:pt>
                <c:pt idx="5">
                  <c:v>1.5265588914549653</c:v>
                </c:pt>
                <c:pt idx="6">
                  <c:v>1.4679760888129803</c:v>
                </c:pt>
                <c:pt idx="7">
                  <c:v>1.0858447488584475</c:v>
                </c:pt>
                <c:pt idx="8">
                  <c:v>1.0813852813852813</c:v>
                </c:pt>
                <c:pt idx="9">
                  <c:v>1.0075117370892019</c:v>
                </c:pt>
                <c:pt idx="10">
                  <c:v>0.83922261484098937</c:v>
                </c:pt>
                <c:pt idx="11">
                  <c:v>0.76701821668264625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5-451A-9202-40F21C59BFB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5-451A-9202-40F21C59B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6896"/>
        <c:axId val="1696475808"/>
      </c:lineChart>
      <c:catAx>
        <c:axId val="169647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580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7580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6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10336794070971"/>
          <c:y val="0.22413932057502206"/>
          <c:w val="0.80000578707889958"/>
          <c:h val="0.663291405822749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'!$C$10:$N$10</c:f>
              <c:numCache>
                <c:formatCode>0.00_);[Red]\(0.00\)</c:formatCode>
                <c:ptCount val="12"/>
                <c:pt idx="0">
                  <c:v>1.8964497041420119</c:v>
                </c:pt>
                <c:pt idx="1">
                  <c:v>2.0558739255014329</c:v>
                </c:pt>
                <c:pt idx="2">
                  <c:v>1.535660091047041</c:v>
                </c:pt>
                <c:pt idx="3">
                  <c:v>1.1365705614567527</c:v>
                </c:pt>
                <c:pt idx="4">
                  <c:v>1.4623188405797101</c:v>
                </c:pt>
                <c:pt idx="5">
                  <c:v>1.2814465408805031</c:v>
                </c:pt>
                <c:pt idx="6">
                  <c:v>1.2585949177877429</c:v>
                </c:pt>
                <c:pt idx="7">
                  <c:v>1.3935389133627019</c:v>
                </c:pt>
                <c:pt idx="8">
                  <c:v>1.0353130016051364</c:v>
                </c:pt>
                <c:pt idx="9">
                  <c:v>0.78877400295420974</c:v>
                </c:pt>
                <c:pt idx="10">
                  <c:v>1.0674318507890961</c:v>
                </c:pt>
                <c:pt idx="11">
                  <c:v>0.73188405797101452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9-48A9-806E-BE291142758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9-48A9-806E-BE291142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6560"/>
        <c:axId val="1696477440"/>
      </c:lineChart>
      <c:catAx>
        <c:axId val="169646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744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7744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6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735632183908046E-2"/>
          <c:w val="0.8963025177408380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'!$C$8:$N$8</c:f>
              <c:numCache>
                <c:formatCode>0.00_);[Red]\(0.00\)</c:formatCode>
                <c:ptCount val="12"/>
                <c:pt idx="0">
                  <c:v>1.7592039800995025</c:v>
                </c:pt>
                <c:pt idx="1">
                  <c:v>1.8307267709291628</c:v>
                </c:pt>
                <c:pt idx="2">
                  <c:v>1.3696729435084243</c:v>
                </c:pt>
                <c:pt idx="3">
                  <c:v>1.7381174277726001</c:v>
                </c:pt>
                <c:pt idx="4">
                  <c:v>1.8710601719197708</c:v>
                </c:pt>
                <c:pt idx="5">
                  <c:v>1.110065851364064</c:v>
                </c:pt>
                <c:pt idx="6">
                  <c:v>1.2414800389483933</c:v>
                </c:pt>
                <c:pt idx="7">
                  <c:v>0.95829195630585895</c:v>
                </c:pt>
                <c:pt idx="8">
                  <c:v>1.0206825232678387</c:v>
                </c:pt>
                <c:pt idx="9">
                  <c:v>0.87702818104184455</c:v>
                </c:pt>
                <c:pt idx="10">
                  <c:v>0.77620967741935487</c:v>
                </c:pt>
                <c:pt idx="11">
                  <c:v>0.81970649895178194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0-42A2-86AA-C1F9BB5FDB5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0-42A2-86AA-C1F9BB5FD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66752"/>
        <c:axId val="1636064032"/>
      </c:lineChart>
      <c:catAx>
        <c:axId val="163606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4032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36064032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67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一人平均むし歯数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449909121689343E-2"/>
          <c:y val="9.5450444385079491E-2"/>
          <c:w val="0.88394915531179097"/>
          <c:h val="0.69217863538533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5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0C9-453E-B435-B570F611791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C3C-431E-8368-996B59CA902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C3C-431E-8368-996B59CA902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C3C-431E-8368-996B59CA902B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0C9-453E-B435-B570F611791C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0C9-453E-B435-B570F611791C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C9-453E-B435-B570F61179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C9-453E-B435-B570F61179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C9-453E-B435-B570F61179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C9-453E-B435-B570F61179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C9-453E-B435-B570F61179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C9-453E-B435-B570F61179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C-431E-8368-996B59CA90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C-431E-8368-996B59CA90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3C-431E-8368-996B59CA90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C9-453E-B435-B570F61179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C9-453E-B435-B570F61179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C9-453E-B435-B570F61179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C9-453E-B435-B570F61179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C9-453E-B435-B570F61179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C9-453E-B435-B570F611791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C9-453E-B435-B570F611791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C9-453E-B435-B570F611791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C9-453E-B435-B570F611791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C9-453E-B435-B570F611791C}"/>
                </c:ext>
              </c:extLst>
            </c:dLbl>
            <c:dLbl>
              <c:idx val="19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0C9-453E-B435-B570F6117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'!$R$29:$R$48</c:f>
              <c:strCache>
                <c:ptCount val="20"/>
                <c:pt idx="0">
                  <c:v>竜王町</c:v>
                </c:pt>
                <c:pt idx="1">
                  <c:v>多賀町</c:v>
                </c:pt>
                <c:pt idx="2">
                  <c:v>守山市</c:v>
                </c:pt>
                <c:pt idx="3">
                  <c:v>大津市</c:v>
                </c:pt>
                <c:pt idx="4">
                  <c:v>草津市</c:v>
                </c:pt>
                <c:pt idx="5">
                  <c:v>滋賀県</c:v>
                </c:pt>
                <c:pt idx="6">
                  <c:v>近江八幡市</c:v>
                </c:pt>
                <c:pt idx="7">
                  <c:v>長浜市</c:v>
                </c:pt>
                <c:pt idx="8">
                  <c:v>湖南市</c:v>
                </c:pt>
                <c:pt idx="9">
                  <c:v>豊郷町</c:v>
                </c:pt>
                <c:pt idx="10">
                  <c:v>彦根市</c:v>
                </c:pt>
                <c:pt idx="11">
                  <c:v>東近江市</c:v>
                </c:pt>
                <c:pt idx="12">
                  <c:v>栗東市</c:v>
                </c:pt>
                <c:pt idx="13">
                  <c:v>日野町</c:v>
                </c:pt>
                <c:pt idx="14">
                  <c:v>米原市</c:v>
                </c:pt>
                <c:pt idx="15">
                  <c:v>野洲市</c:v>
                </c:pt>
                <c:pt idx="16">
                  <c:v>愛荘町</c:v>
                </c:pt>
                <c:pt idx="17">
                  <c:v>甲賀市</c:v>
                </c:pt>
                <c:pt idx="18">
                  <c:v>甲良町</c:v>
                </c:pt>
                <c:pt idx="19">
                  <c:v>高島市</c:v>
                </c:pt>
              </c:strCache>
            </c:strRef>
          </c:cat>
          <c:val>
            <c:numRef>
              <c:f>'一人平均う歯数 '!$S$29:$S$48</c:f>
              <c:numCache>
                <c:formatCode>0.00_);[Red]\(0.00\)</c:formatCode>
                <c:ptCount val="20"/>
                <c:pt idx="0">
                  <c:v>0.10236220472440945</c:v>
                </c:pt>
                <c:pt idx="1">
                  <c:v>0.14545454545454545</c:v>
                </c:pt>
                <c:pt idx="2">
                  <c:v>0.26525821596244131</c:v>
                </c:pt>
                <c:pt idx="3">
                  <c:v>0.53772919605077574</c:v>
                </c:pt>
                <c:pt idx="4">
                  <c:v>0.61929371231696817</c:v>
                </c:pt>
                <c:pt idx="5">
                  <c:v>0.71664611590628857</c:v>
                </c:pt>
                <c:pt idx="6">
                  <c:v>0.73188405797101452</c:v>
                </c:pt>
                <c:pt idx="7">
                  <c:v>0.76701821668264625</c:v>
                </c:pt>
                <c:pt idx="8">
                  <c:v>0.779126213592233</c:v>
                </c:pt>
                <c:pt idx="9">
                  <c:v>0.80645161290322576</c:v>
                </c:pt>
                <c:pt idx="10">
                  <c:v>0.81970649895178194</c:v>
                </c:pt>
                <c:pt idx="11">
                  <c:v>0.85757271815446334</c:v>
                </c:pt>
                <c:pt idx="12">
                  <c:v>0.86937590711175616</c:v>
                </c:pt>
                <c:pt idx="13">
                  <c:v>0.92666666666666664</c:v>
                </c:pt>
                <c:pt idx="14">
                  <c:v>0.93225806451612903</c:v>
                </c:pt>
                <c:pt idx="15">
                  <c:v>0.94334975369458129</c:v>
                </c:pt>
                <c:pt idx="16">
                  <c:v>0.97890295358649793</c:v>
                </c:pt>
                <c:pt idx="17">
                  <c:v>1.0099875156054932</c:v>
                </c:pt>
                <c:pt idx="18">
                  <c:v>1.1372549019607843</c:v>
                </c:pt>
                <c:pt idx="19">
                  <c:v>1.2198795180722892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3C-431E-8368-996B59CA90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1696478528"/>
        <c:axId val="1696473088"/>
      </c:barChart>
      <c:catAx>
        <c:axId val="169647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696473088"/>
        <c:crosses val="autoZero"/>
        <c:auto val="1"/>
        <c:lblAlgn val="ctr"/>
        <c:lblOffset val="100"/>
        <c:noMultiLvlLbl val="0"/>
      </c:catAx>
      <c:valAx>
        <c:axId val="1696473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800" b="0"/>
                  <a:t>（本）</a:t>
                </a:r>
              </a:p>
            </c:rich>
          </c:tx>
          <c:layout>
            <c:manualLayout>
              <c:xMode val="edge"/>
              <c:yMode val="edge"/>
              <c:x val="3.5968971896967968E-2"/>
              <c:y val="1.3381771240744543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964785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有病者率!$C$5:$N$5</c:f>
              <c:numCache>
                <c:formatCode>0.0_);[Red]\(0.0\)</c:formatCode>
                <c:ptCount val="12"/>
                <c:pt idx="0">
                  <c:v>45.766746004760286</c:v>
                </c:pt>
                <c:pt idx="1">
                  <c:v>41.495901639344261</c:v>
                </c:pt>
                <c:pt idx="2">
                  <c:v>40.76227390180879</c:v>
                </c:pt>
                <c:pt idx="3">
                  <c:v>42.315369261477045</c:v>
                </c:pt>
                <c:pt idx="4">
                  <c:v>39.487179487179489</c:v>
                </c:pt>
                <c:pt idx="5">
                  <c:v>32.879972798367902</c:v>
                </c:pt>
                <c:pt idx="6" formatCode="0.0">
                  <c:v>30.815508021390375</c:v>
                </c:pt>
                <c:pt idx="7" formatCode="0.0">
                  <c:v>32.735274204468517</c:v>
                </c:pt>
                <c:pt idx="8" formatCode="0.0">
                  <c:v>31.728350700682718</c:v>
                </c:pt>
                <c:pt idx="9" formatCode="0.0">
                  <c:v>30.990062569009936</c:v>
                </c:pt>
                <c:pt idx="10" formatCode="0.0">
                  <c:v>29.281000347342829</c:v>
                </c:pt>
                <c:pt idx="11" formatCode="0.0">
                  <c:v>20.803949224259522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F-4938-8C3F-87B9F2FB560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F-4938-8C3F-87B9F2FB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466016"/>
        <c:axId val="1696472544"/>
      </c:lineChart>
      <c:catAx>
        <c:axId val="169646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254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9647254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46601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2647705076431"/>
          <c:y val="2.840927017201911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有病者率!$C$6:$N$6</c:f>
              <c:numCache>
                <c:formatCode>0.0_);[Red]\(0.0\)</c:formatCode>
                <c:ptCount val="12"/>
                <c:pt idx="0">
                  <c:v>51.044776119402989</c:v>
                </c:pt>
                <c:pt idx="1">
                  <c:v>53.081876724931</c:v>
                </c:pt>
                <c:pt idx="2">
                  <c:v>46.679881070366704</c:v>
                </c:pt>
                <c:pt idx="3">
                  <c:v>52.003727865796833</c:v>
                </c:pt>
                <c:pt idx="4">
                  <c:v>51.289398280802288</c:v>
                </c:pt>
                <c:pt idx="5">
                  <c:v>38.664158043273758</c:v>
                </c:pt>
                <c:pt idx="6" formatCode="0.0">
                  <c:v>40.019474196689387</c:v>
                </c:pt>
                <c:pt idx="7" formatCode="0.0">
                  <c:v>35.153922542204569</c:v>
                </c:pt>
                <c:pt idx="8" formatCode="0.0">
                  <c:v>33.298862461220267</c:v>
                </c:pt>
                <c:pt idx="9" formatCode="0.0">
                  <c:v>27.668659265584971</c:v>
                </c:pt>
                <c:pt idx="10" formatCode="0.0">
                  <c:v>35.181451612903224</c:v>
                </c:pt>
                <c:pt idx="11" formatCode="0.0">
                  <c:v>29.979035639412999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9-49D5-9ED0-105233107B4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9-49D5-9ED0-105233107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68192"/>
        <c:axId val="1696470912"/>
      </c:lineChart>
      <c:catAx>
        <c:axId val="169646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0912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9647091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81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5"/>
          <c:w val="0.78358208955223885"/>
          <c:h val="0.645083888888888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有病者率!$C$16:$N$16</c:f>
              <c:numCache>
                <c:formatCode>0.0_);[Red]\(0.0\)</c:formatCode>
                <c:ptCount val="12"/>
                <c:pt idx="0">
                  <c:v>60.960144927536234</c:v>
                </c:pt>
                <c:pt idx="1">
                  <c:v>59.262510974539076</c:v>
                </c:pt>
                <c:pt idx="2">
                  <c:v>53.249097472924191</c:v>
                </c:pt>
                <c:pt idx="3">
                  <c:v>49.152542372881356</c:v>
                </c:pt>
                <c:pt idx="4">
                  <c:v>49.487418452935692</c:v>
                </c:pt>
                <c:pt idx="5">
                  <c:v>49.911190053285971</c:v>
                </c:pt>
                <c:pt idx="6" formatCode="0.0">
                  <c:v>47.178538390379273</c:v>
                </c:pt>
                <c:pt idx="7" formatCode="0.0">
                  <c:v>43.956043956043956</c:v>
                </c:pt>
                <c:pt idx="8" formatCode="0.0">
                  <c:v>34.345351043643262</c:v>
                </c:pt>
                <c:pt idx="9" formatCode="0.0">
                  <c:v>36.901121304791026</c:v>
                </c:pt>
                <c:pt idx="10" formatCode="0.0">
                  <c:v>33.131313131313135</c:v>
                </c:pt>
                <c:pt idx="11" formatCode="0.0">
                  <c:v>28.68605817452357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7-4B04-89EE-112356DF82A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7-4B04-89EE-112356DF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472000"/>
        <c:axId val="1774769872"/>
      </c:lineChart>
      <c:catAx>
        <c:axId val="1696472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69872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6987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4720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有病者率!$C$9:$L$9</c:f>
              <c:numCache>
                <c:formatCode>0.0_);[Red]\(0.0\)</c:formatCode>
                <c:ptCount val="10"/>
                <c:pt idx="0">
                  <c:v>54.511278195488721</c:v>
                </c:pt>
                <c:pt idx="1">
                  <c:v>53.533397870280744</c:v>
                </c:pt>
                <c:pt idx="2">
                  <c:v>53.399818676337262</c:v>
                </c:pt>
                <c:pt idx="3">
                  <c:v>42.386032977691563</c:v>
                </c:pt>
                <c:pt idx="4">
                  <c:v>41.950757575757578</c:v>
                </c:pt>
                <c:pt idx="5">
                  <c:v>35.621521335807046</c:v>
                </c:pt>
                <c:pt idx="6" formatCode="0.0">
                  <c:v>43.410138248847922</c:v>
                </c:pt>
                <c:pt idx="7" formatCode="0.0">
                  <c:v>36.160298229263752</c:v>
                </c:pt>
                <c:pt idx="8" formatCode="0.0">
                  <c:v>33.482142857142854</c:v>
                </c:pt>
                <c:pt idx="9" formatCode="0.0">
                  <c:v>33.55576739752145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6-44E7-98FC-1E486CBDBA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6-44E7-98FC-1E486CBD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68240"/>
        <c:axId val="1774780208"/>
      </c:lineChart>
      <c:catAx>
        <c:axId val="177476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8020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8020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68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有病者率!$C$10:$N$10</c:f>
              <c:numCache>
                <c:formatCode>0.0_);[Red]\(0.0\)</c:formatCode>
                <c:ptCount val="12"/>
                <c:pt idx="0">
                  <c:v>37.819650067294752</c:v>
                </c:pt>
                <c:pt idx="1">
                  <c:v>32.249674902470744</c:v>
                </c:pt>
                <c:pt idx="2">
                  <c:v>39.417989417989418</c:v>
                </c:pt>
                <c:pt idx="3">
                  <c:v>31.812725090036015</c:v>
                </c:pt>
                <c:pt idx="4">
                  <c:v>41.770573566084792</c:v>
                </c:pt>
                <c:pt idx="5">
                  <c:v>22.686230248306998</c:v>
                </c:pt>
                <c:pt idx="6" formatCode="0.0">
                  <c:v>26.547619047619047</c:v>
                </c:pt>
                <c:pt idx="7" formatCode="0.0">
                  <c:v>19.681456200227533</c:v>
                </c:pt>
                <c:pt idx="8" formatCode="0.0">
                  <c:v>22.883295194508012</c:v>
                </c:pt>
                <c:pt idx="9" formatCode="0.0">
                  <c:v>12.853773584905662</c:v>
                </c:pt>
                <c:pt idx="10" formatCode="0.0">
                  <c:v>23.076923076923077</c:v>
                </c:pt>
                <c:pt idx="11" formatCode="0.0">
                  <c:v>11.384976525821596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6-4710-AF98-DBE147F019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6-4710-AF98-DBE147F0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8032"/>
        <c:axId val="1774781296"/>
      </c:lineChart>
      <c:catAx>
        <c:axId val="177477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81296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8129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80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有病者率!$C$11:$N$11</c:f>
              <c:numCache>
                <c:formatCode>0.0_);[Red]\(0.0\)</c:formatCode>
                <c:ptCount val="12"/>
                <c:pt idx="0">
                  <c:v>47.008547008547005</c:v>
                </c:pt>
                <c:pt idx="1">
                  <c:v>47.487001733102254</c:v>
                </c:pt>
                <c:pt idx="2">
                  <c:v>50.08183306055647</c:v>
                </c:pt>
                <c:pt idx="3">
                  <c:v>39.064856711915539</c:v>
                </c:pt>
                <c:pt idx="4">
                  <c:v>43.75</c:v>
                </c:pt>
                <c:pt idx="5">
                  <c:v>40.289855072463773</c:v>
                </c:pt>
                <c:pt idx="6" formatCode="0.0">
                  <c:v>36.532951289398277</c:v>
                </c:pt>
                <c:pt idx="7" formatCode="0.0">
                  <c:v>35.090361445783131</c:v>
                </c:pt>
                <c:pt idx="8" formatCode="0.0">
                  <c:v>35.777126099706749</c:v>
                </c:pt>
                <c:pt idx="9" formatCode="0.0">
                  <c:v>38.995568685376661</c:v>
                </c:pt>
                <c:pt idx="10" formatCode="0.0">
                  <c:v>36.286919831223628</c:v>
                </c:pt>
                <c:pt idx="11" formatCode="0.0">
                  <c:v>30.333817126269956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9-453D-85F2-DB8EB638B7DC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9-453D-85F2-DB8EB638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4768"/>
        <c:axId val="1774776400"/>
      </c:lineChart>
      <c:catAx>
        <c:axId val="177477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640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7640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47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有病者率!$C$13:$L$13</c:f>
              <c:numCache>
                <c:formatCode>0.0_);[Red]\(0.0\)</c:formatCode>
                <c:ptCount val="10"/>
                <c:pt idx="0">
                  <c:v>55.269320843091329</c:v>
                </c:pt>
                <c:pt idx="1">
                  <c:v>54.148471615720531</c:v>
                </c:pt>
                <c:pt idx="2">
                  <c:v>50.423728813559322</c:v>
                </c:pt>
                <c:pt idx="3">
                  <c:v>49.347826086956523</c:v>
                </c:pt>
                <c:pt idx="4">
                  <c:v>42.31625835189309</c:v>
                </c:pt>
                <c:pt idx="5">
                  <c:v>34.403669724770644</c:v>
                </c:pt>
                <c:pt idx="6" formatCode="0.0">
                  <c:v>41.89473684210526</c:v>
                </c:pt>
                <c:pt idx="7" formatCode="0.0">
                  <c:v>38.242280285035626</c:v>
                </c:pt>
                <c:pt idx="8" formatCode="0.0">
                  <c:v>36.798336798336798</c:v>
                </c:pt>
                <c:pt idx="9" formatCode="0.0">
                  <c:v>37.354988399071928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0-48C0-81E3-9D00AC3CF93C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0-48C0-81E3-9D00AC3CF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79664"/>
        <c:axId val="1774780752"/>
      </c:lineChart>
      <c:catAx>
        <c:axId val="177477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80752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8075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796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有病者率!$C$14:$N$14</c:f>
              <c:numCache>
                <c:formatCode>0.0_);[Red]\(0.0\)</c:formatCode>
                <c:ptCount val="12"/>
                <c:pt idx="0">
                  <c:v>52.224371373307541</c:v>
                </c:pt>
                <c:pt idx="1">
                  <c:v>48.101265822784811</c:v>
                </c:pt>
                <c:pt idx="2">
                  <c:v>48.323471400394482</c:v>
                </c:pt>
                <c:pt idx="3">
                  <c:v>41.717791411042946</c:v>
                </c:pt>
                <c:pt idx="4">
                  <c:v>34.34704830053667</c:v>
                </c:pt>
                <c:pt idx="5">
                  <c:v>42.222222222222221</c:v>
                </c:pt>
                <c:pt idx="6" formatCode="0.0">
                  <c:v>44.444444444444443</c:v>
                </c:pt>
                <c:pt idx="7" formatCode="0.0">
                  <c:v>39.103869653767816</c:v>
                </c:pt>
                <c:pt idx="8" formatCode="0.0">
                  <c:v>32.700421940928273</c:v>
                </c:pt>
                <c:pt idx="9" formatCode="0.0">
                  <c:v>30.092592592592592</c:v>
                </c:pt>
                <c:pt idx="10" formatCode="0.0">
                  <c:v>28.314606741573034</c:v>
                </c:pt>
                <c:pt idx="11" formatCode="0.0">
                  <c:v>25.970873786407765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7-4BB7-B229-C6EB1D4CEF9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7-4BB7-B229-C6EB1D4C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73136"/>
        <c:axId val="1774776944"/>
      </c:lineChart>
      <c:catAx>
        <c:axId val="177477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694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7694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731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7611940298507465"/>
          <c:h val="0.669192777777777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有病者率!$C$12:$N$12</c:f>
              <c:numCache>
                <c:formatCode>0.0_);[Red]\(0.0\)</c:formatCode>
                <c:ptCount val="12"/>
                <c:pt idx="0">
                  <c:v>48.408342480790338</c:v>
                </c:pt>
                <c:pt idx="1">
                  <c:v>52.502780867630705</c:v>
                </c:pt>
                <c:pt idx="2">
                  <c:v>43.426724137931032</c:v>
                </c:pt>
                <c:pt idx="3">
                  <c:v>50.739957716701902</c:v>
                </c:pt>
                <c:pt idx="4">
                  <c:v>45.073612684031708</c:v>
                </c:pt>
                <c:pt idx="5">
                  <c:v>39.556592765460913</c:v>
                </c:pt>
                <c:pt idx="6" formatCode="0.0">
                  <c:v>33.714285714285715</c:v>
                </c:pt>
                <c:pt idx="7" formatCode="0.0">
                  <c:v>30.624263839811544</c:v>
                </c:pt>
                <c:pt idx="8" formatCode="0.0">
                  <c:v>35.475578406169667</c:v>
                </c:pt>
                <c:pt idx="9" formatCode="0.0">
                  <c:v>36.903225806451609</c:v>
                </c:pt>
                <c:pt idx="10" formatCode="0.0">
                  <c:v>41.184041184041185</c:v>
                </c:pt>
                <c:pt idx="11" formatCode="0.0">
                  <c:v>37.078651685393261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0-4530-98A6-AE2B87F9C7F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0-4530-98A6-AE2B87F9C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81840"/>
        <c:axId val="1774768784"/>
      </c:lineChart>
      <c:catAx>
        <c:axId val="177478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6878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6878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8184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7941743098750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'!$C$18:$N$18</c:f>
              <c:numCache>
                <c:formatCode>0.00_);[Red]\(0.00\)</c:formatCode>
                <c:ptCount val="12"/>
                <c:pt idx="0">
                  <c:v>2.3523550724637681</c:v>
                </c:pt>
                <c:pt idx="1">
                  <c:v>2.1457418788410885</c:v>
                </c:pt>
                <c:pt idx="2">
                  <c:v>1.9133574007220218</c:v>
                </c:pt>
                <c:pt idx="3">
                  <c:v>2.0864406779661016</c:v>
                </c:pt>
                <c:pt idx="4">
                  <c:v>1.6663560111835973</c:v>
                </c:pt>
                <c:pt idx="5">
                  <c:v>1.6714031971580816</c:v>
                </c:pt>
                <c:pt idx="6">
                  <c:v>1.5911193339500462</c:v>
                </c:pt>
                <c:pt idx="7">
                  <c:v>1.3686313686313687</c:v>
                </c:pt>
                <c:pt idx="8">
                  <c:v>1.1992409867172675</c:v>
                </c:pt>
                <c:pt idx="9">
                  <c:v>1.3832823649337411</c:v>
                </c:pt>
                <c:pt idx="10">
                  <c:v>0.94747474747474747</c:v>
                </c:pt>
                <c:pt idx="11">
                  <c:v>0.85757271815446334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E-4025-9B85-AB89F16CF840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E-4025-9B85-AB89F16C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71104"/>
        <c:axId val="1636072736"/>
      </c:lineChart>
      <c:catAx>
        <c:axId val="163607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273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3607273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11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有病者率!$C$15:$N$15</c:f>
              <c:numCache>
                <c:formatCode>0.0_);[Red]\(0.0\)</c:formatCode>
                <c:ptCount val="12"/>
                <c:pt idx="0">
                  <c:v>74.900398406374507</c:v>
                </c:pt>
                <c:pt idx="1">
                  <c:v>61.844863731656183</c:v>
                </c:pt>
                <c:pt idx="2">
                  <c:v>61.169102296450937</c:v>
                </c:pt>
                <c:pt idx="3">
                  <c:v>63.256784968684762</c:v>
                </c:pt>
                <c:pt idx="4">
                  <c:v>51.851851851851848</c:v>
                </c:pt>
                <c:pt idx="5">
                  <c:v>47.309417040358746</c:v>
                </c:pt>
                <c:pt idx="6" formatCode="0.0">
                  <c:v>47.837150127226465</c:v>
                </c:pt>
                <c:pt idx="7" formatCode="0.0">
                  <c:v>46.984924623115575</c:v>
                </c:pt>
                <c:pt idx="8" formatCode="0.0">
                  <c:v>34.517766497461928</c:v>
                </c:pt>
                <c:pt idx="9" formatCode="0.0">
                  <c:v>41.19170984455959</c:v>
                </c:pt>
                <c:pt idx="10" formatCode="0.0">
                  <c:v>37.288135593220339</c:v>
                </c:pt>
                <c:pt idx="11" formatCode="0.0">
                  <c:v>36.445783132530117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93-4FB9-95C3-12A0861AF91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3-4FB9-95C3-12A0861A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82384"/>
        <c:axId val="1774778576"/>
      </c:lineChart>
      <c:catAx>
        <c:axId val="177478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857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7857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8238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有病者率!$C$17:$N$17</c:f>
              <c:numCache>
                <c:formatCode>0.0_);[Red]\(0.0\)</c:formatCode>
                <c:ptCount val="12"/>
                <c:pt idx="0">
                  <c:v>65.054945054945051</c:v>
                </c:pt>
                <c:pt idx="1">
                  <c:v>65.525114155251146</c:v>
                </c:pt>
                <c:pt idx="2">
                  <c:v>66.584766584766584</c:v>
                </c:pt>
                <c:pt idx="3">
                  <c:v>59.375</c:v>
                </c:pt>
                <c:pt idx="4">
                  <c:v>55.238095238095241</c:v>
                </c:pt>
                <c:pt idx="5">
                  <c:v>63.593380614657214</c:v>
                </c:pt>
                <c:pt idx="6" formatCode="0.0">
                  <c:v>46.542553191489361</c:v>
                </c:pt>
                <c:pt idx="7" formatCode="0.0">
                  <c:v>45</c:v>
                </c:pt>
                <c:pt idx="8" formatCode="0.0">
                  <c:v>36.904761904761905</c:v>
                </c:pt>
                <c:pt idx="9" formatCode="0.0">
                  <c:v>44.47674418604651</c:v>
                </c:pt>
                <c:pt idx="10" formatCode="0.0">
                  <c:v>41.967213114754095</c:v>
                </c:pt>
                <c:pt idx="11" formatCode="0.0">
                  <c:v>36.451612903225808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6-4268-8E0A-2960780C10DB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6-4268-8E0A-2960780C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82928"/>
        <c:axId val="1774783472"/>
      </c:lineChart>
      <c:catAx>
        <c:axId val="177478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83472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8347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8292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有病者率!$C$18:$N$18</c:f>
              <c:numCache>
                <c:formatCode>0.0_);[Red]\(0.0\)</c:formatCode>
                <c:ptCount val="12"/>
                <c:pt idx="0">
                  <c:v>57.894736842105267</c:v>
                </c:pt>
                <c:pt idx="1">
                  <c:v>60.62176165803109</c:v>
                </c:pt>
                <c:pt idx="2">
                  <c:v>64.021164021164026</c:v>
                </c:pt>
                <c:pt idx="3">
                  <c:v>47.222222222222221</c:v>
                </c:pt>
                <c:pt idx="4">
                  <c:v>53.299492385786806</c:v>
                </c:pt>
                <c:pt idx="5">
                  <c:v>45.405405405405411</c:v>
                </c:pt>
                <c:pt idx="6" formatCode="0.0">
                  <c:v>33.879781420765028</c:v>
                </c:pt>
                <c:pt idx="7" formatCode="0.0">
                  <c:v>42.690058479532162</c:v>
                </c:pt>
                <c:pt idx="8" formatCode="0.0">
                  <c:v>43.258426966292134</c:v>
                </c:pt>
                <c:pt idx="9" formatCode="0.0">
                  <c:v>29.411764705882355</c:v>
                </c:pt>
                <c:pt idx="10" formatCode="0.0">
                  <c:v>32.075471698113205</c:v>
                </c:pt>
                <c:pt idx="11" formatCode="0.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C-4054-A325-EE7B5008495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C-4054-A325-EE7B5008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9120"/>
        <c:axId val="1774769328"/>
      </c:lineChart>
      <c:catAx>
        <c:axId val="177477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6932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6932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91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8358208955223885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有病者率!$C$19:$N$19</c:f>
              <c:numCache>
                <c:formatCode>0.0_);[Red]\(0.0\)</c:formatCode>
                <c:ptCount val="12"/>
                <c:pt idx="0">
                  <c:v>21.666666666666668</c:v>
                </c:pt>
                <c:pt idx="1">
                  <c:v>10.16949152542373</c:v>
                </c:pt>
                <c:pt idx="2">
                  <c:v>16.822429906542055</c:v>
                </c:pt>
                <c:pt idx="3">
                  <c:v>15.178571428571427</c:v>
                </c:pt>
                <c:pt idx="4">
                  <c:v>11.864406779661017</c:v>
                </c:pt>
                <c:pt idx="5">
                  <c:v>12.087912087912088</c:v>
                </c:pt>
                <c:pt idx="6" formatCode="0.0">
                  <c:v>7.2727272727272725</c:v>
                </c:pt>
                <c:pt idx="7" formatCode="0.0">
                  <c:v>8.4033613445378155</c:v>
                </c:pt>
                <c:pt idx="8" formatCode="0.0">
                  <c:v>9.0909090909090917</c:v>
                </c:pt>
                <c:pt idx="9" formatCode="0.0">
                  <c:v>5.982905982905983</c:v>
                </c:pt>
                <c:pt idx="10" formatCode="0.0">
                  <c:v>7.0000000000000009</c:v>
                </c:pt>
                <c:pt idx="11" formatCode="0.0">
                  <c:v>5.5118110236220472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F-4D0B-97B4-3260C260D8B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F-4D0B-97B4-3260C260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7488"/>
        <c:axId val="1774770416"/>
      </c:lineChart>
      <c:catAx>
        <c:axId val="177477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0416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7041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74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有病者率!$C$20:$N$20</c:f>
              <c:numCache>
                <c:formatCode>0.0_);[Red]\(0.0\)</c:formatCode>
                <c:ptCount val="12"/>
                <c:pt idx="0">
                  <c:v>61.578947368421055</c:v>
                </c:pt>
                <c:pt idx="1">
                  <c:v>53.240740740740748</c:v>
                </c:pt>
                <c:pt idx="2">
                  <c:v>56.92307692307692</c:v>
                </c:pt>
                <c:pt idx="3">
                  <c:v>68.367346938775512</c:v>
                </c:pt>
                <c:pt idx="4">
                  <c:v>57.999999999999993</c:v>
                </c:pt>
                <c:pt idx="5">
                  <c:v>44.230769230769226</c:v>
                </c:pt>
                <c:pt idx="6" formatCode="0.0">
                  <c:v>62.679425837320579</c:v>
                </c:pt>
                <c:pt idx="7" formatCode="0.0">
                  <c:v>45.128205128205131</c:v>
                </c:pt>
                <c:pt idx="8" formatCode="0.0">
                  <c:v>46.478873239436616</c:v>
                </c:pt>
                <c:pt idx="9" formatCode="0.0">
                  <c:v>54.285714285714285</c:v>
                </c:pt>
                <c:pt idx="10" formatCode="0.0">
                  <c:v>47.715736040609137</c:v>
                </c:pt>
                <c:pt idx="11" formatCode="0.0">
                  <c:v>48.101265822784811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5-4FCF-8DDA-66A63758FFBF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5-4FCF-8DDA-66A63758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70960"/>
        <c:axId val="1774773680"/>
      </c:lineChart>
      <c:catAx>
        <c:axId val="177477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3680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77477368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7096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855491329479767"/>
          <c:w val="0.78358208955223885"/>
          <c:h val="0.6409777777777777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有病者率!$C$21:$N$21</c:f>
              <c:numCache>
                <c:formatCode>0.0_);[Red]\(0.0\)</c:formatCode>
                <c:ptCount val="12"/>
                <c:pt idx="0">
                  <c:v>35.185185185185183</c:v>
                </c:pt>
                <c:pt idx="1">
                  <c:v>37.5</c:v>
                </c:pt>
                <c:pt idx="2">
                  <c:v>26.086956521739129</c:v>
                </c:pt>
                <c:pt idx="3">
                  <c:v>33.175355450236964</c:v>
                </c:pt>
                <c:pt idx="4">
                  <c:v>23.287671232876711</c:v>
                </c:pt>
                <c:pt idx="5">
                  <c:v>19.047619047619047</c:v>
                </c:pt>
                <c:pt idx="6" formatCode="0.0">
                  <c:v>23.376623376623375</c:v>
                </c:pt>
                <c:pt idx="7" formatCode="0.0">
                  <c:v>13.636363636363635</c:v>
                </c:pt>
                <c:pt idx="8" formatCode="0.0">
                  <c:v>16.666666666666664</c:v>
                </c:pt>
                <c:pt idx="9" formatCode="0.0">
                  <c:v>28.125</c:v>
                </c:pt>
                <c:pt idx="10" formatCode="0.0">
                  <c:v>21.666666666666668</c:v>
                </c:pt>
                <c:pt idx="11" formatCode="0.0">
                  <c:v>33.87096774193548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2-44F7-8A03-03E54871659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2-44F7-8A03-03E548716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2592"/>
        <c:axId val="1774774224"/>
      </c:lineChart>
      <c:catAx>
        <c:axId val="177477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4224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7422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25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901734104046242E-2"/>
          <c:w val="0.90298507462686572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有病者率!$C$22:$N$22</c:f>
              <c:numCache>
                <c:formatCode>0.0_);[Red]\(0.0\)</c:formatCode>
                <c:ptCount val="12"/>
                <c:pt idx="0">
                  <c:v>70.666666666666671</c:v>
                </c:pt>
                <c:pt idx="1">
                  <c:v>75.806451612903231</c:v>
                </c:pt>
                <c:pt idx="2">
                  <c:v>73.529411764705884</c:v>
                </c:pt>
                <c:pt idx="3">
                  <c:v>68.965517241379317</c:v>
                </c:pt>
                <c:pt idx="4">
                  <c:v>61.904761904761905</c:v>
                </c:pt>
                <c:pt idx="5">
                  <c:v>36.486486486486484</c:v>
                </c:pt>
                <c:pt idx="6" formatCode="0.0">
                  <c:v>51.785714285714292</c:v>
                </c:pt>
                <c:pt idx="7" formatCode="0.0">
                  <c:v>59.701492537313428</c:v>
                </c:pt>
                <c:pt idx="8" formatCode="0.0">
                  <c:v>35.593220338983052</c:v>
                </c:pt>
                <c:pt idx="9" formatCode="0.0">
                  <c:v>22.727272727272727</c:v>
                </c:pt>
                <c:pt idx="10" formatCode="0.0">
                  <c:v>33.333333333333329</c:v>
                </c:pt>
                <c:pt idx="11" formatCode="0.0">
                  <c:v>50.980392156862742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2-497D-A378-1AA6D08F335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2-497D-A378-1AA6D08F3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1504"/>
        <c:axId val="1774772048"/>
      </c:lineChart>
      <c:catAx>
        <c:axId val="177477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204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7204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15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5933333333333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有病者率!$C$23:$N$23</c:f>
              <c:numCache>
                <c:formatCode>0.0_);[Red]\(0.0\)</c:formatCode>
                <c:ptCount val="12"/>
                <c:pt idx="0">
                  <c:v>79.518072289156621</c:v>
                </c:pt>
                <c:pt idx="1">
                  <c:v>66.197183098591552</c:v>
                </c:pt>
                <c:pt idx="2">
                  <c:v>78.082191780821915</c:v>
                </c:pt>
                <c:pt idx="3">
                  <c:v>41.269841269841265</c:v>
                </c:pt>
                <c:pt idx="4">
                  <c:v>27.868852459016392</c:v>
                </c:pt>
                <c:pt idx="5">
                  <c:v>30.985915492957744</c:v>
                </c:pt>
                <c:pt idx="6" formatCode="0.0">
                  <c:v>18.75</c:v>
                </c:pt>
                <c:pt idx="7" formatCode="0.0">
                  <c:v>22.535211267605636</c:v>
                </c:pt>
                <c:pt idx="8" formatCode="0.0">
                  <c:v>16.363636363636363</c:v>
                </c:pt>
                <c:pt idx="9" formatCode="0.0">
                  <c:v>9.5890410958904102</c:v>
                </c:pt>
                <c:pt idx="10" formatCode="0.0">
                  <c:v>5.1724137931034484</c:v>
                </c:pt>
                <c:pt idx="11" formatCode="0.0">
                  <c:v>10.909090909090908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3-4D20-9DA4-71B04814780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3-4D20-9DA4-71B048147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775312"/>
        <c:axId val="1774775856"/>
      </c:lineChart>
      <c:catAx>
        <c:axId val="177477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5856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477585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47753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159090909090909"/>
          <c:w val="0.78519086509595704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有病者率!$C$7:$N$7</c:f>
              <c:numCache>
                <c:formatCode>0.0_);[Red]\(0.0\)</c:formatCode>
                <c:ptCount val="12"/>
                <c:pt idx="0">
                  <c:v>59.20840064620355</c:v>
                </c:pt>
                <c:pt idx="1">
                  <c:v>57.450199203187246</c:v>
                </c:pt>
                <c:pt idx="2">
                  <c:v>56.646058732612062</c:v>
                </c:pt>
                <c:pt idx="3">
                  <c:v>57.394084732214225</c:v>
                </c:pt>
                <c:pt idx="4">
                  <c:v>49.877949552481695</c:v>
                </c:pt>
                <c:pt idx="5">
                  <c:v>48.960739030023092</c:v>
                </c:pt>
                <c:pt idx="6" formatCode="0.0">
                  <c:v>54.31255337318531</c:v>
                </c:pt>
                <c:pt idx="7" formatCode="0.0">
                  <c:v>39.908675799086758</c:v>
                </c:pt>
                <c:pt idx="8" formatCode="0.0">
                  <c:v>37.142857142857146</c:v>
                </c:pt>
                <c:pt idx="9" formatCode="0.0">
                  <c:v>38.309859154929576</c:v>
                </c:pt>
                <c:pt idx="10" formatCode="0.0">
                  <c:v>34.717314487632514</c:v>
                </c:pt>
                <c:pt idx="11" formatCode="0.0">
                  <c:v>31.73537871524449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8-4ED3-A6E8-F4B58869466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8-4ED3-A6E8-F4B58869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425040"/>
        <c:axId val="1776425584"/>
      </c:lineChart>
      <c:catAx>
        <c:axId val="177642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6425584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642558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6425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598994741981937"/>
          <c:w val="0.7851908650959570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有病者率!$C$8:$N$8</c:f>
              <c:numCache>
                <c:formatCode>0.0_);[Red]\(0.0\)</c:formatCode>
                <c:ptCount val="12"/>
                <c:pt idx="0">
                  <c:v>50.443786982248518</c:v>
                </c:pt>
                <c:pt idx="1">
                  <c:v>57.306590257879655</c:v>
                </c:pt>
                <c:pt idx="2">
                  <c:v>50.379362670713199</c:v>
                </c:pt>
                <c:pt idx="3">
                  <c:v>40.819423368740516</c:v>
                </c:pt>
                <c:pt idx="4">
                  <c:v>45.652173913043477</c:v>
                </c:pt>
                <c:pt idx="5">
                  <c:v>42.295597484276733</c:v>
                </c:pt>
                <c:pt idx="6" formatCode="0.0">
                  <c:v>38.116591928251118</c:v>
                </c:pt>
                <c:pt idx="7" formatCode="0.0">
                  <c:v>46.549192364170338</c:v>
                </c:pt>
                <c:pt idx="8" formatCode="0.0">
                  <c:v>34.028892455858752</c:v>
                </c:pt>
                <c:pt idx="9" formatCode="0.0">
                  <c:v>27.76957163958641</c:v>
                </c:pt>
                <c:pt idx="10" formatCode="0.0">
                  <c:v>39.167862266857959</c:v>
                </c:pt>
                <c:pt idx="11" formatCode="0.0">
                  <c:v>23.478260869565219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7-4E36-926C-D92F6E96BD4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有病者率!$C$4:$N$4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有病者率!$C$24:$N$24</c:f>
              <c:numCache>
                <c:formatCode>0.0_);[Red]\(0.0\)</c:formatCode>
                <c:ptCount val="12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  <c:pt idx="11" formatCode="0.0">
                  <c:v>26.576243321002877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7-4E36-926C-D92F6E96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422320"/>
        <c:axId val="1776426128"/>
      </c:lineChart>
      <c:catAx>
        <c:axId val="177642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642612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77642612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64223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44756456983823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'!$C$11:$N$11</c:f>
              <c:numCache>
                <c:formatCode>0.00_);[Red]\(0.00\)</c:formatCode>
                <c:ptCount val="12"/>
                <c:pt idx="0">
                  <c:v>1.9436090225563909</c:v>
                </c:pt>
                <c:pt idx="1">
                  <c:v>1.914811229428848</c:v>
                </c:pt>
                <c:pt idx="2">
                  <c:v>1.9401631912964641</c:v>
                </c:pt>
                <c:pt idx="3">
                  <c:v>1.3491755577109603</c:v>
                </c:pt>
                <c:pt idx="4">
                  <c:v>1.3172348484848484</c:v>
                </c:pt>
                <c:pt idx="5">
                  <c:v>1.0269016697588127</c:v>
                </c:pt>
                <c:pt idx="6">
                  <c:v>1.1640552995391704</c:v>
                </c:pt>
                <c:pt idx="7">
                  <c:v>1.0465983224603914</c:v>
                </c:pt>
                <c:pt idx="8">
                  <c:v>1.0589285714285714</c:v>
                </c:pt>
                <c:pt idx="9">
                  <c:v>1.082936129647283</c:v>
                </c:pt>
                <c:pt idx="10">
                  <c:v>0.67551369863013699</c:v>
                </c:pt>
                <c:pt idx="11">
                  <c:v>0.61929371231696817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4-4314-80BC-AF2C3F57735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4-4314-80BC-AF2C3F5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76000"/>
        <c:axId val="1636068928"/>
      </c:lineChart>
      <c:catAx>
        <c:axId val="163607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892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3606892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60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令和</a:t>
            </a:r>
            <a:r>
              <a:rPr lang="en-US" sz="1200"/>
              <a:t>4</a:t>
            </a:r>
            <a:r>
              <a:rPr lang="ja-JP" sz="1200"/>
              <a:t>年度　市町別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D5-4773-BCF4-16AEC8B6FCCB}"/>
              </c:ext>
            </c:extLst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3DC-40DE-911D-2C148D76F7C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8D5-4773-BCF4-16AEC8B6FCC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8D5-4773-BCF4-16AEC8B6FCCB}"/>
              </c:ext>
            </c:extLst>
          </c:dPt>
          <c:dPt>
            <c:idx val="1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3DC-40DE-911D-2C148D76F7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DC-40DE-911D-2C148D76F7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DC-40DE-911D-2C148D76F7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DC-40DE-911D-2C148D76F7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DC-40DE-911D-2C148D76F7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DC-40DE-911D-2C148D76F7C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D5-4773-BCF4-16AEC8B6FCCB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0DE-911D-2C148D76F7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5-4773-BCF4-16AEC8B6FC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5-4773-BCF4-16AEC8B6FC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DC-40DE-911D-2C148D76F7C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DC-40DE-911D-2C148D76F7C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DC-40DE-911D-2C148D76F7C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DC-40DE-911D-2C148D76F7C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DC-40DE-911D-2C148D76F7C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DC-40DE-911D-2C148D76F7C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DC-40DE-911D-2C148D76F7C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DC-40DE-911D-2C148D76F7C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DC-40DE-911D-2C148D76F7C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有病者率!$R$27:$R$46</c:f>
              <c:strCache>
                <c:ptCount val="20"/>
                <c:pt idx="0">
                  <c:v>竜王町</c:v>
                </c:pt>
                <c:pt idx="1">
                  <c:v>多賀町</c:v>
                </c:pt>
                <c:pt idx="2">
                  <c:v>守山市</c:v>
                </c:pt>
                <c:pt idx="3">
                  <c:v>大津市</c:v>
                </c:pt>
                <c:pt idx="4">
                  <c:v>草津市</c:v>
                </c:pt>
                <c:pt idx="5">
                  <c:v>近江八幡市</c:v>
                </c:pt>
                <c:pt idx="6">
                  <c:v>湖南市</c:v>
                </c:pt>
                <c:pt idx="7">
                  <c:v>滋賀県</c:v>
                </c:pt>
                <c:pt idx="8">
                  <c:v>東近江市</c:v>
                </c:pt>
                <c:pt idx="9">
                  <c:v>彦根市</c:v>
                </c:pt>
                <c:pt idx="10">
                  <c:v>栗東市</c:v>
                </c:pt>
                <c:pt idx="11">
                  <c:v>長浜市</c:v>
                </c:pt>
                <c:pt idx="12">
                  <c:v>野洲市</c:v>
                </c:pt>
                <c:pt idx="13">
                  <c:v>豊郷町</c:v>
                </c:pt>
                <c:pt idx="14">
                  <c:v>高島市</c:v>
                </c:pt>
                <c:pt idx="15">
                  <c:v>米原市</c:v>
                </c:pt>
                <c:pt idx="16">
                  <c:v>甲賀市</c:v>
                </c:pt>
                <c:pt idx="17">
                  <c:v>日野町</c:v>
                </c:pt>
                <c:pt idx="18">
                  <c:v>愛荘町</c:v>
                </c:pt>
                <c:pt idx="19">
                  <c:v>甲良町</c:v>
                </c:pt>
              </c:strCache>
            </c:strRef>
          </c:cat>
          <c:val>
            <c:numRef>
              <c:f>有病者率!$S$27:$S$46</c:f>
              <c:numCache>
                <c:formatCode>0.0_);[Red]\(0.0\)</c:formatCode>
                <c:ptCount val="20"/>
                <c:pt idx="0">
                  <c:v>5.5118110236220472</c:v>
                </c:pt>
                <c:pt idx="1">
                  <c:v>10.909090909090908</c:v>
                </c:pt>
                <c:pt idx="2">
                  <c:v>11.384976525821596</c:v>
                </c:pt>
                <c:pt idx="3">
                  <c:v>20.803949224259522</c:v>
                </c:pt>
                <c:pt idx="4">
                  <c:v>22.739018087855296</c:v>
                </c:pt>
                <c:pt idx="5">
                  <c:v>23.478260869565219</c:v>
                </c:pt>
                <c:pt idx="6">
                  <c:v>25.970873786407765</c:v>
                </c:pt>
                <c:pt idx="7">
                  <c:v>26.576243321002877</c:v>
                </c:pt>
                <c:pt idx="8">
                  <c:v>28.68605817452357</c:v>
                </c:pt>
                <c:pt idx="9">
                  <c:v>29.979035639412999</c:v>
                </c:pt>
                <c:pt idx="10">
                  <c:v>30.333817126269956</c:v>
                </c:pt>
                <c:pt idx="11">
                  <c:v>31.73537871524449</c:v>
                </c:pt>
                <c:pt idx="12">
                  <c:v>33.497536945812804</c:v>
                </c:pt>
                <c:pt idx="13">
                  <c:v>33.87096774193548</c:v>
                </c:pt>
                <c:pt idx="14">
                  <c:v>36.445783132530117</c:v>
                </c:pt>
                <c:pt idx="15">
                  <c:v>36.451612903225808</c:v>
                </c:pt>
                <c:pt idx="16">
                  <c:v>37.078651685393261</c:v>
                </c:pt>
                <c:pt idx="17">
                  <c:v>40</c:v>
                </c:pt>
                <c:pt idx="18">
                  <c:v>48.101265822784811</c:v>
                </c:pt>
                <c:pt idx="19">
                  <c:v>50.980392156862742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D5-4773-BCF4-16AEC8B6FC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1776421232"/>
        <c:axId val="1776429392"/>
      </c:barChart>
      <c:catAx>
        <c:axId val="177642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776429392"/>
        <c:crosses val="autoZero"/>
        <c:auto val="1"/>
        <c:lblAlgn val="ctr"/>
        <c:lblOffset val="100"/>
        <c:noMultiLvlLbl val="0"/>
      </c:catAx>
      <c:valAx>
        <c:axId val="17764293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764212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'!$C$12:$N$12</c:f>
              <c:numCache>
                <c:formatCode>0.00_);[Red]\(0.00\)</c:formatCode>
                <c:ptCount val="12"/>
                <c:pt idx="0">
                  <c:v>1.208613728129206</c:v>
                </c:pt>
                <c:pt idx="1">
                  <c:v>0.97399219765929779</c:v>
                </c:pt>
                <c:pt idx="2">
                  <c:v>1.6732804232804233</c:v>
                </c:pt>
                <c:pt idx="3">
                  <c:v>0.92797118847539017</c:v>
                </c:pt>
                <c:pt idx="4">
                  <c:v>0.79301745635910226</c:v>
                </c:pt>
                <c:pt idx="5">
                  <c:v>0.69187358916478559</c:v>
                </c:pt>
                <c:pt idx="6">
                  <c:v>0.72738095238095235</c:v>
                </c:pt>
                <c:pt idx="7">
                  <c:v>0.54721274175199086</c:v>
                </c:pt>
                <c:pt idx="8">
                  <c:v>0.57093821510297482</c:v>
                </c:pt>
                <c:pt idx="9">
                  <c:v>0.24410377358490565</c:v>
                </c:pt>
                <c:pt idx="10">
                  <c:v>0.55453501722158438</c:v>
                </c:pt>
                <c:pt idx="11">
                  <c:v>0.26525821596244131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9-48E4-9FEF-FBEA5485E6C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9-48E4-9FEF-FBEA5485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76544"/>
        <c:axId val="1636077088"/>
      </c:lineChart>
      <c:catAx>
        <c:axId val="163607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7088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3607708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65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882043634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'!$C$13:$N$13</c:f>
              <c:numCache>
                <c:formatCode>0.00_);[Red]\(0.00\)</c:formatCode>
                <c:ptCount val="12"/>
                <c:pt idx="0">
                  <c:v>1.5470085470085471</c:v>
                </c:pt>
                <c:pt idx="1">
                  <c:v>1.7192374350086654</c:v>
                </c:pt>
                <c:pt idx="2">
                  <c:v>1.281505728314239</c:v>
                </c:pt>
                <c:pt idx="3">
                  <c:v>1.1070889894419307</c:v>
                </c:pt>
                <c:pt idx="4">
                  <c:v>1.6378205128205128</c:v>
                </c:pt>
                <c:pt idx="5">
                  <c:v>1.4231884057971014</c:v>
                </c:pt>
                <c:pt idx="6">
                  <c:v>1.2034383954154728</c:v>
                </c:pt>
                <c:pt idx="7">
                  <c:v>0.99096385542168675</c:v>
                </c:pt>
                <c:pt idx="8">
                  <c:v>1.001466275659824</c:v>
                </c:pt>
                <c:pt idx="9">
                  <c:v>1.0871491875923192</c:v>
                </c:pt>
                <c:pt idx="10">
                  <c:v>1.1758087201125176</c:v>
                </c:pt>
                <c:pt idx="11">
                  <c:v>0.86937590711175616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0-458D-8192-0F2609791D77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0-458D-8192-0F260979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65664"/>
        <c:axId val="1636073280"/>
      </c:lineChart>
      <c:catAx>
        <c:axId val="163606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7328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163607328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56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8397414377289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'!$C$15:$N$15</c:f>
              <c:numCache>
                <c:formatCode>0.00_);[Red]\(0.00\)</c:formatCode>
                <c:ptCount val="12"/>
                <c:pt idx="0">
                  <c:v>1.8548009367681499</c:v>
                </c:pt>
                <c:pt idx="1">
                  <c:v>1.6310043668122272</c:v>
                </c:pt>
                <c:pt idx="2">
                  <c:v>2.0699152542372881</c:v>
                </c:pt>
                <c:pt idx="3">
                  <c:v>1.6586956521739131</c:v>
                </c:pt>
                <c:pt idx="4">
                  <c:v>1.3786191536748329</c:v>
                </c:pt>
                <c:pt idx="5">
                  <c:v>1.3119266055045871</c:v>
                </c:pt>
                <c:pt idx="6">
                  <c:v>1.2884210526315789</c:v>
                </c:pt>
                <c:pt idx="7">
                  <c:v>1.1116389548693586</c:v>
                </c:pt>
                <c:pt idx="8">
                  <c:v>1.2079002079002079</c:v>
                </c:pt>
                <c:pt idx="9">
                  <c:v>1.271461716937355</c:v>
                </c:pt>
                <c:pt idx="10">
                  <c:v>1.2533039647577093</c:v>
                </c:pt>
                <c:pt idx="11">
                  <c:v>0.94334975369458129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F-4BA6-954F-652B7272459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F-4BA6-954F-652B7272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067296"/>
        <c:axId val="1636068384"/>
      </c:lineChart>
      <c:catAx>
        <c:axId val="163606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838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3606838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360672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595570344239225"/>
          <c:w val="0.79104477611940294"/>
          <c:h val="0.6514747934055071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'!$C$16:$N$16</c:f>
              <c:numCache>
                <c:formatCode>0.00_);[Red]\(0.00\)</c:formatCode>
                <c:ptCount val="12"/>
                <c:pt idx="0">
                  <c:v>1.7021276595744681</c:v>
                </c:pt>
                <c:pt idx="1">
                  <c:v>1.5886075949367089</c:v>
                </c:pt>
                <c:pt idx="2">
                  <c:v>1.6213017751479291</c:v>
                </c:pt>
                <c:pt idx="3">
                  <c:v>1.425357873210634</c:v>
                </c:pt>
                <c:pt idx="4">
                  <c:v>1.0769230769230769</c:v>
                </c:pt>
                <c:pt idx="5">
                  <c:v>1.307070707070707</c:v>
                </c:pt>
                <c:pt idx="6">
                  <c:v>1.278825995807128</c:v>
                </c:pt>
                <c:pt idx="7">
                  <c:v>1.185336048879837</c:v>
                </c:pt>
                <c:pt idx="8">
                  <c:v>1.0801687763713079</c:v>
                </c:pt>
                <c:pt idx="9">
                  <c:v>0.79398148148148151</c:v>
                </c:pt>
                <c:pt idx="10">
                  <c:v>0.68314606741573036</c:v>
                </c:pt>
                <c:pt idx="11">
                  <c:v>0.779126213592233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0-44EF-9F6B-2BAAA29C0B0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0-44EF-9F6B-2BAAA29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1222912"/>
        <c:axId val="1471223456"/>
      </c:lineChart>
      <c:catAx>
        <c:axId val="14712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122345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4712234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12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790763266382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'!$C$14:$N$14</c:f>
              <c:numCache>
                <c:formatCode>0.00_);[Red]\(0.00\)</c:formatCode>
                <c:ptCount val="12"/>
                <c:pt idx="0">
                  <c:v>1.5521405049396269</c:v>
                </c:pt>
                <c:pt idx="1">
                  <c:v>1.6629588431590656</c:v>
                </c:pt>
                <c:pt idx="2">
                  <c:v>1.3836206896551724</c:v>
                </c:pt>
                <c:pt idx="3">
                  <c:v>1.6088794926004228</c:v>
                </c:pt>
                <c:pt idx="4">
                  <c:v>1.3442808607021517</c:v>
                </c:pt>
                <c:pt idx="5">
                  <c:v>1.1983663943990666</c:v>
                </c:pt>
                <c:pt idx="6">
                  <c:v>0.96914285714285719</c:v>
                </c:pt>
                <c:pt idx="7">
                  <c:v>0.87750294464075385</c:v>
                </c:pt>
                <c:pt idx="8">
                  <c:v>1.0398457583547558</c:v>
                </c:pt>
                <c:pt idx="9">
                  <c:v>1.0580645161290323</c:v>
                </c:pt>
                <c:pt idx="10">
                  <c:v>1.1132561132561132</c:v>
                </c:pt>
                <c:pt idx="11">
                  <c:v>1.0099875156054932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4-45E7-8414-BFE313FFE5C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'!$C$6:$N$6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'一人平均う歯数 '!$C$26:$N$26</c:f>
              <c:numCache>
                <c:formatCode>0.00_);[Red]\(0.00\)</c:formatCode>
                <c:ptCount val="12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  <c:pt idx="11">
                  <c:v>0.71664611590628857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4-45E7-8414-BFE313FF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473632"/>
        <c:axId val="1696467104"/>
      </c:lineChart>
      <c:catAx>
        <c:axId val="169647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67104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169646710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6473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67983</xdr:colOff>
      <xdr:row>61</xdr:row>
      <xdr:rowOff>101958</xdr:rowOff>
    </xdr:from>
    <xdr:to>
      <xdr:col>3</xdr:col>
      <xdr:colOff>311821</xdr:colOff>
      <xdr:row>74</xdr:row>
      <xdr:rowOff>33359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397429</xdr:colOff>
      <xdr:row>61</xdr:row>
      <xdr:rowOff>101958</xdr:rowOff>
    </xdr:from>
    <xdr:to>
      <xdr:col>7</xdr:col>
      <xdr:colOff>87561</xdr:colOff>
      <xdr:row>74</xdr:row>
      <xdr:rowOff>36534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363357</xdr:colOff>
      <xdr:row>87</xdr:row>
      <xdr:rowOff>102257</xdr:rowOff>
    </xdr:from>
    <xdr:to>
      <xdr:col>14</xdr:col>
      <xdr:colOff>31264</xdr:colOff>
      <xdr:row>100</xdr:row>
      <xdr:rowOff>30484</xdr:rowOff>
    </xdr:to>
    <xdr:graphicFrame macro="">
      <xdr:nvGraphicFramePr>
        <xdr:cNvPr id="10" name="グラフ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64808</xdr:colOff>
      <xdr:row>74</xdr:row>
      <xdr:rowOff>112148</xdr:rowOff>
    </xdr:from>
    <xdr:to>
      <xdr:col>3</xdr:col>
      <xdr:colOff>314996</xdr:colOff>
      <xdr:row>87</xdr:row>
      <xdr:rowOff>40375</xdr:rowOff>
    </xdr:to>
    <xdr:graphicFrame macro="">
      <xdr:nvGraphicFramePr>
        <xdr:cNvPr id="18" name="グラフ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403779</xdr:colOff>
      <xdr:row>74</xdr:row>
      <xdr:rowOff>123741</xdr:rowOff>
    </xdr:from>
    <xdr:to>
      <xdr:col>7</xdr:col>
      <xdr:colOff>87561</xdr:colOff>
      <xdr:row>87</xdr:row>
      <xdr:rowOff>45618</xdr:rowOff>
    </xdr:to>
    <xdr:graphicFrame macro="">
      <xdr:nvGraphicFramePr>
        <xdr:cNvPr id="19" name="グラフ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163644</xdr:colOff>
      <xdr:row>74</xdr:row>
      <xdr:rowOff>123740</xdr:rowOff>
    </xdr:from>
    <xdr:to>
      <xdr:col>10</xdr:col>
      <xdr:colOff>277749</xdr:colOff>
      <xdr:row>87</xdr:row>
      <xdr:rowOff>45617</xdr:rowOff>
    </xdr:to>
    <xdr:graphicFrame macro="">
      <xdr:nvGraphicFramePr>
        <xdr:cNvPr id="20" name="グラフ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64808</xdr:colOff>
      <xdr:row>87</xdr:row>
      <xdr:rowOff>105432</xdr:rowOff>
    </xdr:from>
    <xdr:to>
      <xdr:col>3</xdr:col>
      <xdr:colOff>314996</xdr:colOff>
      <xdr:row>100</xdr:row>
      <xdr:rowOff>33659</xdr:rowOff>
    </xdr:to>
    <xdr:graphicFrame macro="">
      <xdr:nvGraphicFramePr>
        <xdr:cNvPr id="21" name="グラフ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413304</xdr:colOff>
      <xdr:row>87</xdr:row>
      <xdr:rowOff>105432</xdr:rowOff>
    </xdr:from>
    <xdr:to>
      <xdr:col>7</xdr:col>
      <xdr:colOff>87561</xdr:colOff>
      <xdr:row>100</xdr:row>
      <xdr:rowOff>27309</xdr:rowOff>
    </xdr:to>
    <xdr:graphicFrame macro="">
      <xdr:nvGraphicFramePr>
        <xdr:cNvPr id="24" name="グラフ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363357</xdr:colOff>
      <xdr:row>74</xdr:row>
      <xdr:rowOff>112148</xdr:rowOff>
    </xdr:from>
    <xdr:to>
      <xdr:col>14</xdr:col>
      <xdr:colOff>31264</xdr:colOff>
      <xdr:row>87</xdr:row>
      <xdr:rowOff>40375</xdr:rowOff>
    </xdr:to>
    <xdr:graphicFrame macro="">
      <xdr:nvGraphicFramePr>
        <xdr:cNvPr id="27" name="グラフ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163644</xdr:colOff>
      <xdr:row>87</xdr:row>
      <xdr:rowOff>105432</xdr:rowOff>
    </xdr:from>
    <xdr:to>
      <xdr:col>10</xdr:col>
      <xdr:colOff>277749</xdr:colOff>
      <xdr:row>100</xdr:row>
      <xdr:rowOff>27309</xdr:rowOff>
    </xdr:to>
    <xdr:graphicFrame macro="">
      <xdr:nvGraphicFramePr>
        <xdr:cNvPr id="33" name="グラフ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64808</xdr:colOff>
      <xdr:row>100</xdr:row>
      <xdr:rowOff>101890</xdr:rowOff>
    </xdr:from>
    <xdr:to>
      <xdr:col>3</xdr:col>
      <xdr:colOff>314996</xdr:colOff>
      <xdr:row>113</xdr:row>
      <xdr:rowOff>30117</xdr:rowOff>
    </xdr:to>
    <xdr:graphicFrame macro="">
      <xdr:nvGraphicFramePr>
        <xdr:cNvPr id="40" name="グラフ 4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410129</xdr:colOff>
      <xdr:row>100</xdr:row>
      <xdr:rowOff>123007</xdr:rowOff>
    </xdr:from>
    <xdr:to>
      <xdr:col>7</xdr:col>
      <xdr:colOff>87561</xdr:colOff>
      <xdr:row>113</xdr:row>
      <xdr:rowOff>44884</xdr:rowOff>
    </xdr:to>
    <xdr:graphicFrame macro="">
      <xdr:nvGraphicFramePr>
        <xdr:cNvPr id="46" name="グラフ 4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163644</xdr:colOff>
      <xdr:row>100</xdr:row>
      <xdr:rowOff>101890</xdr:rowOff>
    </xdr:from>
    <xdr:to>
      <xdr:col>10</xdr:col>
      <xdr:colOff>277749</xdr:colOff>
      <xdr:row>113</xdr:row>
      <xdr:rowOff>30117</xdr:rowOff>
    </xdr:to>
    <xdr:graphicFrame macro="">
      <xdr:nvGraphicFramePr>
        <xdr:cNvPr id="47" name="グラフ 4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363357</xdr:colOff>
      <xdr:row>100</xdr:row>
      <xdr:rowOff>105065</xdr:rowOff>
    </xdr:from>
    <xdr:to>
      <xdr:col>14</xdr:col>
      <xdr:colOff>31264</xdr:colOff>
      <xdr:row>113</xdr:row>
      <xdr:rowOff>26942</xdr:rowOff>
    </xdr:to>
    <xdr:graphicFrame macro="">
      <xdr:nvGraphicFramePr>
        <xdr:cNvPr id="48" name="グラフ 4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64808</xdr:colOff>
      <xdr:row>113</xdr:row>
      <xdr:rowOff>101898</xdr:rowOff>
    </xdr:from>
    <xdr:to>
      <xdr:col>3</xdr:col>
      <xdr:colOff>314996</xdr:colOff>
      <xdr:row>126</xdr:row>
      <xdr:rowOff>30124</xdr:rowOff>
    </xdr:to>
    <xdr:graphicFrame macro="">
      <xdr:nvGraphicFramePr>
        <xdr:cNvPr id="51" name="グラフ 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410129</xdr:colOff>
      <xdr:row>113</xdr:row>
      <xdr:rowOff>113490</xdr:rowOff>
    </xdr:from>
    <xdr:to>
      <xdr:col>7</xdr:col>
      <xdr:colOff>87561</xdr:colOff>
      <xdr:row>126</xdr:row>
      <xdr:rowOff>48066</xdr:rowOff>
    </xdr:to>
    <xdr:graphicFrame macro="">
      <xdr:nvGraphicFramePr>
        <xdr:cNvPr id="52" name="グラフ 5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163644</xdr:colOff>
      <xdr:row>113</xdr:row>
      <xdr:rowOff>113492</xdr:rowOff>
    </xdr:from>
    <xdr:to>
      <xdr:col>10</xdr:col>
      <xdr:colOff>277749</xdr:colOff>
      <xdr:row>126</xdr:row>
      <xdr:rowOff>48068</xdr:rowOff>
    </xdr:to>
    <xdr:graphicFrame macro="">
      <xdr:nvGraphicFramePr>
        <xdr:cNvPr id="53" name="グラフ 5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163644</xdr:colOff>
      <xdr:row>61</xdr:row>
      <xdr:rowOff>101958</xdr:rowOff>
    </xdr:from>
    <xdr:to>
      <xdr:col>10</xdr:col>
      <xdr:colOff>277749</xdr:colOff>
      <xdr:row>74</xdr:row>
      <xdr:rowOff>36534</xdr:rowOff>
    </xdr:to>
    <xdr:graphicFrame macro="">
      <xdr:nvGraphicFramePr>
        <xdr:cNvPr id="64" name="グラフ 6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366532</xdr:colOff>
      <xdr:row>61</xdr:row>
      <xdr:rowOff>105133</xdr:rowOff>
    </xdr:from>
    <xdr:to>
      <xdr:col>14</xdr:col>
      <xdr:colOff>31264</xdr:colOff>
      <xdr:row>74</xdr:row>
      <xdr:rowOff>27009</xdr:rowOff>
    </xdr:to>
    <xdr:graphicFrame macro="">
      <xdr:nvGraphicFramePr>
        <xdr:cNvPr id="66" name="グラフ 6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174034</xdr:colOff>
      <xdr:row>27</xdr:row>
      <xdr:rowOff>17075</xdr:rowOff>
    </xdr:from>
    <xdr:to>
      <xdr:col>14</xdr:col>
      <xdr:colOff>41126</xdr:colOff>
      <xdr:row>56</xdr:row>
      <xdr:rowOff>77529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105787</xdr:colOff>
      <xdr:row>59</xdr:row>
      <xdr:rowOff>82745</xdr:rowOff>
    </xdr:from>
    <xdr:to>
      <xdr:col>3</xdr:col>
      <xdr:colOff>366501</xdr:colOff>
      <xdr:row>71</xdr:row>
      <xdr:rowOff>113817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10364</xdr:colOff>
      <xdr:row>59</xdr:row>
      <xdr:rowOff>82745</xdr:rowOff>
    </xdr:from>
    <xdr:to>
      <xdr:col>7</xdr:col>
      <xdr:colOff>123668</xdr:colOff>
      <xdr:row>71</xdr:row>
      <xdr:rowOff>113817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437087</xdr:colOff>
      <xdr:row>86</xdr:row>
      <xdr:rowOff>67972</xdr:rowOff>
    </xdr:from>
    <xdr:to>
      <xdr:col>14</xdr:col>
      <xdr:colOff>108159</xdr:colOff>
      <xdr:row>98</xdr:row>
      <xdr:rowOff>95869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98274</xdr:colOff>
      <xdr:row>73</xdr:row>
      <xdr:rowOff>2787</xdr:rowOff>
    </xdr:from>
    <xdr:to>
      <xdr:col>3</xdr:col>
      <xdr:colOff>358988</xdr:colOff>
      <xdr:row>85</xdr:row>
      <xdr:rowOff>30684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427331</xdr:colOff>
      <xdr:row>73</xdr:row>
      <xdr:rowOff>2788</xdr:rowOff>
    </xdr:from>
    <xdr:to>
      <xdr:col>7</xdr:col>
      <xdr:colOff>98403</xdr:colOff>
      <xdr:row>85</xdr:row>
      <xdr:rowOff>30685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207012</xdr:colOff>
      <xdr:row>73</xdr:row>
      <xdr:rowOff>2787</xdr:rowOff>
    </xdr:from>
    <xdr:to>
      <xdr:col>10</xdr:col>
      <xdr:colOff>317140</xdr:colOff>
      <xdr:row>85</xdr:row>
      <xdr:rowOff>27509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98273</xdr:colOff>
      <xdr:row>86</xdr:row>
      <xdr:rowOff>67971</xdr:rowOff>
    </xdr:from>
    <xdr:to>
      <xdr:col>3</xdr:col>
      <xdr:colOff>358987</xdr:colOff>
      <xdr:row>98</xdr:row>
      <xdr:rowOff>95868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437694</xdr:colOff>
      <xdr:row>86</xdr:row>
      <xdr:rowOff>67972</xdr:rowOff>
    </xdr:from>
    <xdr:to>
      <xdr:col>7</xdr:col>
      <xdr:colOff>108766</xdr:colOff>
      <xdr:row>98</xdr:row>
      <xdr:rowOff>95869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437088</xdr:colOff>
      <xdr:row>73</xdr:row>
      <xdr:rowOff>2787</xdr:rowOff>
    </xdr:from>
    <xdr:to>
      <xdr:col>14</xdr:col>
      <xdr:colOff>108160</xdr:colOff>
      <xdr:row>85</xdr:row>
      <xdr:rowOff>30684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208336</xdr:colOff>
      <xdr:row>86</xdr:row>
      <xdr:rowOff>67971</xdr:rowOff>
    </xdr:from>
    <xdr:to>
      <xdr:col>10</xdr:col>
      <xdr:colOff>321639</xdr:colOff>
      <xdr:row>98</xdr:row>
      <xdr:rowOff>95868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102659</xdr:colOff>
      <xdr:row>99</xdr:row>
      <xdr:rowOff>122878</xdr:rowOff>
    </xdr:from>
    <xdr:to>
      <xdr:col>3</xdr:col>
      <xdr:colOff>363373</xdr:colOff>
      <xdr:row>112</xdr:row>
      <xdr:rowOff>6539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9745</xdr:colOff>
      <xdr:row>99</xdr:row>
      <xdr:rowOff>122878</xdr:rowOff>
    </xdr:from>
    <xdr:to>
      <xdr:col>7</xdr:col>
      <xdr:colOff>123049</xdr:colOff>
      <xdr:row>112</xdr:row>
      <xdr:rowOff>6539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220922</xdr:colOff>
      <xdr:row>99</xdr:row>
      <xdr:rowOff>122877</xdr:rowOff>
    </xdr:from>
    <xdr:to>
      <xdr:col>10</xdr:col>
      <xdr:colOff>334225</xdr:colOff>
      <xdr:row>112</xdr:row>
      <xdr:rowOff>6538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437088</xdr:colOff>
      <xdr:row>99</xdr:row>
      <xdr:rowOff>122878</xdr:rowOff>
    </xdr:from>
    <xdr:to>
      <xdr:col>14</xdr:col>
      <xdr:colOff>108160</xdr:colOff>
      <xdr:row>112</xdr:row>
      <xdr:rowOff>6539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102612</xdr:colOff>
      <xdr:row>113</xdr:row>
      <xdr:rowOff>31733</xdr:rowOff>
    </xdr:from>
    <xdr:to>
      <xdr:col>3</xdr:col>
      <xdr:colOff>363326</xdr:colOff>
      <xdr:row>125</xdr:row>
      <xdr:rowOff>59629</xdr:rowOff>
    </xdr:to>
    <xdr:graphicFrame macro="">
      <xdr:nvGraphicFramePr>
        <xdr:cNvPr id="52" name="グラフ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9745</xdr:colOff>
      <xdr:row>113</xdr:row>
      <xdr:rowOff>31733</xdr:rowOff>
    </xdr:from>
    <xdr:to>
      <xdr:col>7</xdr:col>
      <xdr:colOff>123049</xdr:colOff>
      <xdr:row>125</xdr:row>
      <xdr:rowOff>59629</xdr:rowOff>
    </xdr:to>
    <xdr:graphicFrame macro="">
      <xdr:nvGraphicFramePr>
        <xdr:cNvPr id="53" name="グラフ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222134</xdr:colOff>
      <xdr:row>113</xdr:row>
      <xdr:rowOff>31733</xdr:rowOff>
    </xdr:from>
    <xdr:to>
      <xdr:col>10</xdr:col>
      <xdr:colOff>335437</xdr:colOff>
      <xdr:row>125</xdr:row>
      <xdr:rowOff>59629</xdr:rowOff>
    </xdr:to>
    <xdr:graphicFrame macro="">
      <xdr:nvGraphicFramePr>
        <xdr:cNvPr id="54" name="グラフ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209446</xdr:colOff>
      <xdr:row>59</xdr:row>
      <xdr:rowOff>82745</xdr:rowOff>
    </xdr:from>
    <xdr:to>
      <xdr:col>10</xdr:col>
      <xdr:colOff>322749</xdr:colOff>
      <xdr:row>71</xdr:row>
      <xdr:rowOff>113817</xdr:rowOff>
    </xdr:to>
    <xdr:graphicFrame macro="">
      <xdr:nvGraphicFramePr>
        <xdr:cNvPr id="65" name="グラフ 6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408058</xdr:colOff>
      <xdr:row>59</xdr:row>
      <xdr:rowOff>82745</xdr:rowOff>
    </xdr:from>
    <xdr:to>
      <xdr:col>14</xdr:col>
      <xdr:colOff>79130</xdr:colOff>
      <xdr:row>71</xdr:row>
      <xdr:rowOff>113817</xdr:rowOff>
    </xdr:to>
    <xdr:graphicFrame macro="">
      <xdr:nvGraphicFramePr>
        <xdr:cNvPr id="66" name="グラフ 6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158750</xdr:colOff>
      <xdr:row>25</xdr:row>
      <xdr:rowOff>110219</xdr:rowOff>
    </xdr:from>
    <xdr:to>
      <xdr:col>14</xdr:col>
      <xdr:colOff>124733</xdr:colOff>
      <xdr:row>55</xdr:row>
      <xdr:rowOff>42183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</xdr:col>
      <xdr:colOff>277292</xdr:colOff>
      <xdr:row>26</xdr:row>
      <xdr:rowOff>82657</xdr:rowOff>
    </xdr:from>
    <xdr:ext cx="404598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5417" y="5446139"/>
          <a:ext cx="40459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/>
            <a:t>（</a:t>
          </a:r>
          <a:r>
            <a:rPr kumimoji="1" lang="en-US" altLang="ja-JP" sz="1000" b="0"/>
            <a:t>%</a:t>
          </a:r>
          <a:r>
            <a:rPr kumimoji="1" lang="ja-JP" altLang="en-US" sz="1000" b="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view="pageBreakPreview" zoomScale="86" zoomScaleNormal="115" zoomScaleSheetLayoutView="86" workbookViewId="0">
      <selection activeCell="Q20" sqref="Q20"/>
    </sheetView>
  </sheetViews>
  <sheetFormatPr defaultColWidth="10.58203125" defaultRowHeight="10.5"/>
  <cols>
    <col min="1" max="1" width="4.58203125" style="1" customWidth="1"/>
    <col min="2" max="2" width="9.83203125" style="6" customWidth="1"/>
    <col min="3" max="14" width="5.75" style="3" customWidth="1"/>
    <col min="15" max="15" width="3.08203125" style="3" customWidth="1"/>
    <col min="16" max="16" width="5.58203125" style="4" customWidth="1"/>
    <col min="17" max="17" width="4.08203125" style="5" customWidth="1"/>
    <col min="18" max="18" width="9" style="5" bestFit="1" customWidth="1"/>
    <col min="19" max="19" width="5.33203125" style="5" bestFit="1" customWidth="1"/>
    <col min="20" max="24" width="16.75" style="5" customWidth="1"/>
    <col min="25" max="46" width="17.58203125" style="5" customWidth="1"/>
    <col min="47" max="16384" width="10.58203125" style="5"/>
  </cols>
  <sheetData>
    <row r="1" spans="1:23" ht="16">
      <c r="B1" s="2" t="s">
        <v>94</v>
      </c>
    </row>
    <row r="2" spans="1:23" ht="9.75" customHeight="1"/>
    <row r="3" spans="1:23" ht="16">
      <c r="B3" s="2" t="s">
        <v>77</v>
      </c>
    </row>
    <row r="4" spans="1:23" ht="9" customHeight="1"/>
    <row r="5" spans="1:23" ht="18" customHeight="1"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1"/>
      <c r="P5" s="12"/>
      <c r="Q5" s="12"/>
      <c r="R5" s="12"/>
      <c r="W5" s="12"/>
    </row>
    <row r="6" spans="1:23" ht="18" customHeight="1">
      <c r="B6" s="13" t="s">
        <v>69</v>
      </c>
      <c r="C6" s="14" t="s">
        <v>80</v>
      </c>
      <c r="D6" s="14" t="s">
        <v>81</v>
      </c>
      <c r="E6" s="14" t="s">
        <v>82</v>
      </c>
      <c r="F6" s="14" t="s">
        <v>83</v>
      </c>
      <c r="G6" s="14" t="s">
        <v>84</v>
      </c>
      <c r="H6" s="14" t="s">
        <v>85</v>
      </c>
      <c r="I6" s="14" t="s">
        <v>86</v>
      </c>
      <c r="J6" s="14" t="s">
        <v>87</v>
      </c>
      <c r="K6" s="14" t="s">
        <v>92</v>
      </c>
      <c r="L6" s="14" t="s">
        <v>88</v>
      </c>
      <c r="M6" s="15" t="s">
        <v>93</v>
      </c>
      <c r="N6" s="15" t="s">
        <v>95</v>
      </c>
      <c r="O6" s="16"/>
      <c r="P6" s="1"/>
      <c r="Q6" s="1"/>
    </row>
    <row r="7" spans="1:23" ht="17.25" customHeight="1">
      <c r="A7" s="17">
        <v>1</v>
      </c>
      <c r="B7" s="18" t="s">
        <v>22</v>
      </c>
      <c r="C7" s="19">
        <v>1.5181910914654879</v>
      </c>
      <c r="D7" s="19">
        <v>1.360655737704918</v>
      </c>
      <c r="E7" s="19">
        <v>1.2590439276485788</v>
      </c>
      <c r="F7" s="19">
        <v>1.3176979374584166</v>
      </c>
      <c r="G7" s="19">
        <v>1.1459829059829061</v>
      </c>
      <c r="H7" s="19">
        <v>0.93607616456987419</v>
      </c>
      <c r="I7" s="19">
        <v>0.77774064171122992</v>
      </c>
      <c r="J7" s="19">
        <v>0.89573459715639814</v>
      </c>
      <c r="K7" s="19">
        <v>0.84369385555156307</v>
      </c>
      <c r="L7" s="19">
        <v>0.91939639308060361</v>
      </c>
      <c r="M7" s="19">
        <v>0.86523098298020151</v>
      </c>
      <c r="N7" s="19">
        <v>0.53772919605077574</v>
      </c>
      <c r="O7" s="20"/>
      <c r="P7" s="21"/>
      <c r="Q7" s="21"/>
      <c r="W7" s="21"/>
    </row>
    <row r="8" spans="1:23" ht="17.25" customHeight="1">
      <c r="A8" s="22">
        <v>2</v>
      </c>
      <c r="B8" s="18" t="s">
        <v>23</v>
      </c>
      <c r="C8" s="19">
        <v>1.7592039800995025</v>
      </c>
      <c r="D8" s="19">
        <v>1.8307267709291628</v>
      </c>
      <c r="E8" s="19">
        <v>1.3696729435084243</v>
      </c>
      <c r="F8" s="19">
        <v>1.7381174277726001</v>
      </c>
      <c r="G8" s="19">
        <v>1.8710601719197708</v>
      </c>
      <c r="H8" s="19">
        <v>1.110065851364064</v>
      </c>
      <c r="I8" s="19">
        <v>1.2414800389483933</v>
      </c>
      <c r="J8" s="19">
        <v>0.95829195630585895</v>
      </c>
      <c r="K8" s="19">
        <v>1.0206825232678387</v>
      </c>
      <c r="L8" s="19">
        <v>0.87702818104184455</v>
      </c>
      <c r="M8" s="19">
        <v>0.77620967741935487</v>
      </c>
      <c r="N8" s="19">
        <v>0.81970649895178194</v>
      </c>
      <c r="O8" s="20"/>
      <c r="P8" s="21"/>
      <c r="Q8" s="21"/>
      <c r="W8" s="21"/>
    </row>
    <row r="9" spans="1:23" ht="17.25" customHeight="1">
      <c r="A9" s="22">
        <v>3</v>
      </c>
      <c r="B9" s="23" t="s">
        <v>67</v>
      </c>
      <c r="C9" s="24">
        <v>2.0428109854604202</v>
      </c>
      <c r="D9" s="24">
        <v>1.9306772908366534</v>
      </c>
      <c r="E9" s="24">
        <v>1.9899536321483771</v>
      </c>
      <c r="F9" s="24">
        <v>1.9048760991207034</v>
      </c>
      <c r="G9" s="24">
        <v>1.2676973148901547</v>
      </c>
      <c r="H9" s="24">
        <v>1.5265588914549653</v>
      </c>
      <c r="I9" s="24">
        <v>1.4679760888129803</v>
      </c>
      <c r="J9" s="24">
        <v>1.0858447488584475</v>
      </c>
      <c r="K9" s="24">
        <v>1.0813852813852813</v>
      </c>
      <c r="L9" s="24">
        <v>1.0075117370892019</v>
      </c>
      <c r="M9" s="24">
        <v>0.83922261484098937</v>
      </c>
      <c r="N9" s="24">
        <v>0.76701821668264625</v>
      </c>
      <c r="O9" s="25"/>
      <c r="P9" s="21"/>
      <c r="Q9" s="21"/>
      <c r="W9" s="21"/>
    </row>
    <row r="10" spans="1:23" ht="17.25" customHeight="1">
      <c r="A10" s="22">
        <v>4</v>
      </c>
      <c r="B10" s="23" t="s">
        <v>66</v>
      </c>
      <c r="C10" s="24">
        <v>1.8964497041420119</v>
      </c>
      <c r="D10" s="24">
        <v>2.0558739255014329</v>
      </c>
      <c r="E10" s="24">
        <v>1.535660091047041</v>
      </c>
      <c r="F10" s="24">
        <v>1.1365705614567527</v>
      </c>
      <c r="G10" s="24">
        <v>1.4623188405797101</v>
      </c>
      <c r="H10" s="24">
        <v>1.2814465408805031</v>
      </c>
      <c r="I10" s="24">
        <v>1.2585949177877429</v>
      </c>
      <c r="J10" s="24">
        <v>1.3935389133627019</v>
      </c>
      <c r="K10" s="24">
        <v>1.0353130016051364</v>
      </c>
      <c r="L10" s="24">
        <v>0.78877400295420974</v>
      </c>
      <c r="M10" s="24">
        <v>1.0674318507890961</v>
      </c>
      <c r="N10" s="24">
        <v>0.73188405797101452</v>
      </c>
      <c r="O10" s="25"/>
      <c r="P10" s="21"/>
      <c r="Q10" s="21"/>
      <c r="W10" s="21"/>
    </row>
    <row r="11" spans="1:23" ht="17.25" customHeight="1">
      <c r="A11" s="22">
        <v>5</v>
      </c>
      <c r="B11" s="18" t="s">
        <v>26</v>
      </c>
      <c r="C11" s="19">
        <v>1.9436090225563909</v>
      </c>
      <c r="D11" s="19">
        <v>1.914811229428848</v>
      </c>
      <c r="E11" s="19">
        <v>1.9401631912964641</v>
      </c>
      <c r="F11" s="19">
        <v>1.3491755577109603</v>
      </c>
      <c r="G11" s="19">
        <v>1.3172348484848484</v>
      </c>
      <c r="H11" s="19">
        <v>1.0269016697588127</v>
      </c>
      <c r="I11" s="19">
        <v>1.1640552995391704</v>
      </c>
      <c r="J11" s="19">
        <v>1.0465983224603914</v>
      </c>
      <c r="K11" s="19">
        <v>1.0589285714285714</v>
      </c>
      <c r="L11" s="19">
        <v>1.082936129647283</v>
      </c>
      <c r="M11" s="19">
        <v>0.67551369863013699</v>
      </c>
      <c r="N11" s="19">
        <v>0.61929371231696817</v>
      </c>
      <c r="O11" s="20"/>
      <c r="P11" s="21"/>
      <c r="Q11" s="21"/>
      <c r="W11" s="21"/>
    </row>
    <row r="12" spans="1:23" ht="17.25" customHeight="1">
      <c r="A12" s="22">
        <v>6</v>
      </c>
      <c r="B12" s="18" t="s">
        <v>27</v>
      </c>
      <c r="C12" s="19">
        <v>1.208613728129206</v>
      </c>
      <c r="D12" s="19">
        <v>0.97399219765929779</v>
      </c>
      <c r="E12" s="19">
        <v>1.6732804232804233</v>
      </c>
      <c r="F12" s="19">
        <v>0.92797118847539017</v>
      </c>
      <c r="G12" s="19">
        <v>0.79301745635910226</v>
      </c>
      <c r="H12" s="19">
        <v>0.69187358916478559</v>
      </c>
      <c r="I12" s="19">
        <v>0.72738095238095235</v>
      </c>
      <c r="J12" s="19">
        <v>0.54721274175199086</v>
      </c>
      <c r="K12" s="19">
        <v>0.57093821510297482</v>
      </c>
      <c r="L12" s="19">
        <v>0.24410377358490565</v>
      </c>
      <c r="M12" s="19">
        <v>0.55453501722158438</v>
      </c>
      <c r="N12" s="19">
        <v>0.26525821596244131</v>
      </c>
      <c r="O12" s="20"/>
      <c r="P12" s="21"/>
      <c r="Q12" s="21"/>
      <c r="W12" s="21"/>
    </row>
    <row r="13" spans="1:23" ht="17.25" customHeight="1">
      <c r="A13" s="22">
        <v>7</v>
      </c>
      <c r="B13" s="18" t="s">
        <v>65</v>
      </c>
      <c r="C13" s="19">
        <v>1.5470085470085471</v>
      </c>
      <c r="D13" s="19">
        <v>1.7192374350086654</v>
      </c>
      <c r="E13" s="19">
        <v>1.281505728314239</v>
      </c>
      <c r="F13" s="19">
        <v>1.1070889894419307</v>
      </c>
      <c r="G13" s="19">
        <v>1.6378205128205128</v>
      </c>
      <c r="H13" s="19">
        <v>1.4231884057971014</v>
      </c>
      <c r="I13" s="19">
        <v>1.2034383954154728</v>
      </c>
      <c r="J13" s="19">
        <v>0.99096385542168675</v>
      </c>
      <c r="K13" s="19">
        <v>1.001466275659824</v>
      </c>
      <c r="L13" s="19">
        <v>1.0871491875923192</v>
      </c>
      <c r="M13" s="19">
        <v>1.1758087201125176</v>
      </c>
      <c r="N13" s="19">
        <v>0.86937590711175616</v>
      </c>
      <c r="O13" s="20"/>
      <c r="P13" s="21"/>
      <c r="Q13" s="21"/>
      <c r="W13" s="21"/>
    </row>
    <row r="14" spans="1:23" ht="17.25" customHeight="1">
      <c r="A14" s="22">
        <v>8</v>
      </c>
      <c r="B14" s="18" t="s">
        <v>64</v>
      </c>
      <c r="C14" s="19">
        <v>1.5521405049396269</v>
      </c>
      <c r="D14" s="19">
        <v>1.6629588431590656</v>
      </c>
      <c r="E14" s="19">
        <v>1.3836206896551724</v>
      </c>
      <c r="F14" s="19">
        <v>1.6088794926004228</v>
      </c>
      <c r="G14" s="19">
        <v>1.3442808607021517</v>
      </c>
      <c r="H14" s="19">
        <v>1.1983663943990666</v>
      </c>
      <c r="I14" s="19">
        <v>0.96914285714285719</v>
      </c>
      <c r="J14" s="19">
        <v>0.87750294464075385</v>
      </c>
      <c r="K14" s="19">
        <v>1.0398457583547558</v>
      </c>
      <c r="L14" s="19">
        <v>1.0580645161290323</v>
      </c>
      <c r="M14" s="19">
        <v>1.1132561132561132</v>
      </c>
      <c r="N14" s="19">
        <v>1.0099875156054932</v>
      </c>
      <c r="O14" s="20"/>
      <c r="P14" s="21"/>
      <c r="Q14" s="21"/>
      <c r="W14" s="21"/>
    </row>
    <row r="15" spans="1:23" ht="17.25" customHeight="1">
      <c r="A15" s="22">
        <v>9</v>
      </c>
      <c r="B15" s="18" t="s">
        <v>63</v>
      </c>
      <c r="C15" s="19">
        <v>1.8548009367681499</v>
      </c>
      <c r="D15" s="19">
        <v>1.6310043668122272</v>
      </c>
      <c r="E15" s="19">
        <v>2.0699152542372881</v>
      </c>
      <c r="F15" s="19">
        <v>1.6586956521739131</v>
      </c>
      <c r="G15" s="19">
        <v>1.3786191536748329</v>
      </c>
      <c r="H15" s="19">
        <v>1.3119266055045871</v>
      </c>
      <c r="I15" s="19">
        <v>1.2884210526315789</v>
      </c>
      <c r="J15" s="19">
        <v>1.1116389548693586</v>
      </c>
      <c r="K15" s="19">
        <v>1.2079002079002079</v>
      </c>
      <c r="L15" s="19">
        <v>1.271461716937355</v>
      </c>
      <c r="M15" s="19">
        <v>1.2533039647577093</v>
      </c>
      <c r="N15" s="19">
        <v>0.94334975369458129</v>
      </c>
      <c r="O15" s="20"/>
      <c r="P15" s="21"/>
      <c r="Q15" s="21"/>
      <c r="W15" s="21"/>
    </row>
    <row r="16" spans="1:23" ht="17.25" customHeight="1">
      <c r="A16" s="17">
        <v>10</v>
      </c>
      <c r="B16" s="18" t="s">
        <v>62</v>
      </c>
      <c r="C16" s="19">
        <v>1.7021276595744681</v>
      </c>
      <c r="D16" s="19">
        <v>1.5886075949367089</v>
      </c>
      <c r="E16" s="19">
        <v>1.6213017751479291</v>
      </c>
      <c r="F16" s="19">
        <v>1.425357873210634</v>
      </c>
      <c r="G16" s="19">
        <v>1.0769230769230769</v>
      </c>
      <c r="H16" s="19">
        <v>1.307070707070707</v>
      </c>
      <c r="I16" s="19">
        <v>1.278825995807128</v>
      </c>
      <c r="J16" s="19">
        <v>1.185336048879837</v>
      </c>
      <c r="K16" s="19">
        <v>1.0801687763713079</v>
      </c>
      <c r="L16" s="19">
        <v>0.79398148148148151</v>
      </c>
      <c r="M16" s="19">
        <v>0.68314606741573036</v>
      </c>
      <c r="N16" s="19">
        <v>0.779126213592233</v>
      </c>
      <c r="O16" s="20"/>
      <c r="P16" s="21"/>
      <c r="Q16" s="21"/>
      <c r="W16" s="21"/>
    </row>
    <row r="17" spans="1:23" ht="17.25" customHeight="1">
      <c r="A17" s="22">
        <v>11</v>
      </c>
      <c r="B17" s="18" t="s">
        <v>61</v>
      </c>
      <c r="C17" s="19">
        <v>3.641434262948207</v>
      </c>
      <c r="D17" s="19">
        <v>2.7169811320754715</v>
      </c>
      <c r="E17" s="19">
        <v>2.4446764091858038</v>
      </c>
      <c r="F17" s="19">
        <v>2.6346555323590812</v>
      </c>
      <c r="G17" s="19">
        <v>1.7625272331154684</v>
      </c>
      <c r="H17" s="19">
        <v>1.757847533632287</v>
      </c>
      <c r="I17" s="19">
        <v>1.7837150127226462</v>
      </c>
      <c r="J17" s="19">
        <v>1.4874371859296482</v>
      </c>
      <c r="K17" s="19">
        <v>1.7976649746192892</v>
      </c>
      <c r="L17" s="19">
        <v>1.2849740932642486</v>
      </c>
      <c r="M17" s="19">
        <v>1.0197740112994351</v>
      </c>
      <c r="N17" s="19">
        <v>1.2198795180722892</v>
      </c>
      <c r="O17" s="20"/>
      <c r="P17" s="21"/>
      <c r="Q17" s="21"/>
      <c r="W17" s="21"/>
    </row>
    <row r="18" spans="1:23" ht="17.25" customHeight="1">
      <c r="A18" s="22">
        <v>12</v>
      </c>
      <c r="B18" s="18" t="s">
        <v>60</v>
      </c>
      <c r="C18" s="19">
        <v>2.3523550724637681</v>
      </c>
      <c r="D18" s="19">
        <v>2.1457418788410885</v>
      </c>
      <c r="E18" s="19">
        <v>1.9133574007220218</v>
      </c>
      <c r="F18" s="19">
        <v>2.0864406779661016</v>
      </c>
      <c r="G18" s="19">
        <v>1.6663560111835973</v>
      </c>
      <c r="H18" s="19">
        <v>1.6714031971580816</v>
      </c>
      <c r="I18" s="19">
        <v>1.5911193339500462</v>
      </c>
      <c r="J18" s="19">
        <v>1.3686313686313687</v>
      </c>
      <c r="K18" s="19">
        <v>1.1992409867172675</v>
      </c>
      <c r="L18" s="19">
        <v>1.3832823649337411</v>
      </c>
      <c r="M18" s="19">
        <v>0.94747474747474747</v>
      </c>
      <c r="N18" s="19">
        <v>0.85757271815446334</v>
      </c>
      <c r="O18" s="20"/>
      <c r="P18" s="21"/>
      <c r="Q18" s="21"/>
      <c r="W18" s="21"/>
    </row>
    <row r="19" spans="1:23" ht="17.25" customHeight="1">
      <c r="A19" s="22">
        <v>13</v>
      </c>
      <c r="B19" s="18" t="s">
        <v>59</v>
      </c>
      <c r="C19" s="19">
        <v>2.5384615384615383</v>
      </c>
      <c r="D19" s="19">
        <v>2.493150684931507</v>
      </c>
      <c r="E19" s="19">
        <v>2.592137592137592</v>
      </c>
      <c r="F19" s="19">
        <v>2.0963541666666665</v>
      </c>
      <c r="G19" s="19">
        <v>1.8428571428571427</v>
      </c>
      <c r="H19" s="19">
        <v>1.9007092198581561</v>
      </c>
      <c r="I19" s="19">
        <v>1.5026595744680851</v>
      </c>
      <c r="J19" s="19">
        <v>1.1666666666666667</v>
      </c>
      <c r="K19" s="19">
        <v>1.3363095238095237</v>
      </c>
      <c r="L19" s="19">
        <v>1.4011627906976745</v>
      </c>
      <c r="M19" s="19">
        <v>1.0295081967213116</v>
      </c>
      <c r="N19" s="19">
        <v>0.93225806451612903</v>
      </c>
      <c r="O19" s="20"/>
      <c r="P19" s="21"/>
      <c r="Q19" s="21"/>
      <c r="W19" s="21"/>
    </row>
    <row r="20" spans="1:23" ht="17.25" customHeight="1">
      <c r="A20" s="22">
        <v>14</v>
      </c>
      <c r="B20" s="18" t="s">
        <v>28</v>
      </c>
      <c r="C20" s="19">
        <v>1.9707602339181287</v>
      </c>
      <c r="D20" s="19">
        <v>2.2124352331606216</v>
      </c>
      <c r="E20" s="19">
        <v>2.2063492063492065</v>
      </c>
      <c r="F20" s="19">
        <v>1.5</v>
      </c>
      <c r="G20" s="19">
        <v>1.5837563451776651</v>
      </c>
      <c r="H20" s="19">
        <v>1.5621621621621622</v>
      </c>
      <c r="I20" s="19">
        <v>0.95628415300546443</v>
      </c>
      <c r="J20" s="19">
        <v>1.1929824561403508</v>
      </c>
      <c r="K20" s="19">
        <v>1.2191011235955056</v>
      </c>
      <c r="L20" s="19">
        <v>0.63529411764705879</v>
      </c>
      <c r="M20" s="19">
        <v>0.63522012578616349</v>
      </c>
      <c r="N20" s="19">
        <v>0.92666666666666664</v>
      </c>
      <c r="O20" s="20"/>
      <c r="P20" s="5"/>
    </row>
    <row r="21" spans="1:23" ht="17.25" customHeight="1">
      <c r="A21" s="22">
        <v>15</v>
      </c>
      <c r="B21" s="18" t="s">
        <v>29</v>
      </c>
      <c r="C21" s="19">
        <v>0.45833333333333331</v>
      </c>
      <c r="D21" s="19">
        <v>0.13559322033898305</v>
      </c>
      <c r="E21" s="19">
        <v>0.3925233644859813</v>
      </c>
      <c r="F21" s="19">
        <v>0.26785714285714285</v>
      </c>
      <c r="G21" s="19">
        <v>0.22033898305084745</v>
      </c>
      <c r="H21" s="19">
        <v>0.40659340659340659</v>
      </c>
      <c r="I21" s="19">
        <v>0.13636363636363635</v>
      </c>
      <c r="J21" s="19">
        <v>0.1092436974789916</v>
      </c>
      <c r="K21" s="19">
        <v>0.12987012987012986</v>
      </c>
      <c r="L21" s="19">
        <v>8.5470085470085472E-2</v>
      </c>
      <c r="M21" s="19">
        <v>0.1</v>
      </c>
      <c r="N21" s="19">
        <v>0.10236220472440945</v>
      </c>
      <c r="O21" s="20"/>
      <c r="P21" s="5"/>
    </row>
    <row r="22" spans="1:23" ht="17.25" customHeight="1">
      <c r="A22" s="22">
        <v>16</v>
      </c>
      <c r="B22" s="18" t="s">
        <v>58</v>
      </c>
      <c r="C22" s="19">
        <v>2.1473684210526316</v>
      </c>
      <c r="D22" s="19">
        <v>1.6666666666666667</v>
      </c>
      <c r="E22" s="19">
        <v>1.6923076923076923</v>
      </c>
      <c r="F22" s="19">
        <v>2.3214285714285716</v>
      </c>
      <c r="G22" s="19">
        <v>1.88</v>
      </c>
      <c r="H22" s="19">
        <v>1.5048076923076923</v>
      </c>
      <c r="I22" s="19">
        <v>2.2296650717703348</v>
      </c>
      <c r="J22" s="19">
        <v>1.6256410256410256</v>
      </c>
      <c r="K22" s="19">
        <v>1.539906103286385</v>
      </c>
      <c r="L22" s="19">
        <v>1.5428571428571429</v>
      </c>
      <c r="M22" s="19">
        <v>1.2588832487309645</v>
      </c>
      <c r="N22" s="19">
        <v>0.97890295358649793</v>
      </c>
      <c r="O22" s="20"/>
      <c r="P22" s="5"/>
    </row>
    <row r="23" spans="1:23" ht="17.25" customHeight="1">
      <c r="A23" s="22">
        <v>17</v>
      </c>
      <c r="B23" s="18" t="s">
        <v>30</v>
      </c>
      <c r="C23" s="19">
        <v>1.0740740740740742</v>
      </c>
      <c r="D23" s="19">
        <v>1.6041666666666667</v>
      </c>
      <c r="E23" s="19">
        <v>0.95652173913043481</v>
      </c>
      <c r="F23" s="19">
        <v>0.90047393364928907</v>
      </c>
      <c r="G23" s="19">
        <v>0.58904109589041098</v>
      </c>
      <c r="H23" s="19">
        <v>0.61904761904761907</v>
      </c>
      <c r="I23" s="19">
        <v>0.58441558441558439</v>
      </c>
      <c r="J23" s="19">
        <v>0.13636363636363635</v>
      </c>
      <c r="K23" s="19">
        <v>0.41666666666666669</v>
      </c>
      <c r="L23" s="19">
        <v>0.671875</v>
      </c>
      <c r="M23" s="19">
        <v>0.65</v>
      </c>
      <c r="N23" s="19">
        <v>0.80645161290322576</v>
      </c>
      <c r="O23" s="20"/>
      <c r="P23" s="5"/>
    </row>
    <row r="24" spans="1:23" ht="17.25" customHeight="1">
      <c r="A24" s="22">
        <v>18</v>
      </c>
      <c r="B24" s="18" t="s">
        <v>31</v>
      </c>
      <c r="C24" s="19">
        <v>3.48</v>
      </c>
      <c r="D24" s="19">
        <v>3.2096774193548385</v>
      </c>
      <c r="E24" s="19">
        <v>3.0147058823529411</v>
      </c>
      <c r="F24" s="19">
        <v>2.5517241379310347</v>
      </c>
      <c r="G24" s="19">
        <v>2.3809523809523809</v>
      </c>
      <c r="H24" s="19">
        <v>0.95945945945945943</v>
      </c>
      <c r="I24" s="19">
        <v>1.2678571428571428</v>
      </c>
      <c r="J24" s="19">
        <v>1.7761194029850746</v>
      </c>
      <c r="K24" s="19">
        <v>1.3050847457627119</v>
      </c>
      <c r="L24" s="19">
        <v>0.65909090909090906</v>
      </c>
      <c r="M24" s="19">
        <v>0.8666666666666667</v>
      </c>
      <c r="N24" s="19">
        <v>1.1372549019607843</v>
      </c>
      <c r="O24" s="20"/>
      <c r="P24" s="5"/>
    </row>
    <row r="25" spans="1:23" ht="17.25" customHeight="1" thickBot="1">
      <c r="A25" s="17">
        <v>19</v>
      </c>
      <c r="B25" s="26" t="s">
        <v>32</v>
      </c>
      <c r="C25" s="27">
        <v>3.5542168674698793</v>
      </c>
      <c r="D25" s="27">
        <v>2.464788732394366</v>
      </c>
      <c r="E25" s="27">
        <v>2.547945205479452</v>
      </c>
      <c r="F25" s="27">
        <v>1.3333333333333333</v>
      </c>
      <c r="G25" s="27">
        <v>0.5901639344262295</v>
      </c>
      <c r="H25" s="27">
        <v>0.647887323943662</v>
      </c>
      <c r="I25" s="27">
        <v>0.35</v>
      </c>
      <c r="J25" s="27">
        <v>0.352112676056338</v>
      </c>
      <c r="K25" s="27">
        <v>0.23636363636363636</v>
      </c>
      <c r="L25" s="27">
        <v>0.26027397260273971</v>
      </c>
      <c r="M25" s="27">
        <v>6.8965517241379309E-2</v>
      </c>
      <c r="N25" s="27">
        <v>0.14545454545454545</v>
      </c>
      <c r="O25" s="20"/>
      <c r="P25" s="5"/>
    </row>
    <row r="26" spans="1:23" ht="17.25" customHeight="1" thickTop="1">
      <c r="A26" s="22">
        <v>20</v>
      </c>
      <c r="B26" s="28" t="s">
        <v>57</v>
      </c>
      <c r="C26" s="29">
        <v>1.8303693570451436</v>
      </c>
      <c r="D26" s="29">
        <v>1.7077596098680436</v>
      </c>
      <c r="E26" s="30">
        <v>1.6223672079994327</v>
      </c>
      <c r="F26" s="30">
        <v>1.5099916154276132</v>
      </c>
      <c r="G26" s="30">
        <v>1.3354678050515831</v>
      </c>
      <c r="H26" s="30">
        <v>1.1794367581993117</v>
      </c>
      <c r="I26" s="30">
        <v>1.1198607787687622</v>
      </c>
      <c r="J26" s="30">
        <v>1.0249164145836651</v>
      </c>
      <c r="K26" s="30">
        <v>1.0178004040404038</v>
      </c>
      <c r="L26" s="30">
        <v>0.93142380844131245</v>
      </c>
      <c r="M26" s="31">
        <v>0.85473527218493661</v>
      </c>
      <c r="N26" s="31">
        <v>0.71664611590628857</v>
      </c>
      <c r="O26" s="32"/>
      <c r="P26" s="5"/>
    </row>
    <row r="29" spans="1:23">
      <c r="Q29" s="5">
        <v>15</v>
      </c>
      <c r="R29" s="5" t="s">
        <v>29</v>
      </c>
      <c r="S29" s="33">
        <f t="shared" ref="S29:S48" si="0">VLOOKUP(R29,$B$7:$N$26,13,FALSE)</f>
        <v>0.10236220472440945</v>
      </c>
    </row>
    <row r="30" spans="1:23">
      <c r="Q30" s="5">
        <v>19</v>
      </c>
      <c r="R30" s="5" t="s">
        <v>32</v>
      </c>
      <c r="S30" s="33">
        <f t="shared" si="0"/>
        <v>0.14545454545454545</v>
      </c>
    </row>
    <row r="31" spans="1:23">
      <c r="Q31" s="5">
        <v>6</v>
      </c>
      <c r="R31" s="5" t="s">
        <v>27</v>
      </c>
      <c r="S31" s="33">
        <f t="shared" si="0"/>
        <v>0.26525821596244131</v>
      </c>
    </row>
    <row r="32" spans="1:23">
      <c r="Q32" s="5">
        <v>1</v>
      </c>
      <c r="R32" s="5" t="s">
        <v>22</v>
      </c>
      <c r="S32" s="33">
        <f t="shared" si="0"/>
        <v>0.53772919605077574</v>
      </c>
    </row>
    <row r="33" spans="17:19">
      <c r="Q33" s="5">
        <v>5</v>
      </c>
      <c r="R33" s="5" t="s">
        <v>26</v>
      </c>
      <c r="S33" s="33">
        <f t="shared" si="0"/>
        <v>0.61929371231696817</v>
      </c>
    </row>
    <row r="34" spans="17:19">
      <c r="Q34" s="5">
        <v>20</v>
      </c>
      <c r="R34" s="5" t="s">
        <v>57</v>
      </c>
      <c r="S34" s="33">
        <f t="shared" si="0"/>
        <v>0.71664611590628857</v>
      </c>
    </row>
    <row r="35" spans="17:19">
      <c r="Q35" s="5">
        <v>4</v>
      </c>
      <c r="R35" s="5" t="s">
        <v>66</v>
      </c>
      <c r="S35" s="33">
        <f t="shared" si="0"/>
        <v>0.73188405797101452</v>
      </c>
    </row>
    <row r="36" spans="17:19">
      <c r="Q36" s="5">
        <v>3</v>
      </c>
      <c r="R36" s="5" t="s">
        <v>67</v>
      </c>
      <c r="S36" s="33">
        <f t="shared" si="0"/>
        <v>0.76701821668264625</v>
      </c>
    </row>
    <row r="37" spans="17:19">
      <c r="Q37" s="5">
        <v>10</v>
      </c>
      <c r="R37" s="5" t="s">
        <v>62</v>
      </c>
      <c r="S37" s="33">
        <f t="shared" si="0"/>
        <v>0.779126213592233</v>
      </c>
    </row>
    <row r="38" spans="17:19">
      <c r="Q38" s="5">
        <v>17</v>
      </c>
      <c r="R38" s="5" t="s">
        <v>30</v>
      </c>
      <c r="S38" s="33">
        <f t="shared" si="0"/>
        <v>0.80645161290322576</v>
      </c>
    </row>
    <row r="39" spans="17:19">
      <c r="Q39" s="5">
        <v>2</v>
      </c>
      <c r="R39" s="5" t="s">
        <v>23</v>
      </c>
      <c r="S39" s="33">
        <f t="shared" si="0"/>
        <v>0.81970649895178194</v>
      </c>
    </row>
    <row r="40" spans="17:19">
      <c r="Q40" s="5">
        <v>12</v>
      </c>
      <c r="R40" s="5" t="s">
        <v>60</v>
      </c>
      <c r="S40" s="33">
        <f t="shared" si="0"/>
        <v>0.85757271815446334</v>
      </c>
    </row>
    <row r="41" spans="17:19">
      <c r="Q41" s="5">
        <v>7</v>
      </c>
      <c r="R41" s="5" t="s">
        <v>65</v>
      </c>
      <c r="S41" s="33">
        <f t="shared" si="0"/>
        <v>0.86937590711175616</v>
      </c>
    </row>
    <row r="42" spans="17:19">
      <c r="Q42" s="5">
        <v>14</v>
      </c>
      <c r="R42" s="5" t="s">
        <v>28</v>
      </c>
      <c r="S42" s="33">
        <f t="shared" si="0"/>
        <v>0.92666666666666664</v>
      </c>
    </row>
    <row r="43" spans="17:19">
      <c r="Q43" s="5">
        <v>13</v>
      </c>
      <c r="R43" s="5" t="s">
        <v>59</v>
      </c>
      <c r="S43" s="33">
        <f t="shared" si="0"/>
        <v>0.93225806451612903</v>
      </c>
    </row>
    <row r="44" spans="17:19">
      <c r="Q44" s="5">
        <v>9</v>
      </c>
      <c r="R44" s="5" t="s">
        <v>63</v>
      </c>
      <c r="S44" s="33">
        <f t="shared" si="0"/>
        <v>0.94334975369458129</v>
      </c>
    </row>
    <row r="45" spans="17:19">
      <c r="Q45" s="5">
        <v>16</v>
      </c>
      <c r="R45" s="5" t="s">
        <v>58</v>
      </c>
      <c r="S45" s="33">
        <f t="shared" si="0"/>
        <v>0.97890295358649793</v>
      </c>
    </row>
    <row r="46" spans="17:19">
      <c r="Q46" s="5">
        <v>8</v>
      </c>
      <c r="R46" s="5" t="s">
        <v>64</v>
      </c>
      <c r="S46" s="33">
        <f t="shared" si="0"/>
        <v>1.0099875156054932</v>
      </c>
    </row>
    <row r="47" spans="17:19">
      <c r="Q47" s="5">
        <v>18</v>
      </c>
      <c r="R47" s="5" t="s">
        <v>31</v>
      </c>
      <c r="S47" s="33">
        <f t="shared" si="0"/>
        <v>1.1372549019607843</v>
      </c>
    </row>
    <row r="48" spans="17:19">
      <c r="Q48" s="5">
        <v>11</v>
      </c>
      <c r="R48" s="5" t="s">
        <v>61</v>
      </c>
      <c r="S48" s="33">
        <f t="shared" si="0"/>
        <v>1.2198795180722892</v>
      </c>
    </row>
    <row r="61" spans="2:2" ht="16">
      <c r="B61" s="2" t="str">
        <f>B3</f>
        <v>■中学3年生時点　一人平均むし歯数の状況</v>
      </c>
    </row>
  </sheetData>
  <autoFilter ref="Q28:S28" xr:uid="{00000000-0009-0000-0000-000000000000}">
    <sortState xmlns:xlrd2="http://schemas.microsoft.com/office/spreadsheetml/2017/richdata2" ref="Q29:S48">
      <sortCondition ref="S28"/>
    </sortState>
  </autoFilter>
  <mergeCells count="1">
    <mergeCell ref="C5:N5"/>
  </mergeCells>
  <phoneticPr fontId="2"/>
  <printOptions horizontalCentered="1" verticalCentered="1" gridLinesSet="0"/>
  <pageMargins left="0.82677165354330717" right="0.55118110236220474" top="0.74803149606299213" bottom="0.74803149606299213" header="0.31496062992125984" footer="0.31496062992125984"/>
  <pageSetup paperSize="9" orientation="portrait" r:id="rId1"/>
  <headerFooter alignWithMargins="0"/>
  <rowBreaks count="1" manualBreakCount="1">
    <brk id="58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9"/>
  <sheetViews>
    <sheetView view="pageBreakPreview" zoomScale="84" zoomScaleNormal="115" zoomScaleSheetLayoutView="84" workbookViewId="0">
      <selection activeCell="R59" sqref="R59"/>
    </sheetView>
  </sheetViews>
  <sheetFormatPr defaultColWidth="10.58203125" defaultRowHeight="10.5"/>
  <cols>
    <col min="1" max="1" width="3.08203125" style="5" customWidth="1"/>
    <col min="2" max="2" width="9.58203125" style="35" customWidth="1"/>
    <col min="3" max="14" width="5.75" style="3" customWidth="1"/>
    <col min="15" max="15" width="2.83203125" style="3" customWidth="1"/>
    <col min="16" max="16" width="5.75" style="3" customWidth="1"/>
    <col min="17" max="17" width="3.08203125" style="4" customWidth="1"/>
    <col min="18" max="18" width="9.25" style="5" bestFit="1" customWidth="1"/>
    <col min="19" max="19" width="6.25" style="5" bestFit="1" customWidth="1"/>
    <col min="20" max="28" width="16.75" style="5" customWidth="1"/>
    <col min="29" max="50" width="17.58203125" style="5" customWidth="1"/>
    <col min="51" max="16384" width="10.58203125" style="5"/>
  </cols>
  <sheetData>
    <row r="1" spans="1:28" ht="14">
      <c r="B1" s="34" t="s">
        <v>78</v>
      </c>
    </row>
    <row r="2" spans="1:28" ht="12" customHeight="1">
      <c r="P2" s="36"/>
    </row>
    <row r="3" spans="1:28" ht="17.25" customHeight="1">
      <c r="B3" s="3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1"/>
      <c r="P3" s="38"/>
      <c r="Q3" s="11"/>
      <c r="R3" s="12"/>
      <c r="S3" s="12"/>
      <c r="T3" s="12"/>
      <c r="U3" s="12"/>
      <c r="V3" s="12"/>
      <c r="W3" s="12"/>
    </row>
    <row r="4" spans="1:28" ht="17.25" customHeight="1">
      <c r="B4" s="13" t="s">
        <v>69</v>
      </c>
      <c r="C4" s="39" t="s">
        <v>80</v>
      </c>
      <c r="D4" s="39" t="s">
        <v>81</v>
      </c>
      <c r="E4" s="39" t="s">
        <v>82</v>
      </c>
      <c r="F4" s="39" t="s">
        <v>83</v>
      </c>
      <c r="G4" s="39" t="s">
        <v>84</v>
      </c>
      <c r="H4" s="39" t="s">
        <v>85</v>
      </c>
      <c r="I4" s="39" t="s">
        <v>86</v>
      </c>
      <c r="J4" s="39" t="s">
        <v>87</v>
      </c>
      <c r="K4" s="39" t="s">
        <v>92</v>
      </c>
      <c r="L4" s="39" t="s">
        <v>88</v>
      </c>
      <c r="M4" s="39" t="s">
        <v>93</v>
      </c>
      <c r="N4" s="39" t="s">
        <v>95</v>
      </c>
      <c r="O4" s="40"/>
      <c r="P4" s="4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25" customHeight="1">
      <c r="A5" s="5">
        <v>1</v>
      </c>
      <c r="B5" s="18" t="s">
        <v>22</v>
      </c>
      <c r="C5" s="42">
        <v>45.766746004760286</v>
      </c>
      <c r="D5" s="42">
        <v>41.495901639344261</v>
      </c>
      <c r="E5" s="42">
        <v>40.76227390180879</v>
      </c>
      <c r="F5" s="42">
        <v>42.315369261477045</v>
      </c>
      <c r="G5" s="42">
        <v>39.487179487179489</v>
      </c>
      <c r="H5" s="42">
        <v>32.879972798367902</v>
      </c>
      <c r="I5" s="43">
        <v>30.815508021390375</v>
      </c>
      <c r="J5" s="44">
        <v>32.735274204468517</v>
      </c>
      <c r="K5" s="44">
        <v>31.728350700682718</v>
      </c>
      <c r="L5" s="44">
        <v>30.990062569009936</v>
      </c>
      <c r="M5" s="44">
        <v>29.281000347342829</v>
      </c>
      <c r="N5" s="44">
        <v>20.803949224259522</v>
      </c>
      <c r="O5" s="21"/>
      <c r="P5" s="20"/>
      <c r="Q5" s="21"/>
      <c r="R5" s="21">
        <v>100</v>
      </c>
      <c r="S5" s="21"/>
      <c r="T5" s="21"/>
      <c r="U5" s="21"/>
    </row>
    <row r="6" spans="1:28" ht="17.25" customHeight="1">
      <c r="A6" s="5">
        <v>2</v>
      </c>
      <c r="B6" s="18" t="s">
        <v>23</v>
      </c>
      <c r="C6" s="42">
        <v>51.044776119402989</v>
      </c>
      <c r="D6" s="42">
        <v>53.081876724931</v>
      </c>
      <c r="E6" s="42">
        <v>46.679881070366704</v>
      </c>
      <c r="F6" s="42">
        <v>52.003727865796833</v>
      </c>
      <c r="G6" s="42">
        <v>51.289398280802288</v>
      </c>
      <c r="H6" s="42">
        <v>38.664158043273758</v>
      </c>
      <c r="I6" s="43">
        <v>40.019474196689387</v>
      </c>
      <c r="J6" s="44">
        <v>35.153922542204569</v>
      </c>
      <c r="K6" s="44">
        <v>33.298862461220267</v>
      </c>
      <c r="L6" s="44">
        <v>27.668659265584971</v>
      </c>
      <c r="M6" s="44">
        <v>35.181451612903224</v>
      </c>
      <c r="N6" s="44">
        <v>29.979035639412999</v>
      </c>
      <c r="O6" s="21"/>
      <c r="P6" s="20"/>
      <c r="Q6" s="21"/>
      <c r="R6" s="21"/>
      <c r="S6" s="21"/>
      <c r="T6" s="21"/>
      <c r="U6" s="21"/>
    </row>
    <row r="7" spans="1:28" ht="17.25" customHeight="1">
      <c r="A7" s="5">
        <v>3</v>
      </c>
      <c r="B7" s="45" t="s">
        <v>67</v>
      </c>
      <c r="C7" s="46">
        <v>59.20840064620355</v>
      </c>
      <c r="D7" s="46">
        <v>57.450199203187246</v>
      </c>
      <c r="E7" s="46">
        <v>56.646058732612062</v>
      </c>
      <c r="F7" s="46">
        <v>57.394084732214225</v>
      </c>
      <c r="G7" s="46">
        <v>49.877949552481695</v>
      </c>
      <c r="H7" s="42">
        <v>48.960739030023092</v>
      </c>
      <c r="I7" s="43">
        <v>54.31255337318531</v>
      </c>
      <c r="J7" s="44">
        <v>39.908675799086758</v>
      </c>
      <c r="K7" s="44">
        <v>37.142857142857146</v>
      </c>
      <c r="L7" s="44">
        <v>38.309859154929576</v>
      </c>
      <c r="M7" s="44">
        <v>34.717314487632514</v>
      </c>
      <c r="N7" s="44">
        <v>31.73537871524449</v>
      </c>
      <c r="O7" s="21"/>
      <c r="P7" s="47"/>
      <c r="Q7" s="21"/>
      <c r="R7" s="21"/>
      <c r="S7" s="21"/>
      <c r="T7" s="21"/>
      <c r="U7" s="21"/>
    </row>
    <row r="8" spans="1:28" ht="17.25" customHeight="1">
      <c r="A8" s="5">
        <v>4</v>
      </c>
      <c r="B8" s="45" t="s">
        <v>66</v>
      </c>
      <c r="C8" s="46">
        <v>50.443786982248518</v>
      </c>
      <c r="D8" s="46">
        <v>57.306590257879655</v>
      </c>
      <c r="E8" s="46">
        <v>50.379362670713199</v>
      </c>
      <c r="F8" s="46">
        <v>40.819423368740516</v>
      </c>
      <c r="G8" s="46">
        <v>45.652173913043477</v>
      </c>
      <c r="H8" s="42">
        <v>42.295597484276733</v>
      </c>
      <c r="I8" s="43">
        <v>38.116591928251118</v>
      </c>
      <c r="J8" s="44">
        <v>46.549192364170338</v>
      </c>
      <c r="K8" s="44">
        <v>34.028892455858752</v>
      </c>
      <c r="L8" s="44">
        <v>27.76957163958641</v>
      </c>
      <c r="M8" s="44">
        <v>39.167862266857959</v>
      </c>
      <c r="N8" s="44">
        <v>23.478260869565219</v>
      </c>
      <c r="O8" s="21"/>
      <c r="P8" s="47"/>
      <c r="Q8" s="21"/>
      <c r="R8" s="21"/>
      <c r="S8" s="21"/>
      <c r="T8" s="21"/>
      <c r="U8" s="21"/>
    </row>
    <row r="9" spans="1:28" ht="17.25" customHeight="1">
      <c r="A9" s="5">
        <v>5</v>
      </c>
      <c r="B9" s="18" t="s">
        <v>26</v>
      </c>
      <c r="C9" s="42">
        <v>54.511278195488721</v>
      </c>
      <c r="D9" s="42">
        <v>53.533397870280744</v>
      </c>
      <c r="E9" s="42">
        <v>53.399818676337262</v>
      </c>
      <c r="F9" s="42">
        <v>42.386032977691563</v>
      </c>
      <c r="G9" s="42">
        <v>41.950757575757578</v>
      </c>
      <c r="H9" s="42">
        <v>35.621521335807046</v>
      </c>
      <c r="I9" s="43">
        <v>43.410138248847922</v>
      </c>
      <c r="J9" s="44">
        <v>36.160298229263752</v>
      </c>
      <c r="K9" s="44">
        <v>33.482142857142854</v>
      </c>
      <c r="L9" s="44">
        <v>33.55576739752145</v>
      </c>
      <c r="M9" s="44">
        <v>25.770547945205479</v>
      </c>
      <c r="N9" s="44">
        <v>22.739018087855296</v>
      </c>
      <c r="O9" s="21"/>
      <c r="P9" s="20"/>
      <c r="Q9" s="21"/>
      <c r="R9" s="21"/>
      <c r="S9" s="21"/>
      <c r="T9" s="21"/>
      <c r="U9" s="21"/>
    </row>
    <row r="10" spans="1:28" ht="17.25" customHeight="1">
      <c r="A10" s="5">
        <v>6</v>
      </c>
      <c r="B10" s="18" t="s">
        <v>27</v>
      </c>
      <c r="C10" s="42">
        <v>37.819650067294752</v>
      </c>
      <c r="D10" s="42">
        <v>32.249674902470744</v>
      </c>
      <c r="E10" s="42">
        <v>39.417989417989418</v>
      </c>
      <c r="F10" s="42">
        <v>31.812725090036015</v>
      </c>
      <c r="G10" s="42">
        <v>41.770573566084792</v>
      </c>
      <c r="H10" s="42">
        <v>22.686230248306998</v>
      </c>
      <c r="I10" s="43">
        <v>26.547619047619047</v>
      </c>
      <c r="J10" s="44">
        <v>19.681456200227533</v>
      </c>
      <c r="K10" s="44">
        <v>22.883295194508012</v>
      </c>
      <c r="L10" s="44">
        <v>12.853773584905662</v>
      </c>
      <c r="M10" s="44">
        <v>23.076923076923077</v>
      </c>
      <c r="N10" s="44">
        <v>11.384976525821596</v>
      </c>
      <c r="O10" s="21"/>
      <c r="P10" s="20"/>
      <c r="Q10" s="21"/>
      <c r="R10" s="21"/>
      <c r="S10" s="21"/>
      <c r="T10" s="21"/>
      <c r="U10" s="21"/>
    </row>
    <row r="11" spans="1:28" ht="17.25" customHeight="1">
      <c r="A11" s="5">
        <v>7</v>
      </c>
      <c r="B11" s="18" t="s">
        <v>65</v>
      </c>
      <c r="C11" s="42">
        <v>47.008547008547005</v>
      </c>
      <c r="D11" s="42">
        <v>47.487001733102254</v>
      </c>
      <c r="E11" s="42">
        <v>50.08183306055647</v>
      </c>
      <c r="F11" s="42">
        <v>39.064856711915539</v>
      </c>
      <c r="G11" s="42">
        <v>43.75</v>
      </c>
      <c r="H11" s="42">
        <v>40.289855072463773</v>
      </c>
      <c r="I11" s="43">
        <v>36.532951289398277</v>
      </c>
      <c r="J11" s="44">
        <v>35.090361445783131</v>
      </c>
      <c r="K11" s="44">
        <v>35.777126099706749</v>
      </c>
      <c r="L11" s="44">
        <v>38.995568685376661</v>
      </c>
      <c r="M11" s="44">
        <v>36.286919831223628</v>
      </c>
      <c r="N11" s="44">
        <v>30.333817126269956</v>
      </c>
      <c r="O11" s="21"/>
      <c r="P11" s="20"/>
      <c r="Q11" s="21"/>
      <c r="R11" s="21"/>
      <c r="S11" s="21"/>
      <c r="T11" s="21"/>
      <c r="U11" s="21"/>
    </row>
    <row r="12" spans="1:28" ht="17.25" customHeight="1">
      <c r="A12" s="5">
        <v>8</v>
      </c>
      <c r="B12" s="18" t="s">
        <v>64</v>
      </c>
      <c r="C12" s="42">
        <v>48.408342480790338</v>
      </c>
      <c r="D12" s="42">
        <v>52.502780867630705</v>
      </c>
      <c r="E12" s="42">
        <v>43.426724137931032</v>
      </c>
      <c r="F12" s="42">
        <v>50.739957716701902</v>
      </c>
      <c r="G12" s="42">
        <v>45.073612684031708</v>
      </c>
      <c r="H12" s="42">
        <v>39.556592765460913</v>
      </c>
      <c r="I12" s="43">
        <v>33.714285714285715</v>
      </c>
      <c r="J12" s="44">
        <v>30.624263839811544</v>
      </c>
      <c r="K12" s="44">
        <v>35.475578406169667</v>
      </c>
      <c r="L12" s="44">
        <v>36.903225806451609</v>
      </c>
      <c r="M12" s="44">
        <v>41.184041184041185</v>
      </c>
      <c r="N12" s="44">
        <v>37.078651685393261</v>
      </c>
      <c r="O12" s="21"/>
      <c r="P12" s="20"/>
      <c r="Q12" s="21"/>
      <c r="R12" s="21"/>
      <c r="S12" s="21"/>
      <c r="T12" s="21"/>
      <c r="U12" s="21"/>
    </row>
    <row r="13" spans="1:28" ht="17.25" customHeight="1">
      <c r="A13" s="5">
        <v>9</v>
      </c>
      <c r="B13" s="18" t="s">
        <v>63</v>
      </c>
      <c r="C13" s="42">
        <v>55.269320843091329</v>
      </c>
      <c r="D13" s="42">
        <v>54.148471615720531</v>
      </c>
      <c r="E13" s="42">
        <v>50.423728813559322</v>
      </c>
      <c r="F13" s="42">
        <v>49.347826086956523</v>
      </c>
      <c r="G13" s="42">
        <v>42.31625835189309</v>
      </c>
      <c r="H13" s="42">
        <v>34.403669724770644</v>
      </c>
      <c r="I13" s="43">
        <v>41.89473684210526</v>
      </c>
      <c r="J13" s="44">
        <v>38.242280285035626</v>
      </c>
      <c r="K13" s="44">
        <v>36.798336798336798</v>
      </c>
      <c r="L13" s="44">
        <v>37.354988399071928</v>
      </c>
      <c r="M13" s="44">
        <v>36.343612334801762</v>
      </c>
      <c r="N13" s="44">
        <v>33.497536945812804</v>
      </c>
      <c r="O13" s="21"/>
      <c r="P13" s="20"/>
      <c r="Q13" s="21"/>
      <c r="R13" s="21"/>
      <c r="S13" s="21"/>
      <c r="T13" s="21"/>
      <c r="U13" s="21"/>
    </row>
    <row r="14" spans="1:28" ht="17.25" customHeight="1">
      <c r="A14" s="5">
        <v>10</v>
      </c>
      <c r="B14" s="18" t="s">
        <v>62</v>
      </c>
      <c r="C14" s="42">
        <v>52.224371373307541</v>
      </c>
      <c r="D14" s="42">
        <v>48.101265822784811</v>
      </c>
      <c r="E14" s="42">
        <v>48.323471400394482</v>
      </c>
      <c r="F14" s="42">
        <v>41.717791411042946</v>
      </c>
      <c r="G14" s="42">
        <v>34.34704830053667</v>
      </c>
      <c r="H14" s="42">
        <v>42.222222222222221</v>
      </c>
      <c r="I14" s="43">
        <v>44.444444444444443</v>
      </c>
      <c r="J14" s="44">
        <v>39.103869653767816</v>
      </c>
      <c r="K14" s="44">
        <v>32.700421940928273</v>
      </c>
      <c r="L14" s="44">
        <v>30.092592592592592</v>
      </c>
      <c r="M14" s="44">
        <v>28.314606741573034</v>
      </c>
      <c r="N14" s="44">
        <v>25.970873786407765</v>
      </c>
      <c r="O14" s="21"/>
      <c r="P14" s="20"/>
      <c r="Q14" s="21"/>
      <c r="R14" s="21"/>
      <c r="S14" s="21"/>
      <c r="T14" s="21"/>
      <c r="U14" s="21"/>
    </row>
    <row r="15" spans="1:28" ht="17.25" customHeight="1">
      <c r="A15" s="5">
        <v>11</v>
      </c>
      <c r="B15" s="18" t="s">
        <v>61</v>
      </c>
      <c r="C15" s="42">
        <v>74.900398406374507</v>
      </c>
      <c r="D15" s="42">
        <v>61.844863731656183</v>
      </c>
      <c r="E15" s="42">
        <v>61.169102296450937</v>
      </c>
      <c r="F15" s="42">
        <v>63.256784968684762</v>
      </c>
      <c r="G15" s="42">
        <v>51.851851851851848</v>
      </c>
      <c r="H15" s="42">
        <v>47.309417040358746</v>
      </c>
      <c r="I15" s="43">
        <v>47.837150127226465</v>
      </c>
      <c r="J15" s="44">
        <v>46.984924623115575</v>
      </c>
      <c r="K15" s="44">
        <v>34.517766497461928</v>
      </c>
      <c r="L15" s="44">
        <v>41.19170984455959</v>
      </c>
      <c r="M15" s="44">
        <v>37.288135593220339</v>
      </c>
      <c r="N15" s="44">
        <v>36.445783132530117</v>
      </c>
      <c r="O15" s="21"/>
      <c r="P15" s="20"/>
      <c r="Q15" s="21"/>
      <c r="R15" s="21"/>
      <c r="S15" s="21"/>
      <c r="T15" s="21"/>
      <c r="U15" s="21"/>
    </row>
    <row r="16" spans="1:28" ht="17.25" customHeight="1">
      <c r="A16" s="5">
        <v>12</v>
      </c>
      <c r="B16" s="18" t="s">
        <v>60</v>
      </c>
      <c r="C16" s="42">
        <v>60.960144927536234</v>
      </c>
      <c r="D16" s="42">
        <v>59.262510974539076</v>
      </c>
      <c r="E16" s="42">
        <v>53.249097472924191</v>
      </c>
      <c r="F16" s="42">
        <v>49.152542372881356</v>
      </c>
      <c r="G16" s="42">
        <v>49.487418452935692</v>
      </c>
      <c r="H16" s="42">
        <v>49.911190053285971</v>
      </c>
      <c r="I16" s="43">
        <v>47.178538390379273</v>
      </c>
      <c r="J16" s="44">
        <v>43.956043956043956</v>
      </c>
      <c r="K16" s="44">
        <v>34.345351043643262</v>
      </c>
      <c r="L16" s="44">
        <v>36.901121304791026</v>
      </c>
      <c r="M16" s="44">
        <v>33.131313131313135</v>
      </c>
      <c r="N16" s="44">
        <v>28.68605817452357</v>
      </c>
      <c r="O16" s="21"/>
      <c r="P16" s="20"/>
      <c r="Q16" s="21"/>
      <c r="R16" s="21"/>
      <c r="S16" s="21"/>
      <c r="T16" s="21"/>
      <c r="U16" s="21"/>
    </row>
    <row r="17" spans="1:21" ht="17.25" customHeight="1">
      <c r="A17" s="5">
        <v>13</v>
      </c>
      <c r="B17" s="18" t="s">
        <v>59</v>
      </c>
      <c r="C17" s="42">
        <v>65.054945054945051</v>
      </c>
      <c r="D17" s="42">
        <v>65.525114155251146</v>
      </c>
      <c r="E17" s="42">
        <v>66.584766584766584</v>
      </c>
      <c r="F17" s="42">
        <v>59.375</v>
      </c>
      <c r="G17" s="42">
        <v>55.238095238095241</v>
      </c>
      <c r="H17" s="42">
        <v>63.593380614657214</v>
      </c>
      <c r="I17" s="43">
        <v>46.542553191489361</v>
      </c>
      <c r="J17" s="44">
        <v>45</v>
      </c>
      <c r="K17" s="44">
        <v>36.904761904761905</v>
      </c>
      <c r="L17" s="44">
        <v>44.47674418604651</v>
      </c>
      <c r="M17" s="44">
        <v>41.967213114754095</v>
      </c>
      <c r="N17" s="44">
        <v>36.451612903225808</v>
      </c>
      <c r="O17" s="21"/>
      <c r="P17" s="20"/>
      <c r="Q17" s="21"/>
      <c r="R17" s="21"/>
      <c r="S17" s="21"/>
      <c r="T17" s="21"/>
      <c r="U17" s="21"/>
    </row>
    <row r="18" spans="1:21" ht="17.25" customHeight="1">
      <c r="A18" s="5">
        <v>14</v>
      </c>
      <c r="B18" s="18" t="s">
        <v>28</v>
      </c>
      <c r="C18" s="42">
        <v>57.894736842105267</v>
      </c>
      <c r="D18" s="42">
        <v>60.62176165803109</v>
      </c>
      <c r="E18" s="42">
        <v>64.021164021164026</v>
      </c>
      <c r="F18" s="42">
        <v>47.222222222222221</v>
      </c>
      <c r="G18" s="42">
        <v>53.299492385786806</v>
      </c>
      <c r="H18" s="42">
        <v>45.405405405405411</v>
      </c>
      <c r="I18" s="43">
        <v>33.879781420765028</v>
      </c>
      <c r="J18" s="44">
        <v>42.690058479532162</v>
      </c>
      <c r="K18" s="44">
        <v>43.258426966292134</v>
      </c>
      <c r="L18" s="44">
        <v>29.411764705882355</v>
      </c>
      <c r="M18" s="44">
        <v>32.075471698113205</v>
      </c>
      <c r="N18" s="44">
        <v>40</v>
      </c>
      <c r="O18" s="21"/>
      <c r="P18" s="20"/>
      <c r="Q18" s="5"/>
      <c r="R18" s="21"/>
    </row>
    <row r="19" spans="1:21" ht="17.25" customHeight="1">
      <c r="A19" s="5">
        <v>15</v>
      </c>
      <c r="B19" s="18" t="s">
        <v>29</v>
      </c>
      <c r="C19" s="42">
        <v>21.666666666666668</v>
      </c>
      <c r="D19" s="42">
        <v>10.16949152542373</v>
      </c>
      <c r="E19" s="42">
        <v>16.822429906542055</v>
      </c>
      <c r="F19" s="42">
        <v>15.178571428571427</v>
      </c>
      <c r="G19" s="42">
        <v>11.864406779661017</v>
      </c>
      <c r="H19" s="42">
        <v>12.087912087912088</v>
      </c>
      <c r="I19" s="43">
        <v>7.2727272727272725</v>
      </c>
      <c r="J19" s="44">
        <v>8.4033613445378155</v>
      </c>
      <c r="K19" s="44">
        <v>9.0909090909090917</v>
      </c>
      <c r="L19" s="44">
        <v>5.982905982905983</v>
      </c>
      <c r="M19" s="44">
        <v>7.0000000000000009</v>
      </c>
      <c r="N19" s="44">
        <v>5.5118110236220472</v>
      </c>
      <c r="O19" s="21"/>
      <c r="P19" s="20"/>
      <c r="Q19" s="5"/>
      <c r="R19" s="21"/>
    </row>
    <row r="20" spans="1:21" ht="17.25" customHeight="1">
      <c r="A20" s="5">
        <v>16</v>
      </c>
      <c r="B20" s="18" t="s">
        <v>58</v>
      </c>
      <c r="C20" s="42">
        <v>61.578947368421055</v>
      </c>
      <c r="D20" s="42">
        <v>53.240740740740748</v>
      </c>
      <c r="E20" s="42">
        <v>56.92307692307692</v>
      </c>
      <c r="F20" s="42">
        <v>68.367346938775512</v>
      </c>
      <c r="G20" s="42">
        <v>57.999999999999993</v>
      </c>
      <c r="H20" s="42">
        <v>44.230769230769226</v>
      </c>
      <c r="I20" s="43">
        <v>62.679425837320579</v>
      </c>
      <c r="J20" s="44">
        <v>45.128205128205131</v>
      </c>
      <c r="K20" s="44">
        <v>46.478873239436616</v>
      </c>
      <c r="L20" s="44">
        <v>54.285714285714285</v>
      </c>
      <c r="M20" s="44">
        <v>47.715736040609137</v>
      </c>
      <c r="N20" s="44">
        <v>48.101265822784811</v>
      </c>
      <c r="O20" s="21"/>
      <c r="P20" s="20"/>
      <c r="Q20" s="5"/>
      <c r="R20" s="21"/>
    </row>
    <row r="21" spans="1:21" ht="17.25" customHeight="1">
      <c r="A21" s="5">
        <v>17</v>
      </c>
      <c r="B21" s="18" t="s">
        <v>30</v>
      </c>
      <c r="C21" s="42">
        <v>35.185185185185183</v>
      </c>
      <c r="D21" s="42">
        <v>37.5</v>
      </c>
      <c r="E21" s="42">
        <v>26.086956521739129</v>
      </c>
      <c r="F21" s="42">
        <v>33.175355450236964</v>
      </c>
      <c r="G21" s="42">
        <v>23.287671232876711</v>
      </c>
      <c r="H21" s="42">
        <v>19.047619047619047</v>
      </c>
      <c r="I21" s="43">
        <v>23.376623376623375</v>
      </c>
      <c r="J21" s="44">
        <v>13.636363636363635</v>
      </c>
      <c r="K21" s="44">
        <v>16.666666666666664</v>
      </c>
      <c r="L21" s="44">
        <v>28.125</v>
      </c>
      <c r="M21" s="44">
        <v>21.666666666666668</v>
      </c>
      <c r="N21" s="44">
        <v>33.87096774193548</v>
      </c>
      <c r="O21" s="21"/>
      <c r="P21" s="20"/>
      <c r="Q21" s="5"/>
      <c r="R21" s="21"/>
    </row>
    <row r="22" spans="1:21" ht="17.25" customHeight="1">
      <c r="A22" s="5">
        <v>18</v>
      </c>
      <c r="B22" s="18" t="s">
        <v>31</v>
      </c>
      <c r="C22" s="42">
        <v>70.666666666666671</v>
      </c>
      <c r="D22" s="42">
        <v>75.806451612903231</v>
      </c>
      <c r="E22" s="42">
        <v>73.529411764705884</v>
      </c>
      <c r="F22" s="42">
        <v>68.965517241379317</v>
      </c>
      <c r="G22" s="42">
        <v>61.904761904761905</v>
      </c>
      <c r="H22" s="42">
        <v>36.486486486486484</v>
      </c>
      <c r="I22" s="43">
        <v>51.785714285714292</v>
      </c>
      <c r="J22" s="44">
        <v>59.701492537313428</v>
      </c>
      <c r="K22" s="44">
        <v>35.593220338983052</v>
      </c>
      <c r="L22" s="44">
        <v>22.727272727272727</v>
      </c>
      <c r="M22" s="44">
        <v>33.333333333333329</v>
      </c>
      <c r="N22" s="44">
        <v>50.980392156862742</v>
      </c>
      <c r="O22" s="21"/>
      <c r="P22" s="20"/>
      <c r="Q22" s="5"/>
      <c r="R22" s="21"/>
    </row>
    <row r="23" spans="1:21" ht="17.25" customHeight="1" thickBot="1">
      <c r="A23" s="5">
        <v>19</v>
      </c>
      <c r="B23" s="26" t="s">
        <v>32</v>
      </c>
      <c r="C23" s="48">
        <v>79.518072289156621</v>
      </c>
      <c r="D23" s="48">
        <v>66.197183098591552</v>
      </c>
      <c r="E23" s="48">
        <v>78.082191780821915</v>
      </c>
      <c r="F23" s="48">
        <v>41.269841269841265</v>
      </c>
      <c r="G23" s="48">
        <v>27.868852459016392</v>
      </c>
      <c r="H23" s="48">
        <v>30.985915492957744</v>
      </c>
      <c r="I23" s="49">
        <v>18.75</v>
      </c>
      <c r="J23" s="50">
        <v>22.535211267605636</v>
      </c>
      <c r="K23" s="50">
        <v>16.363636363636363</v>
      </c>
      <c r="L23" s="50">
        <v>9.5890410958904102</v>
      </c>
      <c r="M23" s="50">
        <v>5.1724137931034484</v>
      </c>
      <c r="N23" s="50">
        <v>10.909090909090908</v>
      </c>
      <c r="O23" s="21"/>
      <c r="P23" s="20"/>
      <c r="Q23" s="5"/>
      <c r="R23" s="21"/>
    </row>
    <row r="24" spans="1:21" ht="17.25" customHeight="1" thickTop="1">
      <c r="A24" s="5">
        <v>20</v>
      </c>
      <c r="B24" s="51" t="s">
        <v>68</v>
      </c>
      <c r="C24" s="52">
        <v>51.558787529699771</v>
      </c>
      <c r="D24" s="52">
        <v>49.60556511761331</v>
      </c>
      <c r="E24" s="52">
        <v>48.102971420466631</v>
      </c>
      <c r="F24" s="52">
        <v>45.381498043599777</v>
      </c>
      <c r="G24" s="52">
        <v>43.521878335112056</v>
      </c>
      <c r="H24" s="52">
        <v>38.338366458318703</v>
      </c>
      <c r="I24" s="53">
        <v>38.169820897686897</v>
      </c>
      <c r="J24" s="54">
        <v>35.878044897309344</v>
      </c>
      <c r="K24" s="54">
        <v>33.292929292929294</v>
      </c>
      <c r="L24" s="54">
        <v>31.423808441312417</v>
      </c>
      <c r="M24" s="54">
        <v>31.707680835197614</v>
      </c>
      <c r="N24" s="54">
        <v>26.576243321002877</v>
      </c>
      <c r="O24" s="21"/>
      <c r="P24" s="32"/>
      <c r="Q24" s="5"/>
      <c r="R24" s="21"/>
    </row>
    <row r="25" spans="1:21" ht="12" customHeight="1"/>
    <row r="26" spans="1:21" ht="12" customHeight="1"/>
    <row r="27" spans="1:21">
      <c r="Q27" s="5">
        <v>15</v>
      </c>
      <c r="R27" s="5" t="s">
        <v>29</v>
      </c>
      <c r="S27" s="55">
        <f t="shared" ref="S27:S46" si="0">VLOOKUP(R27,$B$5:$N$24,13,FALSE)</f>
        <v>5.5118110236220472</v>
      </c>
    </row>
    <row r="28" spans="1:21">
      <c r="Q28" s="5">
        <v>19</v>
      </c>
      <c r="R28" s="5" t="s">
        <v>32</v>
      </c>
      <c r="S28" s="55">
        <f t="shared" si="0"/>
        <v>10.909090909090908</v>
      </c>
    </row>
    <row r="29" spans="1:21">
      <c r="Q29" s="5">
        <v>6</v>
      </c>
      <c r="R29" s="5" t="s">
        <v>27</v>
      </c>
      <c r="S29" s="55">
        <f t="shared" si="0"/>
        <v>11.384976525821596</v>
      </c>
    </row>
    <row r="30" spans="1:21">
      <c r="Q30" s="5">
        <v>1</v>
      </c>
      <c r="R30" s="5" t="s">
        <v>22</v>
      </c>
      <c r="S30" s="55">
        <f t="shared" si="0"/>
        <v>20.803949224259522</v>
      </c>
    </row>
    <row r="31" spans="1:21">
      <c r="Q31" s="5">
        <v>5</v>
      </c>
      <c r="R31" s="5" t="s">
        <v>26</v>
      </c>
      <c r="S31" s="55">
        <f t="shared" si="0"/>
        <v>22.739018087855296</v>
      </c>
    </row>
    <row r="32" spans="1:21">
      <c r="Q32" s="5">
        <v>4</v>
      </c>
      <c r="R32" s="5" t="s">
        <v>66</v>
      </c>
      <c r="S32" s="55">
        <f t="shared" si="0"/>
        <v>23.478260869565219</v>
      </c>
    </row>
    <row r="33" spans="17:19">
      <c r="Q33" s="5">
        <v>10</v>
      </c>
      <c r="R33" s="5" t="s">
        <v>62</v>
      </c>
      <c r="S33" s="55">
        <f t="shared" si="0"/>
        <v>25.970873786407765</v>
      </c>
    </row>
    <row r="34" spans="17:19">
      <c r="Q34" s="5">
        <v>20</v>
      </c>
      <c r="R34" s="5" t="s">
        <v>68</v>
      </c>
      <c r="S34" s="55">
        <f t="shared" si="0"/>
        <v>26.576243321002877</v>
      </c>
    </row>
    <row r="35" spans="17:19">
      <c r="Q35" s="5">
        <v>12</v>
      </c>
      <c r="R35" s="5" t="s">
        <v>60</v>
      </c>
      <c r="S35" s="55">
        <f t="shared" si="0"/>
        <v>28.68605817452357</v>
      </c>
    </row>
    <row r="36" spans="17:19">
      <c r="Q36" s="5">
        <v>2</v>
      </c>
      <c r="R36" s="5" t="s">
        <v>23</v>
      </c>
      <c r="S36" s="55">
        <f t="shared" si="0"/>
        <v>29.979035639412999</v>
      </c>
    </row>
    <row r="37" spans="17:19">
      <c r="Q37" s="5">
        <v>7</v>
      </c>
      <c r="R37" s="5" t="s">
        <v>65</v>
      </c>
      <c r="S37" s="55">
        <f t="shared" si="0"/>
        <v>30.333817126269956</v>
      </c>
    </row>
    <row r="38" spans="17:19">
      <c r="Q38" s="5">
        <v>3</v>
      </c>
      <c r="R38" s="5" t="s">
        <v>67</v>
      </c>
      <c r="S38" s="55">
        <f t="shared" si="0"/>
        <v>31.73537871524449</v>
      </c>
    </row>
    <row r="39" spans="17:19">
      <c r="Q39" s="5">
        <v>9</v>
      </c>
      <c r="R39" s="5" t="s">
        <v>63</v>
      </c>
      <c r="S39" s="55">
        <f t="shared" si="0"/>
        <v>33.497536945812804</v>
      </c>
    </row>
    <row r="40" spans="17:19">
      <c r="Q40" s="5">
        <v>17</v>
      </c>
      <c r="R40" s="5" t="s">
        <v>30</v>
      </c>
      <c r="S40" s="55">
        <f t="shared" si="0"/>
        <v>33.87096774193548</v>
      </c>
    </row>
    <row r="41" spans="17:19">
      <c r="Q41" s="5">
        <v>11</v>
      </c>
      <c r="R41" s="5" t="s">
        <v>61</v>
      </c>
      <c r="S41" s="55">
        <f t="shared" si="0"/>
        <v>36.445783132530117</v>
      </c>
    </row>
    <row r="42" spans="17:19">
      <c r="Q42" s="5">
        <v>13</v>
      </c>
      <c r="R42" s="5" t="s">
        <v>59</v>
      </c>
      <c r="S42" s="55">
        <f t="shared" si="0"/>
        <v>36.451612903225808</v>
      </c>
    </row>
    <row r="43" spans="17:19">
      <c r="Q43" s="5">
        <v>8</v>
      </c>
      <c r="R43" s="5" t="s">
        <v>64</v>
      </c>
      <c r="S43" s="55">
        <f t="shared" si="0"/>
        <v>37.078651685393261</v>
      </c>
    </row>
    <row r="44" spans="17:19">
      <c r="Q44" s="5">
        <v>14</v>
      </c>
      <c r="R44" s="5" t="s">
        <v>28</v>
      </c>
      <c r="S44" s="55">
        <f t="shared" si="0"/>
        <v>40</v>
      </c>
    </row>
    <row r="45" spans="17:19">
      <c r="Q45" s="5">
        <v>16</v>
      </c>
      <c r="R45" s="5" t="s">
        <v>58</v>
      </c>
      <c r="S45" s="55">
        <f t="shared" si="0"/>
        <v>48.101265822784811</v>
      </c>
    </row>
    <row r="46" spans="17:19">
      <c r="Q46" s="5">
        <v>18</v>
      </c>
      <c r="R46" s="5" t="s">
        <v>31</v>
      </c>
      <c r="S46" s="55">
        <f t="shared" si="0"/>
        <v>50.980392156862742</v>
      </c>
    </row>
    <row r="47" spans="17:19">
      <c r="S47" s="55"/>
    </row>
    <row r="59" spans="2:2" ht="14">
      <c r="B59" s="34" t="str">
        <f>B1</f>
        <v>■中学3年生時点　むし歯のある人割合の状況</v>
      </c>
    </row>
  </sheetData>
  <autoFilter ref="Q26:S26" xr:uid="{00000000-0009-0000-0000-000001000000}">
    <sortState xmlns:xlrd2="http://schemas.microsoft.com/office/spreadsheetml/2017/richdata2" ref="Q27:S46">
      <sortCondition ref="S26"/>
    </sortState>
  </autoFilter>
  <mergeCells count="1">
    <mergeCell ref="C3:N3"/>
  </mergeCells>
  <phoneticPr fontId="2"/>
  <printOptions horizontalCentered="1" verticalCentered="1" gridLinesSet="0"/>
  <pageMargins left="0.9055118110236221" right="0.47244094488188981" top="0.74803149606299213" bottom="0.74803149606299213" header="0.31496062992125984" footer="0.31496062992125984"/>
  <pageSetup paperSize="9" orientation="portrait" r:id="rId1"/>
  <headerFooter alignWithMargins="0"/>
  <rowBreaks count="1" manualBreakCount="1">
    <brk id="57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41"/>
  <sheetViews>
    <sheetView tabSelected="1" view="pageBreakPreview" zoomScale="130" zoomScaleNormal="100" zoomScaleSheetLayoutView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7" sqref="E27"/>
    </sheetView>
  </sheetViews>
  <sheetFormatPr defaultColWidth="2.08203125" defaultRowHeight="9" customHeight="1"/>
  <cols>
    <col min="1" max="1" width="11.75" style="165" customWidth="1"/>
    <col min="2" max="3" width="5.5" style="161" customWidth="1"/>
    <col min="4" max="4" width="6.1640625" style="161" customWidth="1"/>
    <col min="5" max="19" width="5.5" style="161" customWidth="1"/>
    <col min="20" max="22" width="5.5" style="166" customWidth="1"/>
    <col min="23" max="25" width="5.5" style="161" customWidth="1"/>
    <col min="26" max="28" width="5.5" style="166" customWidth="1"/>
    <col min="29" max="31" width="4.33203125" style="161" customWidth="1"/>
    <col min="32" max="34" width="4.83203125" style="166" customWidth="1"/>
    <col min="35" max="36" width="5.08203125" style="161" customWidth="1"/>
    <col min="37" max="37" width="6.5" style="161" bestFit="1" customWidth="1"/>
    <col min="38" max="40" width="4.83203125" style="166" customWidth="1"/>
    <col min="41" max="43" width="5.4140625" style="161" customWidth="1"/>
    <col min="44" max="46" width="4.6640625" style="166" customWidth="1"/>
    <col min="47" max="49" width="4.83203125" style="161" customWidth="1"/>
    <col min="50" max="52" width="4.83203125" style="167" customWidth="1"/>
    <col min="53" max="55" width="4.83203125" style="161" customWidth="1"/>
    <col min="56" max="58" width="4.83203125" style="167" customWidth="1"/>
    <col min="59" max="61" width="5.25" style="161" customWidth="1"/>
    <col min="62" max="64" width="4.6640625" style="167" customWidth="1"/>
    <col min="65" max="67" width="4.25" style="161" customWidth="1"/>
    <col min="68" max="70" width="4.4140625" style="167" customWidth="1"/>
    <col min="71" max="73" width="4.58203125" style="161" customWidth="1"/>
    <col min="74" max="76" width="3.9140625" style="167" customWidth="1"/>
    <col min="77" max="78" width="3.83203125" style="161" customWidth="1"/>
    <col min="79" max="79" width="4.25" style="161" customWidth="1"/>
    <col min="80" max="82" width="3.83203125" style="167" customWidth="1"/>
    <col min="83" max="84" width="4" style="161" customWidth="1"/>
    <col min="85" max="85" width="4.83203125" style="161" customWidth="1"/>
    <col min="86" max="88" width="4" style="167" customWidth="1"/>
    <col min="89" max="91" width="3.6640625" style="161" customWidth="1"/>
    <col min="92" max="94" width="3.9140625" style="168" customWidth="1"/>
    <col min="95" max="95" width="4.5" style="161" customWidth="1"/>
    <col min="96" max="97" width="4.5" style="163" customWidth="1"/>
    <col min="98" max="100" width="4" style="163" customWidth="1"/>
    <col min="101" max="16384" width="2.08203125" style="163"/>
  </cols>
  <sheetData>
    <row r="1" spans="1:126" s="60" customFormat="1" ht="19.5" customHeight="1">
      <c r="A1" s="56"/>
      <c r="B1" s="57" t="s">
        <v>96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  <c r="U1" s="59"/>
      <c r="V1" s="59"/>
      <c r="W1" s="57" t="str">
        <f>$B$1</f>
        <v>■令和4年度　中学3年生時点　歯科健康診査結果</v>
      </c>
      <c r="X1" s="58"/>
      <c r="Y1" s="58"/>
      <c r="Z1" s="59"/>
      <c r="AA1" s="59"/>
      <c r="AB1" s="59"/>
      <c r="AD1" s="58"/>
      <c r="AE1" s="58"/>
      <c r="AF1" s="59"/>
      <c r="AG1" s="59"/>
      <c r="AH1" s="59"/>
      <c r="AI1" s="58"/>
      <c r="AJ1" s="58"/>
      <c r="AK1" s="58"/>
      <c r="AL1" s="59"/>
      <c r="AM1" s="59"/>
      <c r="AN1" s="59"/>
      <c r="AO1" s="58"/>
      <c r="AP1" s="58"/>
      <c r="AQ1" s="58"/>
      <c r="AR1" s="59"/>
      <c r="AS1" s="59"/>
      <c r="AT1" s="59"/>
      <c r="AU1" s="57" t="str">
        <f>$B$1</f>
        <v>■令和4年度　中学3年生時点　歯科健康診査結果</v>
      </c>
      <c r="AV1" s="58"/>
      <c r="AW1" s="58"/>
      <c r="AX1" s="61"/>
      <c r="AY1" s="61"/>
      <c r="AZ1" s="61"/>
      <c r="BA1" s="58"/>
      <c r="BB1" s="58"/>
      <c r="BC1" s="58"/>
      <c r="BD1" s="61"/>
      <c r="BE1" s="61"/>
      <c r="BF1" s="61"/>
      <c r="BH1" s="58"/>
      <c r="BI1" s="58"/>
      <c r="BJ1" s="61"/>
      <c r="BK1" s="61"/>
      <c r="BL1" s="61"/>
      <c r="BM1" s="58"/>
      <c r="BN1" s="58"/>
      <c r="BO1" s="58"/>
      <c r="BP1" s="61"/>
      <c r="BQ1" s="61"/>
      <c r="BR1" s="61"/>
      <c r="BS1" s="57" t="str">
        <f>$B$1</f>
        <v>■令和4年度　中学3年生時点　歯科健康診査結果</v>
      </c>
      <c r="BT1" s="58"/>
      <c r="BU1" s="58"/>
      <c r="BV1" s="61"/>
      <c r="BW1" s="61"/>
      <c r="BX1" s="61"/>
      <c r="BY1" s="58"/>
      <c r="BZ1" s="58"/>
      <c r="CA1" s="58"/>
      <c r="CB1" s="61"/>
      <c r="CC1" s="61"/>
      <c r="CD1" s="61"/>
      <c r="CE1" s="58"/>
      <c r="CF1" s="58"/>
      <c r="CG1" s="58"/>
      <c r="CH1" s="61"/>
      <c r="CI1" s="61"/>
      <c r="CJ1" s="61"/>
      <c r="CK1" s="58"/>
      <c r="CL1" s="58"/>
      <c r="CM1" s="58"/>
      <c r="CN1" s="62"/>
      <c r="CO1" s="62"/>
      <c r="CP1" s="62"/>
      <c r="CQ1" s="58"/>
    </row>
    <row r="2" spans="1:126" s="83" customFormat="1" ht="27" customHeight="1">
      <c r="A2" s="63"/>
      <c r="B2" s="64" t="s">
        <v>0</v>
      </c>
      <c r="C2" s="65"/>
      <c r="D2" s="66"/>
      <c r="E2" s="64" t="s">
        <v>1</v>
      </c>
      <c r="F2" s="65"/>
      <c r="G2" s="67"/>
      <c r="H2" s="64" t="s">
        <v>33</v>
      </c>
      <c r="I2" s="65"/>
      <c r="J2" s="66"/>
      <c r="K2" s="64" t="s">
        <v>2</v>
      </c>
      <c r="L2" s="65"/>
      <c r="M2" s="67"/>
      <c r="N2" s="64" t="s">
        <v>34</v>
      </c>
      <c r="O2" s="65"/>
      <c r="P2" s="66"/>
      <c r="Q2" s="64" t="s">
        <v>3</v>
      </c>
      <c r="R2" s="65"/>
      <c r="S2" s="66"/>
      <c r="T2" s="68" t="s">
        <v>42</v>
      </c>
      <c r="U2" s="69"/>
      <c r="V2" s="70"/>
      <c r="W2" s="64" t="s">
        <v>4</v>
      </c>
      <c r="X2" s="65"/>
      <c r="Y2" s="66"/>
      <c r="Z2" s="68" t="s">
        <v>43</v>
      </c>
      <c r="AA2" s="69"/>
      <c r="AB2" s="70"/>
      <c r="AC2" s="71" t="s">
        <v>5</v>
      </c>
      <c r="AD2" s="72"/>
      <c r="AE2" s="73"/>
      <c r="AF2" s="74" t="s">
        <v>56</v>
      </c>
      <c r="AG2" s="75"/>
      <c r="AH2" s="76"/>
      <c r="AI2" s="71" t="s">
        <v>6</v>
      </c>
      <c r="AJ2" s="72"/>
      <c r="AK2" s="73"/>
      <c r="AL2" s="74" t="s">
        <v>7</v>
      </c>
      <c r="AM2" s="75"/>
      <c r="AN2" s="76"/>
      <c r="AO2" s="71" t="s">
        <v>8</v>
      </c>
      <c r="AP2" s="72"/>
      <c r="AQ2" s="73"/>
      <c r="AR2" s="74" t="s">
        <v>55</v>
      </c>
      <c r="AS2" s="75"/>
      <c r="AT2" s="76"/>
      <c r="AU2" s="77" t="s">
        <v>48</v>
      </c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9"/>
      <c r="BG2" s="80" t="s">
        <v>49</v>
      </c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2"/>
      <c r="BS2" s="80" t="s">
        <v>9</v>
      </c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2"/>
      <c r="CE2" s="80" t="s">
        <v>10</v>
      </c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2"/>
    </row>
    <row r="3" spans="1:126" s="83" customFormat="1" ht="13.5" customHeight="1">
      <c r="A3" s="84" t="s">
        <v>79</v>
      </c>
      <c r="B3" s="85" t="s">
        <v>19</v>
      </c>
      <c r="C3" s="86" t="s">
        <v>20</v>
      </c>
      <c r="D3" s="87" t="s">
        <v>21</v>
      </c>
      <c r="E3" s="85" t="s">
        <v>19</v>
      </c>
      <c r="F3" s="86" t="s">
        <v>20</v>
      </c>
      <c r="G3" s="88" t="s">
        <v>21</v>
      </c>
      <c r="H3" s="85" t="s">
        <v>19</v>
      </c>
      <c r="I3" s="86" t="s">
        <v>20</v>
      </c>
      <c r="J3" s="87" t="s">
        <v>21</v>
      </c>
      <c r="K3" s="85" t="s">
        <v>19</v>
      </c>
      <c r="L3" s="86" t="s">
        <v>20</v>
      </c>
      <c r="M3" s="88" t="s">
        <v>21</v>
      </c>
      <c r="N3" s="85" t="s">
        <v>19</v>
      </c>
      <c r="O3" s="86" t="s">
        <v>20</v>
      </c>
      <c r="P3" s="87" t="s">
        <v>21</v>
      </c>
      <c r="Q3" s="85" t="s">
        <v>19</v>
      </c>
      <c r="R3" s="86" t="s">
        <v>20</v>
      </c>
      <c r="S3" s="87" t="s">
        <v>21</v>
      </c>
      <c r="T3" s="85" t="s">
        <v>19</v>
      </c>
      <c r="U3" s="86" t="s">
        <v>20</v>
      </c>
      <c r="V3" s="87" t="s">
        <v>21</v>
      </c>
      <c r="W3" s="85" t="s">
        <v>19</v>
      </c>
      <c r="X3" s="86" t="s">
        <v>20</v>
      </c>
      <c r="Y3" s="87" t="s">
        <v>21</v>
      </c>
      <c r="Z3" s="85" t="s">
        <v>19</v>
      </c>
      <c r="AA3" s="86" t="s">
        <v>20</v>
      </c>
      <c r="AB3" s="87" t="s">
        <v>21</v>
      </c>
      <c r="AC3" s="89" t="s">
        <v>19</v>
      </c>
      <c r="AD3" s="90" t="s">
        <v>20</v>
      </c>
      <c r="AE3" s="91" t="s">
        <v>21</v>
      </c>
      <c r="AF3" s="89" t="s">
        <v>19</v>
      </c>
      <c r="AG3" s="90" t="s">
        <v>20</v>
      </c>
      <c r="AH3" s="91" t="s">
        <v>21</v>
      </c>
      <c r="AI3" s="89" t="s">
        <v>19</v>
      </c>
      <c r="AJ3" s="90" t="s">
        <v>20</v>
      </c>
      <c r="AK3" s="91" t="s">
        <v>21</v>
      </c>
      <c r="AL3" s="89" t="s">
        <v>19</v>
      </c>
      <c r="AM3" s="90" t="s">
        <v>20</v>
      </c>
      <c r="AN3" s="91" t="s">
        <v>21</v>
      </c>
      <c r="AO3" s="89" t="s">
        <v>19</v>
      </c>
      <c r="AP3" s="90" t="s">
        <v>20</v>
      </c>
      <c r="AQ3" s="92" t="s">
        <v>21</v>
      </c>
      <c r="AR3" s="89" t="s">
        <v>19</v>
      </c>
      <c r="AS3" s="90" t="s">
        <v>20</v>
      </c>
      <c r="AT3" s="91" t="s">
        <v>21</v>
      </c>
      <c r="AU3" s="89" t="s">
        <v>11</v>
      </c>
      <c r="AV3" s="90"/>
      <c r="AW3" s="91"/>
      <c r="AX3" s="93" t="s">
        <v>12</v>
      </c>
      <c r="AY3" s="94"/>
      <c r="AZ3" s="95"/>
      <c r="BA3" s="96" t="s">
        <v>13</v>
      </c>
      <c r="BB3" s="90"/>
      <c r="BC3" s="92"/>
      <c r="BD3" s="93" t="s">
        <v>14</v>
      </c>
      <c r="BE3" s="94"/>
      <c r="BF3" s="95"/>
      <c r="BG3" s="85" t="s">
        <v>11</v>
      </c>
      <c r="BH3" s="86"/>
      <c r="BI3" s="87"/>
      <c r="BJ3" s="97" t="s">
        <v>12</v>
      </c>
      <c r="BK3" s="98"/>
      <c r="BL3" s="99"/>
      <c r="BM3" s="85" t="s">
        <v>13</v>
      </c>
      <c r="BN3" s="86"/>
      <c r="BO3" s="87"/>
      <c r="BP3" s="100" t="s">
        <v>14</v>
      </c>
      <c r="BQ3" s="98"/>
      <c r="BR3" s="101"/>
      <c r="BS3" s="85" t="s">
        <v>15</v>
      </c>
      <c r="BT3" s="86"/>
      <c r="BU3" s="87"/>
      <c r="BV3" s="100" t="s">
        <v>16</v>
      </c>
      <c r="BW3" s="98"/>
      <c r="BX3" s="101"/>
      <c r="BY3" s="102" t="s">
        <v>17</v>
      </c>
      <c r="BZ3" s="86"/>
      <c r="CA3" s="88"/>
      <c r="CB3" s="100" t="s">
        <v>18</v>
      </c>
      <c r="CC3" s="98"/>
      <c r="CD3" s="101"/>
      <c r="CE3" s="85" t="s">
        <v>11</v>
      </c>
      <c r="CF3" s="86"/>
      <c r="CG3" s="87"/>
      <c r="CH3" s="97" t="s">
        <v>12</v>
      </c>
      <c r="CI3" s="98"/>
      <c r="CJ3" s="99"/>
      <c r="CK3" s="85" t="s">
        <v>13</v>
      </c>
      <c r="CL3" s="86"/>
      <c r="CM3" s="87"/>
      <c r="CN3" s="103" t="s">
        <v>14</v>
      </c>
      <c r="CO3" s="104"/>
      <c r="CP3" s="105"/>
      <c r="CQ3" s="85" t="s">
        <v>50</v>
      </c>
      <c r="CR3" s="86"/>
      <c r="CS3" s="87"/>
      <c r="CT3" s="106" t="s">
        <v>54</v>
      </c>
      <c r="CU3" s="107"/>
      <c r="CV3" s="108"/>
    </row>
    <row r="4" spans="1:126" s="83" customFormat="1" ht="14.25" customHeight="1">
      <c r="A4" s="109"/>
      <c r="B4" s="110"/>
      <c r="C4" s="111"/>
      <c r="D4" s="112"/>
      <c r="E4" s="110"/>
      <c r="F4" s="111"/>
      <c r="G4" s="113"/>
      <c r="H4" s="110"/>
      <c r="I4" s="111"/>
      <c r="J4" s="112"/>
      <c r="K4" s="110"/>
      <c r="L4" s="111"/>
      <c r="M4" s="113"/>
      <c r="N4" s="110"/>
      <c r="O4" s="111"/>
      <c r="P4" s="112"/>
      <c r="Q4" s="110"/>
      <c r="R4" s="111"/>
      <c r="S4" s="112"/>
      <c r="T4" s="110"/>
      <c r="U4" s="111"/>
      <c r="V4" s="112"/>
      <c r="W4" s="110"/>
      <c r="X4" s="111"/>
      <c r="Y4" s="112"/>
      <c r="Z4" s="110"/>
      <c r="AA4" s="111"/>
      <c r="AB4" s="112"/>
      <c r="AC4" s="114"/>
      <c r="AD4" s="115"/>
      <c r="AE4" s="116"/>
      <c r="AF4" s="114"/>
      <c r="AG4" s="115"/>
      <c r="AH4" s="116"/>
      <c r="AI4" s="114"/>
      <c r="AJ4" s="115"/>
      <c r="AK4" s="116"/>
      <c r="AL4" s="114"/>
      <c r="AM4" s="115"/>
      <c r="AN4" s="116"/>
      <c r="AO4" s="114"/>
      <c r="AP4" s="115"/>
      <c r="AQ4" s="117"/>
      <c r="AR4" s="114"/>
      <c r="AS4" s="115"/>
      <c r="AT4" s="116"/>
      <c r="AU4" s="118" t="s">
        <v>19</v>
      </c>
      <c r="AV4" s="119" t="s">
        <v>20</v>
      </c>
      <c r="AW4" s="120" t="s">
        <v>21</v>
      </c>
      <c r="AX4" s="121" t="s">
        <v>19</v>
      </c>
      <c r="AY4" s="122" t="s">
        <v>20</v>
      </c>
      <c r="AZ4" s="123" t="s">
        <v>21</v>
      </c>
      <c r="BA4" s="124" t="s">
        <v>19</v>
      </c>
      <c r="BB4" s="119" t="s">
        <v>20</v>
      </c>
      <c r="BC4" s="125" t="s">
        <v>21</v>
      </c>
      <c r="BD4" s="121" t="s">
        <v>19</v>
      </c>
      <c r="BE4" s="122" t="s">
        <v>20</v>
      </c>
      <c r="BF4" s="123" t="s">
        <v>21</v>
      </c>
      <c r="BG4" s="126" t="s">
        <v>19</v>
      </c>
      <c r="BH4" s="127" t="s">
        <v>20</v>
      </c>
      <c r="BI4" s="128" t="s">
        <v>21</v>
      </c>
      <c r="BJ4" s="129" t="s">
        <v>19</v>
      </c>
      <c r="BK4" s="130" t="s">
        <v>20</v>
      </c>
      <c r="BL4" s="131" t="s">
        <v>21</v>
      </c>
      <c r="BM4" s="126" t="s">
        <v>19</v>
      </c>
      <c r="BN4" s="127" t="s">
        <v>20</v>
      </c>
      <c r="BO4" s="128" t="s">
        <v>21</v>
      </c>
      <c r="BP4" s="132" t="s">
        <v>19</v>
      </c>
      <c r="BQ4" s="130" t="s">
        <v>20</v>
      </c>
      <c r="BR4" s="133" t="s">
        <v>21</v>
      </c>
      <c r="BS4" s="126" t="s">
        <v>19</v>
      </c>
      <c r="BT4" s="127" t="s">
        <v>20</v>
      </c>
      <c r="BU4" s="128" t="s">
        <v>21</v>
      </c>
      <c r="BV4" s="132" t="s">
        <v>19</v>
      </c>
      <c r="BW4" s="130" t="s">
        <v>20</v>
      </c>
      <c r="BX4" s="133" t="s">
        <v>21</v>
      </c>
      <c r="BY4" s="134" t="s">
        <v>19</v>
      </c>
      <c r="BZ4" s="127" t="s">
        <v>20</v>
      </c>
      <c r="CA4" s="135" t="s">
        <v>21</v>
      </c>
      <c r="CB4" s="132" t="s">
        <v>19</v>
      </c>
      <c r="CC4" s="130" t="s">
        <v>20</v>
      </c>
      <c r="CD4" s="133" t="s">
        <v>21</v>
      </c>
      <c r="CE4" s="126" t="s">
        <v>19</v>
      </c>
      <c r="CF4" s="127" t="s">
        <v>20</v>
      </c>
      <c r="CG4" s="128" t="s">
        <v>21</v>
      </c>
      <c r="CH4" s="129" t="s">
        <v>19</v>
      </c>
      <c r="CI4" s="130" t="s">
        <v>20</v>
      </c>
      <c r="CJ4" s="131" t="s">
        <v>21</v>
      </c>
      <c r="CK4" s="126" t="s">
        <v>19</v>
      </c>
      <c r="CL4" s="127" t="s">
        <v>20</v>
      </c>
      <c r="CM4" s="128" t="s">
        <v>21</v>
      </c>
      <c r="CN4" s="136" t="s">
        <v>19</v>
      </c>
      <c r="CO4" s="137" t="s">
        <v>20</v>
      </c>
      <c r="CP4" s="138" t="s">
        <v>21</v>
      </c>
      <c r="CQ4" s="126" t="s">
        <v>51</v>
      </c>
      <c r="CR4" s="139" t="s">
        <v>52</v>
      </c>
      <c r="CS4" s="140" t="s">
        <v>53</v>
      </c>
      <c r="CT4" s="134" t="s">
        <v>51</v>
      </c>
      <c r="CU4" s="139" t="s">
        <v>52</v>
      </c>
      <c r="CV4" s="140" t="s">
        <v>53</v>
      </c>
    </row>
    <row r="5" spans="1:126" s="142" customFormat="1" ht="15" customHeight="1">
      <c r="A5" s="141" t="s">
        <v>22</v>
      </c>
      <c r="B5" s="213">
        <v>1419</v>
      </c>
      <c r="C5" s="214">
        <v>1417</v>
      </c>
      <c r="D5" s="215">
        <f>B5+C5</f>
        <v>2836</v>
      </c>
      <c r="E5" s="213">
        <v>272</v>
      </c>
      <c r="F5" s="214">
        <v>318</v>
      </c>
      <c r="G5" s="216">
        <f>E5+F5</f>
        <v>590</v>
      </c>
      <c r="H5" s="217">
        <f t="shared" ref="H5:J5" si="0">IF(B5=0,0,E5/B5)</f>
        <v>0.19168428470754051</v>
      </c>
      <c r="I5" s="218">
        <f t="shared" si="0"/>
        <v>0.22441778405081159</v>
      </c>
      <c r="J5" s="219">
        <f t="shared" si="0"/>
        <v>0.20803949224259521</v>
      </c>
      <c r="K5" s="213">
        <v>166</v>
      </c>
      <c r="L5" s="214">
        <v>212</v>
      </c>
      <c r="M5" s="216">
        <f>K5+L5</f>
        <v>378</v>
      </c>
      <c r="N5" s="220">
        <f>IF(E5=0,0,K5/E5)</f>
        <v>0.61029411764705888</v>
      </c>
      <c r="O5" s="221">
        <f t="shared" ref="N5:P6" si="1">IF(F5=0,0,L5/F5)</f>
        <v>0.66666666666666663</v>
      </c>
      <c r="P5" s="222">
        <f t="shared" si="1"/>
        <v>0.64067796610169492</v>
      </c>
      <c r="Q5" s="213">
        <v>222</v>
      </c>
      <c r="R5" s="214">
        <v>289</v>
      </c>
      <c r="S5" s="215">
        <f>Q5+R5</f>
        <v>511</v>
      </c>
      <c r="T5" s="223">
        <f t="shared" ref="T5:V5" si="2">IF(B5=0,0,Q5/B5)</f>
        <v>0.15644820295983086</v>
      </c>
      <c r="U5" s="224">
        <f t="shared" si="2"/>
        <v>0.20395201129146084</v>
      </c>
      <c r="V5" s="225">
        <f t="shared" si="2"/>
        <v>0.18018335684062059</v>
      </c>
      <c r="W5" s="213">
        <v>433</v>
      </c>
      <c r="X5" s="214">
        <v>617</v>
      </c>
      <c r="Y5" s="215">
        <f>W5+X5</f>
        <v>1050</v>
      </c>
      <c r="Z5" s="223">
        <f t="shared" ref="Z5:AB5" si="3">IF(B5=0,0,W5/B5)</f>
        <v>0.30514446793516559</v>
      </c>
      <c r="AA5" s="224">
        <f t="shared" si="3"/>
        <v>0.4354269583627382</v>
      </c>
      <c r="AB5" s="225">
        <f t="shared" si="3"/>
        <v>0.37023977433004229</v>
      </c>
      <c r="AC5" s="213">
        <v>0</v>
      </c>
      <c r="AD5" s="214">
        <v>3</v>
      </c>
      <c r="AE5" s="215">
        <f>AC5+AD5</f>
        <v>3</v>
      </c>
      <c r="AF5" s="223">
        <f>IF(B5=0,0,AC5/B5)</f>
        <v>0</v>
      </c>
      <c r="AG5" s="224">
        <f t="shared" ref="AG5:AH5" si="4">IF(C5=0,0,AD5/C5)</f>
        <v>2.1171489061397319E-3</v>
      </c>
      <c r="AH5" s="225">
        <f t="shared" si="4"/>
        <v>1.0578279266572638E-3</v>
      </c>
      <c r="AI5" s="213">
        <v>638</v>
      </c>
      <c r="AJ5" s="214">
        <v>887</v>
      </c>
      <c r="AK5" s="215">
        <f>AI5+AJ5</f>
        <v>1525</v>
      </c>
      <c r="AL5" s="223">
        <f t="shared" ref="AL5:AN5" si="5">IF(B5=0,0,AI5/B5)</f>
        <v>0.44961240310077522</v>
      </c>
      <c r="AM5" s="224">
        <f t="shared" si="5"/>
        <v>0.62597035991531402</v>
      </c>
      <c r="AN5" s="225">
        <f t="shared" si="5"/>
        <v>0.53772919605077574</v>
      </c>
      <c r="AO5" s="213">
        <v>421</v>
      </c>
      <c r="AP5" s="214">
        <v>663</v>
      </c>
      <c r="AQ5" s="216">
        <f>AO5+AP5</f>
        <v>1084</v>
      </c>
      <c r="AR5" s="226">
        <f>IF(AO5=0,0,AO5/B5)</f>
        <v>0.29668780831571528</v>
      </c>
      <c r="AS5" s="227">
        <f t="shared" ref="AS5:AT5" si="6">IF(AP5=0,0,AP5/C5)</f>
        <v>0.46788990825688076</v>
      </c>
      <c r="AT5" s="228">
        <f t="shared" si="6"/>
        <v>0.38222849083215799</v>
      </c>
      <c r="AU5" s="229">
        <v>16</v>
      </c>
      <c r="AV5" s="230">
        <v>23</v>
      </c>
      <c r="AW5" s="231">
        <f>AU5+AV5</f>
        <v>39</v>
      </c>
      <c r="AX5" s="349">
        <f>IF(AU5=0,0,AU5/B5)</f>
        <v>1.127554615926709E-2</v>
      </c>
      <c r="AY5" s="350">
        <f>IF(AV5=0,0,AV5/C5)</f>
        <v>1.6231474947071278E-2</v>
      </c>
      <c r="AZ5" s="351">
        <f>IF(AW5=0,0,AW5/D5)</f>
        <v>1.3751763046544428E-2</v>
      </c>
      <c r="BA5" s="232">
        <v>1</v>
      </c>
      <c r="BB5" s="230">
        <v>3</v>
      </c>
      <c r="BC5" s="233">
        <f>BA5+BB5</f>
        <v>4</v>
      </c>
      <c r="BD5" s="234">
        <f t="shared" ref="BD5:BF20" si="7">IF(BA5=0,0,BA5/B5*100)</f>
        <v>7.0472163495419307E-2</v>
      </c>
      <c r="BE5" s="235">
        <f t="shared" si="7"/>
        <v>0.21171489061397319</v>
      </c>
      <c r="BF5" s="236">
        <f t="shared" si="7"/>
        <v>0.14104372355430184</v>
      </c>
      <c r="BG5" s="229">
        <v>313</v>
      </c>
      <c r="BH5" s="230">
        <v>366</v>
      </c>
      <c r="BI5" s="231">
        <f>BG5+BH5</f>
        <v>679</v>
      </c>
      <c r="BJ5" s="237">
        <f t="shared" ref="BJ5:BL20" si="8">IF(BG5=0,0,BG5/B5*100)</f>
        <v>22.057787174066242</v>
      </c>
      <c r="BK5" s="235">
        <f t="shared" si="8"/>
        <v>25.82921665490473</v>
      </c>
      <c r="BL5" s="238">
        <f t="shared" si="8"/>
        <v>23.942172073342736</v>
      </c>
      <c r="BM5" s="229">
        <v>117</v>
      </c>
      <c r="BN5" s="230">
        <v>130</v>
      </c>
      <c r="BO5" s="231">
        <f>BM5+BN5</f>
        <v>247</v>
      </c>
      <c r="BP5" s="234">
        <f t="shared" ref="BP5:BR20" si="9">IF(BM5=0,0,BM5/B5*100)</f>
        <v>8.2452431289640593</v>
      </c>
      <c r="BQ5" s="235">
        <f t="shared" si="9"/>
        <v>9.1743119266055047</v>
      </c>
      <c r="BR5" s="236">
        <f t="shared" si="9"/>
        <v>8.7094499294781382</v>
      </c>
      <c r="BS5" s="239">
        <v>240</v>
      </c>
      <c r="BT5" s="240">
        <v>175</v>
      </c>
      <c r="BU5" s="241">
        <f>BS5+BT5</f>
        <v>415</v>
      </c>
      <c r="BV5" s="178">
        <f t="shared" ref="BV5:BX5" si="10">IF(B5=0,0,BS5/B5)</f>
        <v>0.16913319238900634</v>
      </c>
      <c r="BW5" s="179">
        <f t="shared" si="10"/>
        <v>0.12350035285815103</v>
      </c>
      <c r="BX5" s="180">
        <f t="shared" si="10"/>
        <v>0.14633286318758815</v>
      </c>
      <c r="BY5" s="242">
        <v>96</v>
      </c>
      <c r="BZ5" s="240">
        <v>43</v>
      </c>
      <c r="CA5" s="243">
        <f>BY5+BZ5</f>
        <v>139</v>
      </c>
      <c r="CB5" s="178">
        <f t="shared" ref="CB5:CD5" si="11">IF(B5=0,0,BY5/B5)</f>
        <v>6.765327695560254E-2</v>
      </c>
      <c r="CC5" s="179">
        <f t="shared" si="11"/>
        <v>3.0345800988002825E-2</v>
      </c>
      <c r="CD5" s="180">
        <f t="shared" si="11"/>
        <v>4.9012693935119887E-2</v>
      </c>
      <c r="CE5" s="239">
        <v>219</v>
      </c>
      <c r="CF5" s="240">
        <v>149</v>
      </c>
      <c r="CG5" s="241">
        <f>CE5+CF5</f>
        <v>368</v>
      </c>
      <c r="CH5" s="196">
        <f t="shared" ref="CH5:CJ5" si="12">IF(B5=0,0,CE5/B5)</f>
        <v>0.15433403805496829</v>
      </c>
      <c r="CI5" s="179">
        <f t="shared" si="12"/>
        <v>0.10515172900494002</v>
      </c>
      <c r="CJ5" s="197">
        <f t="shared" si="12"/>
        <v>0.12976022566995768</v>
      </c>
      <c r="CK5" s="239">
        <v>89</v>
      </c>
      <c r="CL5" s="240">
        <v>50</v>
      </c>
      <c r="CM5" s="241">
        <f>CK5+CL5</f>
        <v>139</v>
      </c>
      <c r="CN5" s="196">
        <f t="shared" ref="CN5:CP5" si="13">IF(B5=0,0,CK5/B5)</f>
        <v>6.2720225510923183E-2</v>
      </c>
      <c r="CO5" s="179">
        <f t="shared" si="13"/>
        <v>3.5285815102328866E-2</v>
      </c>
      <c r="CP5" s="197">
        <f t="shared" si="13"/>
        <v>4.9012693935119887E-2</v>
      </c>
      <c r="CQ5" s="244">
        <f>CE5+CK5</f>
        <v>308</v>
      </c>
      <c r="CR5" s="245">
        <f t="shared" ref="CR5" si="14">CF5+CL5</f>
        <v>199</v>
      </c>
      <c r="CS5" s="246">
        <f t="shared" ref="CS5" si="15">CQ5+CR5</f>
        <v>507</v>
      </c>
      <c r="CT5" s="207">
        <f t="shared" ref="CT5:CV5" si="16">IF(B5=0,0,CQ5/B5)</f>
        <v>0.21705426356589147</v>
      </c>
      <c r="CU5" s="179">
        <f t="shared" si="16"/>
        <v>0.14043754410726889</v>
      </c>
      <c r="CV5" s="180">
        <f t="shared" si="16"/>
        <v>0.17877291960507757</v>
      </c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</row>
    <row r="6" spans="1:126" s="142" customFormat="1" ht="15" customHeight="1">
      <c r="A6" s="143" t="s">
        <v>23</v>
      </c>
      <c r="B6" s="247">
        <v>502</v>
      </c>
      <c r="C6" s="248">
        <v>452</v>
      </c>
      <c r="D6" s="249">
        <f t="shared" ref="D6:D29" si="17">B6+C6</f>
        <v>954</v>
      </c>
      <c r="E6" s="247">
        <v>135</v>
      </c>
      <c r="F6" s="248">
        <v>151</v>
      </c>
      <c r="G6" s="250">
        <f t="shared" ref="G6:G29" si="18">E6+F6</f>
        <v>286</v>
      </c>
      <c r="H6" s="178">
        <f t="shared" ref="H6:H28" si="19">IF(B6=0,0,E6/B6)</f>
        <v>0.2689243027888446</v>
      </c>
      <c r="I6" s="179">
        <f t="shared" ref="I6:I29" si="20">IF(C6=0,0,F6/C6)</f>
        <v>0.33407079646017701</v>
      </c>
      <c r="J6" s="180">
        <f t="shared" ref="J6:J29" si="21">IF(D6=0,0,G6/D6)</f>
        <v>0.29979035639412999</v>
      </c>
      <c r="K6" s="247">
        <v>69</v>
      </c>
      <c r="L6" s="248">
        <v>89</v>
      </c>
      <c r="M6" s="250">
        <f t="shared" ref="M6:M29" si="22">K6+L6</f>
        <v>158</v>
      </c>
      <c r="N6" s="220">
        <f t="shared" si="1"/>
        <v>0.51111111111111107</v>
      </c>
      <c r="O6" s="221">
        <f t="shared" si="1"/>
        <v>0.58940397350993379</v>
      </c>
      <c r="P6" s="222">
        <f t="shared" si="1"/>
        <v>0.55244755244755239</v>
      </c>
      <c r="Q6" s="247">
        <v>151</v>
      </c>
      <c r="R6" s="248">
        <v>133</v>
      </c>
      <c r="S6" s="249">
        <f t="shared" ref="S6:S29" si="23">Q6+R6</f>
        <v>284</v>
      </c>
      <c r="T6" s="251">
        <f t="shared" ref="T6:T28" si="24">IF(B6=0,0,Q6/B6)</f>
        <v>0.30079681274900399</v>
      </c>
      <c r="U6" s="252">
        <f t="shared" ref="U6:U29" si="25">IF(C6=0,0,R6/C6)</f>
        <v>0.29424778761061948</v>
      </c>
      <c r="V6" s="253">
        <f t="shared" ref="V6:V29" si="26">IF(D6=0,0,S6/D6)</f>
        <v>0.2976939203354298</v>
      </c>
      <c r="W6" s="247">
        <v>195</v>
      </c>
      <c r="X6" s="248">
        <v>295</v>
      </c>
      <c r="Y6" s="249">
        <f t="shared" ref="Y6:Y29" si="27">W6+X6</f>
        <v>490</v>
      </c>
      <c r="Z6" s="251">
        <f t="shared" ref="Z6:Z29" si="28">IF(B6=0,0,W6/B6)</f>
        <v>0.38844621513944222</v>
      </c>
      <c r="AA6" s="252">
        <f t="shared" ref="AA6:AA29" si="29">IF(C6=0,0,X6/C6)</f>
        <v>0.65265486725663713</v>
      </c>
      <c r="AB6" s="253">
        <f t="shared" ref="AB6:AB29" si="30">IF(D6=0,0,Y6/D6)</f>
        <v>0.51362683438155132</v>
      </c>
      <c r="AC6" s="247">
        <v>4</v>
      </c>
      <c r="AD6" s="248">
        <v>4</v>
      </c>
      <c r="AE6" s="249">
        <f t="shared" ref="AE6:AE29" si="31">AC6+AD6</f>
        <v>8</v>
      </c>
      <c r="AF6" s="251">
        <f t="shared" ref="AF6:AF29" si="32">IF(B6=0,0,AC6/B6)</f>
        <v>7.9681274900398405E-3</v>
      </c>
      <c r="AG6" s="252">
        <f t="shared" ref="AG6:AG29" si="33">IF(C6=0,0,AD6/C6)</f>
        <v>8.8495575221238937E-3</v>
      </c>
      <c r="AH6" s="253">
        <f t="shared" ref="AH6:AH29" si="34">IF(D6=0,0,AE6/D6)</f>
        <v>8.385744234800839E-3</v>
      </c>
      <c r="AI6" s="247">
        <v>350</v>
      </c>
      <c r="AJ6" s="248">
        <v>432</v>
      </c>
      <c r="AK6" s="249">
        <f t="shared" ref="AK6:AK29" si="35">AI6+AJ6</f>
        <v>782</v>
      </c>
      <c r="AL6" s="254">
        <f t="shared" ref="AL6:AL29" si="36">IF(B6=0,0,AI6/B6)</f>
        <v>0.6972111553784861</v>
      </c>
      <c r="AM6" s="255">
        <f t="shared" ref="AM6:AM29" si="37">IF(C6=0,0,AJ6/C6)</f>
        <v>0.95575221238938057</v>
      </c>
      <c r="AN6" s="256">
        <f t="shared" ref="AN6:AN29" si="38">IF(D6=0,0,AK6/D6)</f>
        <v>0.81970649895178194</v>
      </c>
      <c r="AO6" s="247">
        <v>185</v>
      </c>
      <c r="AP6" s="248">
        <v>244</v>
      </c>
      <c r="AQ6" s="250">
        <f t="shared" ref="AQ6:AQ29" si="39">AO6+AP6</f>
        <v>429</v>
      </c>
      <c r="AR6" s="257">
        <f t="shared" ref="AR6:AR12" si="40">IF(AO6=0,0,AO6/B6)</f>
        <v>0.36852589641434264</v>
      </c>
      <c r="AS6" s="258">
        <f t="shared" ref="AS6:AT12" si="41">IF(AP6=0,0,AP6/C6)</f>
        <v>0.53982300884955747</v>
      </c>
      <c r="AT6" s="259">
        <f t="shared" si="41"/>
        <v>0.44968553459119498</v>
      </c>
      <c r="AU6" s="247">
        <v>19</v>
      </c>
      <c r="AV6" s="248">
        <v>18</v>
      </c>
      <c r="AW6" s="249">
        <f t="shared" ref="AW6:AW29" si="42">AU6+AV6</f>
        <v>37</v>
      </c>
      <c r="AX6" s="352">
        <f t="shared" ref="AX6:AX29" si="43">IF(AU6=0,0,AU6/B6)</f>
        <v>3.7848605577689244E-2</v>
      </c>
      <c r="AY6" s="353">
        <f t="shared" ref="AY6:AY29" si="44">IF(AV6=0,0,AV6/C6)</f>
        <v>3.9823008849557522E-2</v>
      </c>
      <c r="AZ6" s="354">
        <f t="shared" ref="AZ6:AZ29" si="45">IF(AW6=0,0,AW6/D6)</f>
        <v>3.8784067085953881E-2</v>
      </c>
      <c r="BA6" s="260">
        <v>1</v>
      </c>
      <c r="BB6" s="248">
        <v>1</v>
      </c>
      <c r="BC6" s="250">
        <f t="shared" ref="BC6:BC29" si="46">BA6+BB6</f>
        <v>2</v>
      </c>
      <c r="BD6" s="234">
        <f t="shared" si="7"/>
        <v>0.19920318725099601</v>
      </c>
      <c r="BE6" s="235">
        <f t="shared" si="7"/>
        <v>0.22123893805309736</v>
      </c>
      <c r="BF6" s="236">
        <f t="shared" si="7"/>
        <v>0.20964360587002098</v>
      </c>
      <c r="BG6" s="247">
        <v>88</v>
      </c>
      <c r="BH6" s="248">
        <v>91</v>
      </c>
      <c r="BI6" s="249">
        <f t="shared" ref="BI6:BI29" si="47">BG6+BH6</f>
        <v>179</v>
      </c>
      <c r="BJ6" s="237">
        <f t="shared" si="8"/>
        <v>17.529880478087652</v>
      </c>
      <c r="BK6" s="235">
        <f t="shared" si="8"/>
        <v>20.13274336283186</v>
      </c>
      <c r="BL6" s="238">
        <f t="shared" si="8"/>
        <v>18.763102725366878</v>
      </c>
      <c r="BM6" s="247">
        <v>14</v>
      </c>
      <c r="BN6" s="248">
        <v>16</v>
      </c>
      <c r="BO6" s="249">
        <f t="shared" ref="BO6:BO29" si="48">BM6+BN6</f>
        <v>30</v>
      </c>
      <c r="BP6" s="234">
        <f t="shared" si="9"/>
        <v>2.788844621513944</v>
      </c>
      <c r="BQ6" s="235">
        <f t="shared" si="9"/>
        <v>3.5398230088495577</v>
      </c>
      <c r="BR6" s="236">
        <f t="shared" si="9"/>
        <v>3.1446540880503147</v>
      </c>
      <c r="BS6" s="239">
        <v>76</v>
      </c>
      <c r="BT6" s="240">
        <v>42</v>
      </c>
      <c r="BU6" s="241">
        <f t="shared" ref="BU6:BU29" si="49">BS6+BT6</f>
        <v>118</v>
      </c>
      <c r="BV6" s="178">
        <f t="shared" ref="BV6:BV14" si="50">IF(B6=0,0,BS6/B6)</f>
        <v>0.15139442231075698</v>
      </c>
      <c r="BW6" s="179">
        <f t="shared" ref="BW6:BW14" si="51">IF(C6=0,0,BT6/C6)</f>
        <v>9.2920353982300891E-2</v>
      </c>
      <c r="BX6" s="180">
        <f t="shared" ref="BX6:BX14" si="52">IF(D6=0,0,BU6/D6)</f>
        <v>0.12368972746331237</v>
      </c>
      <c r="BY6" s="242">
        <v>11</v>
      </c>
      <c r="BZ6" s="240">
        <v>9</v>
      </c>
      <c r="CA6" s="243">
        <f t="shared" ref="CA6:CA29" si="53">BY6+BZ6</f>
        <v>20</v>
      </c>
      <c r="CB6" s="178">
        <f t="shared" ref="CB6:CB17" si="54">IF(B6=0,0,BY6/B6)</f>
        <v>2.1912350597609563E-2</v>
      </c>
      <c r="CC6" s="179">
        <f t="shared" ref="CC6:CC17" si="55">IF(C6=0,0,BZ6/C6)</f>
        <v>1.9911504424778761E-2</v>
      </c>
      <c r="CD6" s="180">
        <f t="shared" ref="CD6:CD17" si="56">IF(D6=0,0,CA6/D6)</f>
        <v>2.0964360587002098E-2</v>
      </c>
      <c r="CE6" s="239">
        <v>55</v>
      </c>
      <c r="CF6" s="240">
        <v>27</v>
      </c>
      <c r="CG6" s="241">
        <f t="shared" ref="CG6:CG29" si="57">CE6+CF6</f>
        <v>82</v>
      </c>
      <c r="CH6" s="196">
        <f t="shared" ref="CH6:CH17" si="58">IF(B6=0,0,CE6/B6)</f>
        <v>0.10956175298804781</v>
      </c>
      <c r="CI6" s="179">
        <f t="shared" ref="CI6:CI17" si="59">IF(C6=0,0,CF6/C6)</f>
        <v>5.9734513274336286E-2</v>
      </c>
      <c r="CJ6" s="197">
        <f t="shared" ref="CJ6:CJ17" si="60">IF(D6=0,0,CG6/D6)</f>
        <v>8.5953878406708595E-2</v>
      </c>
      <c r="CK6" s="239">
        <v>9</v>
      </c>
      <c r="CL6" s="240">
        <v>4</v>
      </c>
      <c r="CM6" s="241">
        <f t="shared" ref="CM6:CM29" si="61">CK6+CL6</f>
        <v>13</v>
      </c>
      <c r="CN6" s="196">
        <f t="shared" ref="CN6:CN17" si="62">IF(B6=0,0,CK6/B6)</f>
        <v>1.7928286852589643E-2</v>
      </c>
      <c r="CO6" s="179">
        <f t="shared" ref="CO6:CO17" si="63">IF(C6=0,0,CL6/C6)</f>
        <v>8.8495575221238937E-3</v>
      </c>
      <c r="CP6" s="197">
        <f t="shared" ref="CP6:CP17" si="64">IF(D6=0,0,CM6/D6)</f>
        <v>1.3626834381551363E-2</v>
      </c>
      <c r="CQ6" s="244">
        <f t="shared" ref="CQ6:CQ17" si="65">CE6+CK6</f>
        <v>64</v>
      </c>
      <c r="CR6" s="245">
        <f t="shared" ref="CR6:CR17" si="66">CF6+CL6</f>
        <v>31</v>
      </c>
      <c r="CS6" s="246">
        <f t="shared" ref="CS6:CS17" si="67">CQ6+CR6</f>
        <v>95</v>
      </c>
      <c r="CT6" s="207">
        <f t="shared" ref="CT6:CT17" si="68">IF(B6=0,0,CQ6/B6)</f>
        <v>0.12749003984063745</v>
      </c>
      <c r="CU6" s="179">
        <f t="shared" ref="CU6:CU17" si="69">IF(C6=0,0,CR6/C6)</f>
        <v>6.8584070796460173E-2</v>
      </c>
      <c r="CV6" s="180">
        <f t="shared" ref="CV6:CV17" si="70">IF(D6=0,0,CS6/D6)</f>
        <v>9.9580712788259959E-2</v>
      </c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</row>
    <row r="7" spans="1:126" s="142" customFormat="1" ht="15" customHeight="1">
      <c r="A7" s="143" t="s">
        <v>24</v>
      </c>
      <c r="B7" s="247">
        <v>542</v>
      </c>
      <c r="C7" s="248">
        <v>501</v>
      </c>
      <c r="D7" s="249">
        <f t="shared" si="17"/>
        <v>1043</v>
      </c>
      <c r="E7" s="247">
        <v>166</v>
      </c>
      <c r="F7" s="248">
        <v>165</v>
      </c>
      <c r="G7" s="250">
        <f t="shared" si="18"/>
        <v>331</v>
      </c>
      <c r="H7" s="178">
        <f t="shared" si="19"/>
        <v>0.30627306273062732</v>
      </c>
      <c r="I7" s="179">
        <f t="shared" si="20"/>
        <v>0.32934131736526945</v>
      </c>
      <c r="J7" s="180">
        <f t="shared" si="21"/>
        <v>0.31735378715244489</v>
      </c>
      <c r="K7" s="247">
        <v>120</v>
      </c>
      <c r="L7" s="248">
        <v>115</v>
      </c>
      <c r="M7" s="250">
        <f t="shared" si="22"/>
        <v>235</v>
      </c>
      <c r="N7" s="220">
        <f t="shared" ref="N7:N29" si="71">IF(E7=0,0,K7/E7)</f>
        <v>0.72289156626506024</v>
      </c>
      <c r="O7" s="221">
        <f t="shared" ref="O7:O29" si="72">IF(F7=0,0,L7/F7)</f>
        <v>0.69696969696969702</v>
      </c>
      <c r="P7" s="222">
        <f t="shared" ref="P7:P29" si="73">IF(G7=0,0,M7/G7)</f>
        <v>0.70996978851963743</v>
      </c>
      <c r="Q7" s="247">
        <v>75</v>
      </c>
      <c r="R7" s="248">
        <v>95</v>
      </c>
      <c r="S7" s="249">
        <f t="shared" si="23"/>
        <v>170</v>
      </c>
      <c r="T7" s="251">
        <f t="shared" si="24"/>
        <v>0.13837638376383765</v>
      </c>
      <c r="U7" s="252">
        <f t="shared" si="25"/>
        <v>0.18962075848303392</v>
      </c>
      <c r="V7" s="253">
        <f t="shared" si="26"/>
        <v>0.16299137104506231</v>
      </c>
      <c r="W7" s="247">
        <v>317</v>
      </c>
      <c r="X7" s="248">
        <v>307</v>
      </c>
      <c r="Y7" s="249">
        <f t="shared" si="27"/>
        <v>624</v>
      </c>
      <c r="Z7" s="251">
        <f t="shared" si="28"/>
        <v>0.58487084870848705</v>
      </c>
      <c r="AA7" s="252">
        <f t="shared" si="29"/>
        <v>0.61277445109780437</v>
      </c>
      <c r="AB7" s="253">
        <f t="shared" si="30"/>
        <v>0.59827420901246409</v>
      </c>
      <c r="AC7" s="247">
        <v>5</v>
      </c>
      <c r="AD7" s="248">
        <v>1</v>
      </c>
      <c r="AE7" s="249">
        <f t="shared" si="31"/>
        <v>6</v>
      </c>
      <c r="AF7" s="251">
        <f t="shared" si="32"/>
        <v>9.2250922509225092E-3</v>
      </c>
      <c r="AG7" s="252">
        <f t="shared" si="33"/>
        <v>1.996007984031936E-3</v>
      </c>
      <c r="AH7" s="253">
        <f t="shared" si="34"/>
        <v>5.7526366251198467E-3</v>
      </c>
      <c r="AI7" s="247">
        <v>397</v>
      </c>
      <c r="AJ7" s="248">
        <v>403</v>
      </c>
      <c r="AK7" s="249">
        <f t="shared" si="35"/>
        <v>800</v>
      </c>
      <c r="AL7" s="254">
        <f t="shared" si="36"/>
        <v>0.73247232472324719</v>
      </c>
      <c r="AM7" s="255">
        <f t="shared" si="37"/>
        <v>0.80439121756487031</v>
      </c>
      <c r="AN7" s="256">
        <f t="shared" si="38"/>
        <v>0.76701821668264625</v>
      </c>
      <c r="AO7" s="247">
        <v>229</v>
      </c>
      <c r="AP7" s="248">
        <v>255</v>
      </c>
      <c r="AQ7" s="250">
        <f t="shared" si="39"/>
        <v>484</v>
      </c>
      <c r="AR7" s="257">
        <f t="shared" si="40"/>
        <v>0.42250922509225092</v>
      </c>
      <c r="AS7" s="258">
        <f t="shared" si="41"/>
        <v>0.50898203592814373</v>
      </c>
      <c r="AT7" s="259">
        <f t="shared" si="41"/>
        <v>0.46404602109300097</v>
      </c>
      <c r="AU7" s="247">
        <v>8</v>
      </c>
      <c r="AV7" s="248">
        <v>13</v>
      </c>
      <c r="AW7" s="249">
        <f t="shared" si="42"/>
        <v>21</v>
      </c>
      <c r="AX7" s="352">
        <f t="shared" si="43"/>
        <v>1.4760147601476014E-2</v>
      </c>
      <c r="AY7" s="353">
        <f t="shared" si="44"/>
        <v>2.5948103792415168E-2</v>
      </c>
      <c r="AZ7" s="354">
        <f t="shared" si="45"/>
        <v>2.0134228187919462E-2</v>
      </c>
      <c r="BA7" s="260">
        <v>1</v>
      </c>
      <c r="BB7" s="248">
        <v>2</v>
      </c>
      <c r="BC7" s="250">
        <f t="shared" si="46"/>
        <v>3</v>
      </c>
      <c r="BD7" s="234">
        <f t="shared" si="7"/>
        <v>0.18450184501845018</v>
      </c>
      <c r="BE7" s="235">
        <f t="shared" si="7"/>
        <v>0.39920159680638717</v>
      </c>
      <c r="BF7" s="236">
        <f t="shared" si="7"/>
        <v>0.28763183125599234</v>
      </c>
      <c r="BG7" s="247">
        <v>135</v>
      </c>
      <c r="BH7" s="248">
        <v>124</v>
      </c>
      <c r="BI7" s="249">
        <f t="shared" si="47"/>
        <v>259</v>
      </c>
      <c r="BJ7" s="237">
        <f t="shared" si="8"/>
        <v>24.907749077490777</v>
      </c>
      <c r="BK7" s="235">
        <f t="shared" si="8"/>
        <v>24.750499001996008</v>
      </c>
      <c r="BL7" s="238">
        <f t="shared" si="8"/>
        <v>24.832214765100673</v>
      </c>
      <c r="BM7" s="247">
        <v>37</v>
      </c>
      <c r="BN7" s="248">
        <v>42</v>
      </c>
      <c r="BO7" s="249">
        <f t="shared" si="48"/>
        <v>79</v>
      </c>
      <c r="BP7" s="234">
        <f t="shared" si="9"/>
        <v>6.8265682656826572</v>
      </c>
      <c r="BQ7" s="235">
        <f t="shared" si="9"/>
        <v>8.3832335329341312</v>
      </c>
      <c r="BR7" s="236">
        <f t="shared" si="9"/>
        <v>7.574304889741132</v>
      </c>
      <c r="BS7" s="239">
        <v>76</v>
      </c>
      <c r="BT7" s="240">
        <v>61</v>
      </c>
      <c r="BU7" s="241">
        <f t="shared" si="49"/>
        <v>137</v>
      </c>
      <c r="BV7" s="178">
        <f t="shared" si="50"/>
        <v>0.14022140221402213</v>
      </c>
      <c r="BW7" s="179">
        <f t="shared" si="51"/>
        <v>0.1217564870259481</v>
      </c>
      <c r="BX7" s="180">
        <f t="shared" si="52"/>
        <v>0.13135186960690318</v>
      </c>
      <c r="BY7" s="242">
        <v>34</v>
      </c>
      <c r="BZ7" s="240">
        <v>14</v>
      </c>
      <c r="CA7" s="243">
        <f t="shared" si="53"/>
        <v>48</v>
      </c>
      <c r="CB7" s="178">
        <f t="shared" si="54"/>
        <v>6.273062730627306E-2</v>
      </c>
      <c r="CC7" s="179">
        <f t="shared" si="55"/>
        <v>2.7944111776447105E-2</v>
      </c>
      <c r="CD7" s="180">
        <f t="shared" si="56"/>
        <v>4.6021093000958774E-2</v>
      </c>
      <c r="CE7" s="239">
        <v>63</v>
      </c>
      <c r="CF7" s="240">
        <v>50</v>
      </c>
      <c r="CG7" s="241">
        <f t="shared" si="57"/>
        <v>113</v>
      </c>
      <c r="CH7" s="196">
        <f t="shared" si="58"/>
        <v>0.11623616236162361</v>
      </c>
      <c r="CI7" s="179">
        <f t="shared" si="59"/>
        <v>9.9800399201596807E-2</v>
      </c>
      <c r="CJ7" s="197">
        <f t="shared" si="60"/>
        <v>0.10834132310642378</v>
      </c>
      <c r="CK7" s="239">
        <v>35</v>
      </c>
      <c r="CL7" s="240">
        <v>15</v>
      </c>
      <c r="CM7" s="241">
        <f t="shared" si="61"/>
        <v>50</v>
      </c>
      <c r="CN7" s="196">
        <f t="shared" si="62"/>
        <v>6.4575645756457564E-2</v>
      </c>
      <c r="CO7" s="179">
        <f t="shared" si="63"/>
        <v>2.9940119760479042E-2</v>
      </c>
      <c r="CP7" s="197">
        <f t="shared" si="64"/>
        <v>4.793863854266539E-2</v>
      </c>
      <c r="CQ7" s="244">
        <f t="shared" si="65"/>
        <v>98</v>
      </c>
      <c r="CR7" s="245">
        <f t="shared" si="66"/>
        <v>65</v>
      </c>
      <c r="CS7" s="246">
        <f t="shared" si="67"/>
        <v>163</v>
      </c>
      <c r="CT7" s="207">
        <f t="shared" si="68"/>
        <v>0.18081180811808117</v>
      </c>
      <c r="CU7" s="179">
        <f t="shared" si="69"/>
        <v>0.12974051896207583</v>
      </c>
      <c r="CV7" s="180">
        <f t="shared" si="70"/>
        <v>0.15627996164908917</v>
      </c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</row>
    <row r="8" spans="1:126" s="146" customFormat="1" ht="15" customHeight="1">
      <c r="A8" s="144" t="s">
        <v>25</v>
      </c>
      <c r="B8" s="261">
        <v>329</v>
      </c>
      <c r="C8" s="262">
        <v>361</v>
      </c>
      <c r="D8" s="263">
        <f t="shared" si="17"/>
        <v>690</v>
      </c>
      <c r="E8" s="261">
        <v>78</v>
      </c>
      <c r="F8" s="262">
        <v>84</v>
      </c>
      <c r="G8" s="264">
        <f t="shared" si="18"/>
        <v>162</v>
      </c>
      <c r="H8" s="178">
        <f t="shared" si="19"/>
        <v>0.23708206686930092</v>
      </c>
      <c r="I8" s="179">
        <f t="shared" si="20"/>
        <v>0.23268698060941828</v>
      </c>
      <c r="J8" s="180">
        <f t="shared" si="21"/>
        <v>0.23478260869565218</v>
      </c>
      <c r="K8" s="261">
        <v>57</v>
      </c>
      <c r="L8" s="262">
        <v>53</v>
      </c>
      <c r="M8" s="264">
        <f t="shared" si="22"/>
        <v>110</v>
      </c>
      <c r="N8" s="220">
        <f t="shared" si="71"/>
        <v>0.73076923076923073</v>
      </c>
      <c r="O8" s="221">
        <f t="shared" si="72"/>
        <v>0.63095238095238093</v>
      </c>
      <c r="P8" s="222">
        <f t="shared" si="73"/>
        <v>0.67901234567901236</v>
      </c>
      <c r="Q8" s="261">
        <v>41</v>
      </c>
      <c r="R8" s="262">
        <v>75</v>
      </c>
      <c r="S8" s="263">
        <f t="shared" si="23"/>
        <v>116</v>
      </c>
      <c r="T8" s="265">
        <f t="shared" si="24"/>
        <v>0.12462006079027356</v>
      </c>
      <c r="U8" s="266">
        <f t="shared" si="25"/>
        <v>0.2077562326869806</v>
      </c>
      <c r="V8" s="267">
        <f t="shared" si="26"/>
        <v>0.1681159420289855</v>
      </c>
      <c r="W8" s="261">
        <v>194</v>
      </c>
      <c r="X8" s="262">
        <v>198</v>
      </c>
      <c r="Y8" s="263">
        <f t="shared" si="27"/>
        <v>392</v>
      </c>
      <c r="Z8" s="265">
        <f t="shared" si="28"/>
        <v>0.58966565349544076</v>
      </c>
      <c r="AA8" s="266">
        <f t="shared" si="29"/>
        <v>0.54847645429362879</v>
      </c>
      <c r="AB8" s="267">
        <f t="shared" si="30"/>
        <v>0.56811594202898552</v>
      </c>
      <c r="AC8" s="261">
        <v>0</v>
      </c>
      <c r="AD8" s="262">
        <v>1</v>
      </c>
      <c r="AE8" s="263">
        <f t="shared" si="31"/>
        <v>1</v>
      </c>
      <c r="AF8" s="265">
        <f t="shared" si="32"/>
        <v>0</v>
      </c>
      <c r="AG8" s="266">
        <f t="shared" si="33"/>
        <v>2.7700831024930748E-3</v>
      </c>
      <c r="AH8" s="267">
        <f t="shared" si="34"/>
        <v>1.4492753623188406E-3</v>
      </c>
      <c r="AI8" s="261">
        <v>232</v>
      </c>
      <c r="AJ8" s="262">
        <v>273</v>
      </c>
      <c r="AK8" s="263">
        <f t="shared" si="35"/>
        <v>505</v>
      </c>
      <c r="AL8" s="268">
        <f t="shared" si="36"/>
        <v>0.70516717325227962</v>
      </c>
      <c r="AM8" s="269">
        <f t="shared" si="37"/>
        <v>0.75623268698060941</v>
      </c>
      <c r="AN8" s="270">
        <f t="shared" si="38"/>
        <v>0.73188405797101452</v>
      </c>
      <c r="AO8" s="261">
        <v>89</v>
      </c>
      <c r="AP8" s="262">
        <v>179</v>
      </c>
      <c r="AQ8" s="264">
        <f t="shared" si="39"/>
        <v>268</v>
      </c>
      <c r="AR8" s="257">
        <f t="shared" si="40"/>
        <v>0.27051671732522797</v>
      </c>
      <c r="AS8" s="258">
        <f t="shared" si="41"/>
        <v>0.49584487534626037</v>
      </c>
      <c r="AT8" s="259">
        <f t="shared" si="41"/>
        <v>0.38840579710144929</v>
      </c>
      <c r="AU8" s="261">
        <v>0</v>
      </c>
      <c r="AV8" s="262">
        <v>4</v>
      </c>
      <c r="AW8" s="263">
        <f t="shared" si="42"/>
        <v>4</v>
      </c>
      <c r="AX8" s="352">
        <f t="shared" si="43"/>
        <v>0</v>
      </c>
      <c r="AY8" s="353">
        <f t="shared" si="44"/>
        <v>1.1080332409972299E-2</v>
      </c>
      <c r="AZ8" s="354">
        <f t="shared" si="45"/>
        <v>5.7971014492753624E-3</v>
      </c>
      <c r="BA8" s="271">
        <v>2</v>
      </c>
      <c r="BB8" s="262">
        <v>2</v>
      </c>
      <c r="BC8" s="264">
        <f t="shared" si="46"/>
        <v>4</v>
      </c>
      <c r="BD8" s="234">
        <f t="shared" si="7"/>
        <v>0.60790273556231</v>
      </c>
      <c r="BE8" s="235">
        <f t="shared" si="7"/>
        <v>0.554016620498615</v>
      </c>
      <c r="BF8" s="236">
        <f t="shared" si="7"/>
        <v>0.57971014492753625</v>
      </c>
      <c r="BG8" s="261">
        <v>71</v>
      </c>
      <c r="BH8" s="262">
        <v>70</v>
      </c>
      <c r="BI8" s="263">
        <f t="shared" si="47"/>
        <v>141</v>
      </c>
      <c r="BJ8" s="237">
        <f t="shared" si="8"/>
        <v>21.580547112462007</v>
      </c>
      <c r="BK8" s="235">
        <f t="shared" si="8"/>
        <v>19.390581717451525</v>
      </c>
      <c r="BL8" s="238">
        <f t="shared" si="8"/>
        <v>20.434782608695652</v>
      </c>
      <c r="BM8" s="261">
        <v>3</v>
      </c>
      <c r="BN8" s="262">
        <v>7</v>
      </c>
      <c r="BO8" s="263">
        <f t="shared" si="48"/>
        <v>10</v>
      </c>
      <c r="BP8" s="234">
        <f t="shared" si="9"/>
        <v>0.91185410334346495</v>
      </c>
      <c r="BQ8" s="235">
        <f t="shared" si="9"/>
        <v>1.9390581717451523</v>
      </c>
      <c r="BR8" s="236">
        <f t="shared" si="9"/>
        <v>1.4492753623188406</v>
      </c>
      <c r="BS8" s="272">
        <v>50</v>
      </c>
      <c r="BT8" s="273">
        <v>50</v>
      </c>
      <c r="BU8" s="274">
        <f t="shared" si="49"/>
        <v>100</v>
      </c>
      <c r="BV8" s="175">
        <f t="shared" si="50"/>
        <v>0.1519756838905775</v>
      </c>
      <c r="BW8" s="176">
        <f t="shared" si="51"/>
        <v>0.13850415512465375</v>
      </c>
      <c r="BX8" s="177">
        <f t="shared" si="52"/>
        <v>0.14492753623188406</v>
      </c>
      <c r="BY8" s="275">
        <v>4</v>
      </c>
      <c r="BZ8" s="273">
        <v>3</v>
      </c>
      <c r="CA8" s="276">
        <f t="shared" si="53"/>
        <v>7</v>
      </c>
      <c r="CB8" s="175">
        <f t="shared" si="54"/>
        <v>1.2158054711246201E-2</v>
      </c>
      <c r="CC8" s="176">
        <f t="shared" si="55"/>
        <v>8.3102493074792248E-3</v>
      </c>
      <c r="CD8" s="177">
        <f t="shared" si="56"/>
        <v>1.0144927536231883E-2</v>
      </c>
      <c r="CE8" s="272">
        <v>65</v>
      </c>
      <c r="CF8" s="273">
        <v>51</v>
      </c>
      <c r="CG8" s="274">
        <f t="shared" si="57"/>
        <v>116</v>
      </c>
      <c r="CH8" s="194">
        <f>IF(B8=0,0,CE8/B8)</f>
        <v>0.19756838905775076</v>
      </c>
      <c r="CI8" s="176">
        <f t="shared" si="59"/>
        <v>0.14127423822714683</v>
      </c>
      <c r="CJ8" s="195">
        <f>IF(D8=0,0,CG8/D8)</f>
        <v>0.1681159420289855</v>
      </c>
      <c r="CK8" s="272">
        <v>2</v>
      </c>
      <c r="CL8" s="273">
        <v>1</v>
      </c>
      <c r="CM8" s="274">
        <f t="shared" si="61"/>
        <v>3</v>
      </c>
      <c r="CN8" s="194">
        <f t="shared" si="62"/>
        <v>6.0790273556231003E-3</v>
      </c>
      <c r="CO8" s="176">
        <f t="shared" si="63"/>
        <v>2.7700831024930748E-3</v>
      </c>
      <c r="CP8" s="195">
        <f t="shared" si="64"/>
        <v>4.3478260869565218E-3</v>
      </c>
      <c r="CQ8" s="277">
        <f t="shared" si="65"/>
        <v>67</v>
      </c>
      <c r="CR8" s="278">
        <f t="shared" si="66"/>
        <v>52</v>
      </c>
      <c r="CS8" s="279">
        <f t="shared" si="67"/>
        <v>119</v>
      </c>
      <c r="CT8" s="206">
        <f t="shared" si="68"/>
        <v>0.20364741641337386</v>
      </c>
      <c r="CU8" s="176">
        <f t="shared" si="69"/>
        <v>0.1440443213296399</v>
      </c>
      <c r="CV8" s="177">
        <f t="shared" si="70"/>
        <v>0.17246376811594202</v>
      </c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</row>
    <row r="9" spans="1:126" s="142" customFormat="1" ht="15" customHeight="1">
      <c r="A9" s="143" t="s">
        <v>26</v>
      </c>
      <c r="B9" s="247">
        <v>614</v>
      </c>
      <c r="C9" s="248">
        <v>547</v>
      </c>
      <c r="D9" s="249">
        <f t="shared" si="17"/>
        <v>1161</v>
      </c>
      <c r="E9" s="247">
        <v>130</v>
      </c>
      <c r="F9" s="248">
        <v>134</v>
      </c>
      <c r="G9" s="250">
        <f t="shared" si="18"/>
        <v>264</v>
      </c>
      <c r="H9" s="178">
        <f t="shared" si="19"/>
        <v>0.21172638436482086</v>
      </c>
      <c r="I9" s="179">
        <f t="shared" si="20"/>
        <v>0.2449725776965265</v>
      </c>
      <c r="J9" s="180">
        <f t="shared" si="21"/>
        <v>0.22739018087855298</v>
      </c>
      <c r="K9" s="247">
        <v>97</v>
      </c>
      <c r="L9" s="248">
        <v>103</v>
      </c>
      <c r="M9" s="250">
        <f t="shared" si="22"/>
        <v>200</v>
      </c>
      <c r="N9" s="220">
        <f t="shared" si="71"/>
        <v>0.74615384615384617</v>
      </c>
      <c r="O9" s="221">
        <f t="shared" si="72"/>
        <v>0.76865671641791045</v>
      </c>
      <c r="P9" s="222">
        <f t="shared" si="73"/>
        <v>0.75757575757575757</v>
      </c>
      <c r="Q9" s="247">
        <v>61</v>
      </c>
      <c r="R9" s="248">
        <v>64</v>
      </c>
      <c r="S9" s="249">
        <f t="shared" si="23"/>
        <v>125</v>
      </c>
      <c r="T9" s="251">
        <f t="shared" si="24"/>
        <v>9.93485342019544E-2</v>
      </c>
      <c r="U9" s="252">
        <f t="shared" si="25"/>
        <v>0.1170018281535649</v>
      </c>
      <c r="V9" s="253">
        <f t="shared" si="26"/>
        <v>0.10766580534022395</v>
      </c>
      <c r="W9" s="247">
        <v>254</v>
      </c>
      <c r="X9" s="248">
        <v>341</v>
      </c>
      <c r="Y9" s="249">
        <f t="shared" si="27"/>
        <v>595</v>
      </c>
      <c r="Z9" s="251">
        <f t="shared" si="28"/>
        <v>0.41368078175895767</v>
      </c>
      <c r="AA9" s="252">
        <f t="shared" si="29"/>
        <v>0.62340036563071299</v>
      </c>
      <c r="AB9" s="253">
        <f t="shared" si="30"/>
        <v>0.51248923341946595</v>
      </c>
      <c r="AC9" s="247">
        <v>0</v>
      </c>
      <c r="AD9" s="248">
        <v>1</v>
      </c>
      <c r="AE9" s="249">
        <f t="shared" si="31"/>
        <v>1</v>
      </c>
      <c r="AF9" s="251">
        <f t="shared" si="32"/>
        <v>0</v>
      </c>
      <c r="AG9" s="252">
        <f t="shared" si="33"/>
        <v>1.8281535648994515E-3</v>
      </c>
      <c r="AH9" s="253">
        <f t="shared" si="34"/>
        <v>8.6132644272179156E-4</v>
      </c>
      <c r="AI9" s="247">
        <v>315</v>
      </c>
      <c r="AJ9" s="248">
        <v>404</v>
      </c>
      <c r="AK9" s="249">
        <f t="shared" si="35"/>
        <v>719</v>
      </c>
      <c r="AL9" s="254">
        <f t="shared" si="36"/>
        <v>0.51302931596091206</v>
      </c>
      <c r="AM9" s="255">
        <f t="shared" si="37"/>
        <v>0.73857404021937845</v>
      </c>
      <c r="AN9" s="256">
        <f t="shared" si="38"/>
        <v>0.61929371231696817</v>
      </c>
      <c r="AO9" s="247">
        <v>104</v>
      </c>
      <c r="AP9" s="248">
        <v>137</v>
      </c>
      <c r="AQ9" s="250">
        <f t="shared" si="39"/>
        <v>241</v>
      </c>
      <c r="AR9" s="257">
        <f t="shared" si="40"/>
        <v>0.16938110749185667</v>
      </c>
      <c r="AS9" s="258">
        <f t="shared" si="41"/>
        <v>0.25045703839122485</v>
      </c>
      <c r="AT9" s="259">
        <f t="shared" si="41"/>
        <v>0.20757967269595176</v>
      </c>
      <c r="AU9" s="247">
        <v>15</v>
      </c>
      <c r="AV9" s="248">
        <v>18</v>
      </c>
      <c r="AW9" s="249">
        <f t="shared" si="42"/>
        <v>33</v>
      </c>
      <c r="AX9" s="352">
        <f t="shared" si="43"/>
        <v>2.4429967426710098E-2</v>
      </c>
      <c r="AY9" s="353">
        <f t="shared" si="44"/>
        <v>3.2906764168190127E-2</v>
      </c>
      <c r="AZ9" s="354">
        <f t="shared" si="45"/>
        <v>2.8423772609819122E-2</v>
      </c>
      <c r="BA9" s="260">
        <v>1</v>
      </c>
      <c r="BB9" s="248">
        <v>0</v>
      </c>
      <c r="BC9" s="250">
        <f t="shared" si="46"/>
        <v>1</v>
      </c>
      <c r="BD9" s="234">
        <f t="shared" si="7"/>
        <v>0.16286644951140067</v>
      </c>
      <c r="BE9" s="235">
        <f t="shared" si="7"/>
        <v>0</v>
      </c>
      <c r="BF9" s="236">
        <f t="shared" si="7"/>
        <v>8.6132644272179162E-2</v>
      </c>
      <c r="BG9" s="247">
        <v>105</v>
      </c>
      <c r="BH9" s="248">
        <v>140</v>
      </c>
      <c r="BI9" s="249">
        <f t="shared" si="47"/>
        <v>245</v>
      </c>
      <c r="BJ9" s="237">
        <f t="shared" si="8"/>
        <v>17.100977198697066</v>
      </c>
      <c r="BK9" s="235">
        <f t="shared" si="8"/>
        <v>25.594149908592321</v>
      </c>
      <c r="BL9" s="238">
        <f t="shared" si="8"/>
        <v>21.102497846683892</v>
      </c>
      <c r="BM9" s="247">
        <v>21</v>
      </c>
      <c r="BN9" s="248">
        <v>33</v>
      </c>
      <c r="BO9" s="249">
        <f t="shared" si="48"/>
        <v>54</v>
      </c>
      <c r="BP9" s="234">
        <f t="shared" si="9"/>
        <v>3.4201954397394139</v>
      </c>
      <c r="BQ9" s="235">
        <f t="shared" si="9"/>
        <v>6.0329067641681906</v>
      </c>
      <c r="BR9" s="236">
        <f t="shared" si="9"/>
        <v>4.6511627906976747</v>
      </c>
      <c r="BS9" s="239">
        <v>97</v>
      </c>
      <c r="BT9" s="240">
        <v>62</v>
      </c>
      <c r="BU9" s="241">
        <f t="shared" si="49"/>
        <v>159</v>
      </c>
      <c r="BV9" s="178">
        <f t="shared" si="50"/>
        <v>0.15798045602605862</v>
      </c>
      <c r="BW9" s="179">
        <f t="shared" si="51"/>
        <v>0.11334552102376599</v>
      </c>
      <c r="BX9" s="180">
        <f t="shared" si="52"/>
        <v>0.13695090439276486</v>
      </c>
      <c r="BY9" s="242">
        <v>10</v>
      </c>
      <c r="BZ9" s="240">
        <v>2</v>
      </c>
      <c r="CA9" s="243">
        <f t="shared" si="53"/>
        <v>12</v>
      </c>
      <c r="CB9" s="178">
        <f t="shared" si="54"/>
        <v>1.6286644951140065E-2</v>
      </c>
      <c r="CC9" s="179">
        <f t="shared" si="55"/>
        <v>3.6563071297989031E-3</v>
      </c>
      <c r="CD9" s="180">
        <f t="shared" si="56"/>
        <v>1.0335917312661499E-2</v>
      </c>
      <c r="CE9" s="239">
        <v>94</v>
      </c>
      <c r="CF9" s="240">
        <v>53</v>
      </c>
      <c r="CG9" s="241">
        <f t="shared" si="57"/>
        <v>147</v>
      </c>
      <c r="CH9" s="196">
        <f t="shared" si="58"/>
        <v>0.15309446254071662</v>
      </c>
      <c r="CI9" s="179">
        <f t="shared" si="59"/>
        <v>9.6892138939670927E-2</v>
      </c>
      <c r="CJ9" s="197">
        <f t="shared" si="60"/>
        <v>0.12661498708010335</v>
      </c>
      <c r="CK9" s="239">
        <v>16</v>
      </c>
      <c r="CL9" s="240">
        <v>4</v>
      </c>
      <c r="CM9" s="241">
        <f t="shared" si="61"/>
        <v>20</v>
      </c>
      <c r="CN9" s="196">
        <f t="shared" si="62"/>
        <v>2.6058631921824105E-2</v>
      </c>
      <c r="CO9" s="179">
        <f t="shared" si="63"/>
        <v>7.3126142595978062E-3</v>
      </c>
      <c r="CP9" s="197">
        <f t="shared" si="64"/>
        <v>1.7226528854435832E-2</v>
      </c>
      <c r="CQ9" s="244">
        <f t="shared" si="65"/>
        <v>110</v>
      </c>
      <c r="CR9" s="245">
        <f t="shared" si="66"/>
        <v>57</v>
      </c>
      <c r="CS9" s="246">
        <f t="shared" si="67"/>
        <v>167</v>
      </c>
      <c r="CT9" s="207">
        <f t="shared" si="68"/>
        <v>0.17915309446254071</v>
      </c>
      <c r="CU9" s="179">
        <f t="shared" si="69"/>
        <v>0.10420475319926874</v>
      </c>
      <c r="CV9" s="180">
        <f t="shared" si="70"/>
        <v>0.1438415159345392</v>
      </c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</row>
    <row r="10" spans="1:126" s="142" customFormat="1" ht="15" customHeight="1">
      <c r="A10" s="143" t="s">
        <v>27</v>
      </c>
      <c r="B10" s="247">
        <v>448</v>
      </c>
      <c r="C10" s="248">
        <v>404</v>
      </c>
      <c r="D10" s="249">
        <f t="shared" si="17"/>
        <v>852</v>
      </c>
      <c r="E10" s="247">
        <v>55</v>
      </c>
      <c r="F10" s="248">
        <v>42</v>
      </c>
      <c r="G10" s="250">
        <f t="shared" si="18"/>
        <v>97</v>
      </c>
      <c r="H10" s="178">
        <f t="shared" si="19"/>
        <v>0.12276785714285714</v>
      </c>
      <c r="I10" s="179">
        <f t="shared" si="20"/>
        <v>0.10396039603960396</v>
      </c>
      <c r="J10" s="180">
        <f t="shared" si="21"/>
        <v>0.11384976525821597</v>
      </c>
      <c r="K10" s="247">
        <v>28</v>
      </c>
      <c r="L10" s="248">
        <v>21</v>
      </c>
      <c r="M10" s="250">
        <f t="shared" si="22"/>
        <v>49</v>
      </c>
      <c r="N10" s="220">
        <f t="shared" si="71"/>
        <v>0.50909090909090904</v>
      </c>
      <c r="O10" s="221">
        <f t="shared" si="72"/>
        <v>0.5</v>
      </c>
      <c r="P10" s="222">
        <f t="shared" si="73"/>
        <v>0.50515463917525771</v>
      </c>
      <c r="Q10" s="247">
        <v>54</v>
      </c>
      <c r="R10" s="248">
        <v>53</v>
      </c>
      <c r="S10" s="249">
        <f t="shared" si="23"/>
        <v>107</v>
      </c>
      <c r="T10" s="251">
        <f t="shared" si="24"/>
        <v>0.12053571428571429</v>
      </c>
      <c r="U10" s="252">
        <f t="shared" si="25"/>
        <v>0.13118811881188119</v>
      </c>
      <c r="V10" s="253">
        <f t="shared" si="26"/>
        <v>0.12558685446009391</v>
      </c>
      <c r="W10" s="247">
        <v>62</v>
      </c>
      <c r="X10" s="248">
        <v>74</v>
      </c>
      <c r="Y10" s="249">
        <f t="shared" si="27"/>
        <v>136</v>
      </c>
      <c r="Z10" s="251">
        <f t="shared" si="28"/>
        <v>0.13839285714285715</v>
      </c>
      <c r="AA10" s="252">
        <f t="shared" si="29"/>
        <v>0.18316831683168316</v>
      </c>
      <c r="AB10" s="253">
        <f t="shared" si="30"/>
        <v>0.15962441314553991</v>
      </c>
      <c r="AC10" s="247">
        <v>0</v>
      </c>
      <c r="AD10" s="248">
        <v>0</v>
      </c>
      <c r="AE10" s="249">
        <f t="shared" si="31"/>
        <v>0</v>
      </c>
      <c r="AF10" s="251">
        <f t="shared" si="32"/>
        <v>0</v>
      </c>
      <c r="AG10" s="252">
        <f t="shared" si="33"/>
        <v>0</v>
      </c>
      <c r="AH10" s="253">
        <f t="shared" si="34"/>
        <v>0</v>
      </c>
      <c r="AI10" s="247">
        <v>99</v>
      </c>
      <c r="AJ10" s="248">
        <v>127</v>
      </c>
      <c r="AK10" s="249">
        <f t="shared" si="35"/>
        <v>226</v>
      </c>
      <c r="AL10" s="254">
        <f t="shared" si="36"/>
        <v>0.22098214285714285</v>
      </c>
      <c r="AM10" s="255">
        <f t="shared" si="37"/>
        <v>0.31435643564356436</v>
      </c>
      <c r="AN10" s="256">
        <f t="shared" si="38"/>
        <v>0.26525821596244131</v>
      </c>
      <c r="AO10" s="247">
        <v>175</v>
      </c>
      <c r="AP10" s="248">
        <v>190</v>
      </c>
      <c r="AQ10" s="250">
        <f t="shared" si="39"/>
        <v>365</v>
      </c>
      <c r="AR10" s="257">
        <f t="shared" si="40"/>
        <v>0.390625</v>
      </c>
      <c r="AS10" s="258">
        <f t="shared" si="41"/>
        <v>0.47029702970297027</v>
      </c>
      <c r="AT10" s="259">
        <f t="shared" si="41"/>
        <v>0.42840375586854462</v>
      </c>
      <c r="AU10" s="247">
        <v>2</v>
      </c>
      <c r="AV10" s="248">
        <v>1</v>
      </c>
      <c r="AW10" s="249">
        <f t="shared" si="42"/>
        <v>3</v>
      </c>
      <c r="AX10" s="352">
        <f t="shared" si="43"/>
        <v>4.464285714285714E-3</v>
      </c>
      <c r="AY10" s="353">
        <f t="shared" si="44"/>
        <v>2.4752475247524753E-3</v>
      </c>
      <c r="AZ10" s="354">
        <f t="shared" si="45"/>
        <v>3.5211267605633804E-3</v>
      </c>
      <c r="BA10" s="260">
        <v>0</v>
      </c>
      <c r="BB10" s="248">
        <v>0</v>
      </c>
      <c r="BC10" s="250">
        <f t="shared" si="46"/>
        <v>0</v>
      </c>
      <c r="BD10" s="352">
        <f>IF(BA10=0,0,BA10/B10)</f>
        <v>0</v>
      </c>
      <c r="BE10" s="353">
        <f>IF(BB10=0,0,BB10/C10)</f>
        <v>0</v>
      </c>
      <c r="BF10" s="354">
        <f>IF(BC10=0,0,BC10/D10)</f>
        <v>0</v>
      </c>
      <c r="BG10" s="247">
        <v>95</v>
      </c>
      <c r="BH10" s="248">
        <v>86</v>
      </c>
      <c r="BI10" s="249">
        <f t="shared" si="47"/>
        <v>181</v>
      </c>
      <c r="BJ10" s="367">
        <f>IF(BG10=0,0,BG10/B10)</f>
        <v>0.21205357142857142</v>
      </c>
      <c r="BK10" s="353">
        <f>IF(BH10=0,0,BH10/C10)</f>
        <v>0.21287128712871287</v>
      </c>
      <c r="BL10" s="368">
        <f>IF(BI10=0,0,BI10/D10)</f>
        <v>0.21244131455399062</v>
      </c>
      <c r="BM10" s="247">
        <v>35</v>
      </c>
      <c r="BN10" s="248">
        <v>29</v>
      </c>
      <c r="BO10" s="249">
        <f t="shared" si="48"/>
        <v>64</v>
      </c>
      <c r="BP10" s="352">
        <f>IF(BM10=0,0,BM10/B10)</f>
        <v>7.8125E-2</v>
      </c>
      <c r="BQ10" s="353">
        <f>IF(BN10=0,0,BN10/C10)</f>
        <v>7.1782178217821777E-2</v>
      </c>
      <c r="BR10" s="354">
        <f>IF(BO10=0,0,BO10/D10)</f>
        <v>7.5117370892018781E-2</v>
      </c>
      <c r="BS10" s="239">
        <v>53</v>
      </c>
      <c r="BT10" s="240">
        <v>31</v>
      </c>
      <c r="BU10" s="241">
        <f t="shared" si="49"/>
        <v>84</v>
      </c>
      <c r="BV10" s="178">
        <f t="shared" si="50"/>
        <v>0.11830357142857142</v>
      </c>
      <c r="BW10" s="179">
        <f t="shared" si="51"/>
        <v>7.6732673267326731E-2</v>
      </c>
      <c r="BX10" s="180">
        <f t="shared" si="52"/>
        <v>9.8591549295774641E-2</v>
      </c>
      <c r="BY10" s="242">
        <v>22</v>
      </c>
      <c r="BZ10" s="240">
        <v>9</v>
      </c>
      <c r="CA10" s="243">
        <f t="shared" si="53"/>
        <v>31</v>
      </c>
      <c r="CB10" s="178">
        <f t="shared" si="54"/>
        <v>4.9107142857142856E-2</v>
      </c>
      <c r="CC10" s="179">
        <f t="shared" si="55"/>
        <v>2.2277227722772276E-2</v>
      </c>
      <c r="CD10" s="180">
        <f t="shared" si="56"/>
        <v>3.6384976525821594E-2</v>
      </c>
      <c r="CE10" s="239">
        <v>53</v>
      </c>
      <c r="CF10" s="240">
        <v>43</v>
      </c>
      <c r="CG10" s="241">
        <f t="shared" si="57"/>
        <v>96</v>
      </c>
      <c r="CH10" s="196">
        <f t="shared" si="58"/>
        <v>0.11830357142857142</v>
      </c>
      <c r="CI10" s="179">
        <f t="shared" si="59"/>
        <v>0.10643564356435643</v>
      </c>
      <c r="CJ10" s="197">
        <f t="shared" si="60"/>
        <v>0.11267605633802817</v>
      </c>
      <c r="CK10" s="239">
        <v>29</v>
      </c>
      <c r="CL10" s="240">
        <v>14</v>
      </c>
      <c r="CM10" s="241">
        <f t="shared" si="61"/>
        <v>43</v>
      </c>
      <c r="CN10" s="196">
        <f t="shared" si="62"/>
        <v>6.4732142857142863E-2</v>
      </c>
      <c r="CO10" s="179">
        <f t="shared" si="63"/>
        <v>3.4653465346534656E-2</v>
      </c>
      <c r="CP10" s="197">
        <f t="shared" si="64"/>
        <v>5.0469483568075117E-2</v>
      </c>
      <c r="CQ10" s="244">
        <f t="shared" si="65"/>
        <v>82</v>
      </c>
      <c r="CR10" s="245">
        <f t="shared" si="66"/>
        <v>57</v>
      </c>
      <c r="CS10" s="246">
        <f t="shared" si="67"/>
        <v>139</v>
      </c>
      <c r="CT10" s="207">
        <f t="shared" si="68"/>
        <v>0.18303571428571427</v>
      </c>
      <c r="CU10" s="179">
        <f t="shared" si="69"/>
        <v>0.14108910891089108</v>
      </c>
      <c r="CV10" s="180">
        <f t="shared" si="70"/>
        <v>0.16314553990610328</v>
      </c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</row>
    <row r="11" spans="1:126" s="142" customFormat="1" ht="15" customHeight="1">
      <c r="A11" s="143" t="s">
        <v>35</v>
      </c>
      <c r="B11" s="247">
        <v>356</v>
      </c>
      <c r="C11" s="248">
        <v>333</v>
      </c>
      <c r="D11" s="249">
        <f t="shared" si="17"/>
        <v>689</v>
      </c>
      <c r="E11" s="247">
        <v>97</v>
      </c>
      <c r="F11" s="248">
        <v>112</v>
      </c>
      <c r="G11" s="250">
        <f t="shared" si="18"/>
        <v>209</v>
      </c>
      <c r="H11" s="178">
        <f t="shared" si="19"/>
        <v>0.27247191011235955</v>
      </c>
      <c r="I11" s="179">
        <f t="shared" si="20"/>
        <v>0.33633633633633636</v>
      </c>
      <c r="J11" s="180">
        <f t="shared" si="21"/>
        <v>0.30333817126269957</v>
      </c>
      <c r="K11" s="247">
        <v>57</v>
      </c>
      <c r="L11" s="248">
        <v>51</v>
      </c>
      <c r="M11" s="250">
        <f t="shared" si="22"/>
        <v>108</v>
      </c>
      <c r="N11" s="220">
        <f t="shared" si="71"/>
        <v>0.58762886597938147</v>
      </c>
      <c r="O11" s="221">
        <f t="shared" si="72"/>
        <v>0.45535714285714285</v>
      </c>
      <c r="P11" s="222">
        <f t="shared" si="73"/>
        <v>0.51674641148325362</v>
      </c>
      <c r="Q11" s="247">
        <v>115</v>
      </c>
      <c r="R11" s="248">
        <v>123</v>
      </c>
      <c r="S11" s="249">
        <f t="shared" si="23"/>
        <v>238</v>
      </c>
      <c r="T11" s="251">
        <f t="shared" si="24"/>
        <v>0.32303370786516855</v>
      </c>
      <c r="U11" s="252">
        <f t="shared" si="25"/>
        <v>0.36936936936936937</v>
      </c>
      <c r="V11" s="253">
        <f t="shared" si="26"/>
        <v>0.34542815674891147</v>
      </c>
      <c r="W11" s="247">
        <v>167</v>
      </c>
      <c r="X11" s="248">
        <v>195</v>
      </c>
      <c r="Y11" s="249">
        <f t="shared" si="27"/>
        <v>362</v>
      </c>
      <c r="Z11" s="251">
        <f t="shared" si="28"/>
        <v>0.4691011235955056</v>
      </c>
      <c r="AA11" s="252">
        <f t="shared" si="29"/>
        <v>0.5855855855855856</v>
      </c>
      <c r="AB11" s="253">
        <f t="shared" si="30"/>
        <v>0.52539912917271403</v>
      </c>
      <c r="AC11" s="247">
        <v>0</v>
      </c>
      <c r="AD11" s="248">
        <v>0</v>
      </c>
      <c r="AE11" s="249">
        <f t="shared" si="31"/>
        <v>0</v>
      </c>
      <c r="AF11" s="251">
        <f t="shared" si="32"/>
        <v>0</v>
      </c>
      <c r="AG11" s="252">
        <f t="shared" si="33"/>
        <v>0</v>
      </c>
      <c r="AH11" s="253">
        <f t="shared" si="34"/>
        <v>0</v>
      </c>
      <c r="AI11" s="247">
        <v>281</v>
      </c>
      <c r="AJ11" s="248">
        <v>318</v>
      </c>
      <c r="AK11" s="249">
        <f t="shared" si="35"/>
        <v>599</v>
      </c>
      <c r="AL11" s="254">
        <f t="shared" si="36"/>
        <v>0.7893258426966292</v>
      </c>
      <c r="AM11" s="255">
        <f t="shared" si="37"/>
        <v>0.95495495495495497</v>
      </c>
      <c r="AN11" s="256">
        <f t="shared" si="38"/>
        <v>0.86937590711175616</v>
      </c>
      <c r="AO11" s="247">
        <v>42</v>
      </c>
      <c r="AP11" s="248">
        <v>26</v>
      </c>
      <c r="AQ11" s="250">
        <f t="shared" si="39"/>
        <v>68</v>
      </c>
      <c r="AR11" s="257">
        <f t="shared" si="40"/>
        <v>0.11797752808988764</v>
      </c>
      <c r="AS11" s="258">
        <f t="shared" si="41"/>
        <v>7.8078078078078081E-2</v>
      </c>
      <c r="AT11" s="259">
        <f t="shared" si="41"/>
        <v>9.8693759071117562E-2</v>
      </c>
      <c r="AU11" s="247">
        <v>6</v>
      </c>
      <c r="AV11" s="248">
        <v>4</v>
      </c>
      <c r="AW11" s="249">
        <f t="shared" si="42"/>
        <v>10</v>
      </c>
      <c r="AX11" s="352">
        <f t="shared" si="43"/>
        <v>1.6853932584269662E-2</v>
      </c>
      <c r="AY11" s="353">
        <f t="shared" si="44"/>
        <v>1.2012012012012012E-2</v>
      </c>
      <c r="AZ11" s="354">
        <f t="shared" si="45"/>
        <v>1.4513788098693759E-2</v>
      </c>
      <c r="BA11" s="260">
        <v>1</v>
      </c>
      <c r="BB11" s="248">
        <v>0</v>
      </c>
      <c r="BC11" s="250">
        <f t="shared" si="46"/>
        <v>1</v>
      </c>
      <c r="BD11" s="352">
        <f t="shared" ref="BD11:BD29" si="74">IF(BA11=0,0,BA11/B11)</f>
        <v>2.8089887640449437E-3</v>
      </c>
      <c r="BE11" s="353">
        <f t="shared" ref="BE11:BE29" si="75">IF(BB11=0,0,BB11/C11)</f>
        <v>0</v>
      </c>
      <c r="BF11" s="354">
        <f t="shared" ref="BF11:BF29" si="76">IF(BC11=0,0,BC11/D11)</f>
        <v>1.4513788098693759E-3</v>
      </c>
      <c r="BG11" s="247">
        <v>45</v>
      </c>
      <c r="BH11" s="248">
        <v>45</v>
      </c>
      <c r="BI11" s="249">
        <f t="shared" si="47"/>
        <v>90</v>
      </c>
      <c r="BJ11" s="367">
        <f t="shared" ref="BJ11:BJ29" si="77">IF(BG11=0,0,BG11/B11)</f>
        <v>0.12640449438202248</v>
      </c>
      <c r="BK11" s="353">
        <f t="shared" ref="BK11:BK29" si="78">IF(BH11=0,0,BH11/C11)</f>
        <v>0.13513513513513514</v>
      </c>
      <c r="BL11" s="368">
        <f t="shared" ref="BL11:BL29" si="79">IF(BI11=0,0,BI11/D11)</f>
        <v>0.13062409288824384</v>
      </c>
      <c r="BM11" s="247">
        <v>4</v>
      </c>
      <c r="BN11" s="248">
        <v>7</v>
      </c>
      <c r="BO11" s="249">
        <f t="shared" si="48"/>
        <v>11</v>
      </c>
      <c r="BP11" s="352">
        <f t="shared" ref="BP11:BP29" si="80">IF(BM11=0,0,BM11/B11)</f>
        <v>1.1235955056179775E-2</v>
      </c>
      <c r="BQ11" s="353">
        <f t="shared" ref="BQ11:BQ29" si="81">IF(BN11=0,0,BN11/C11)</f>
        <v>2.1021021021021023E-2</v>
      </c>
      <c r="BR11" s="354">
        <f t="shared" ref="BR11:BR29" si="82">IF(BO11=0,0,BO11/D11)</f>
        <v>1.5965166908563134E-2</v>
      </c>
      <c r="BS11" s="239">
        <v>51</v>
      </c>
      <c r="BT11" s="240">
        <v>43</v>
      </c>
      <c r="BU11" s="241">
        <f t="shared" si="49"/>
        <v>94</v>
      </c>
      <c r="BV11" s="178">
        <f t="shared" si="50"/>
        <v>0.14325842696629212</v>
      </c>
      <c r="BW11" s="179">
        <f t="shared" si="51"/>
        <v>0.12912912912912913</v>
      </c>
      <c r="BX11" s="180">
        <f t="shared" si="52"/>
        <v>0.13642960812772134</v>
      </c>
      <c r="BY11" s="242">
        <v>12</v>
      </c>
      <c r="BZ11" s="240">
        <v>5</v>
      </c>
      <c r="CA11" s="243">
        <f t="shared" si="53"/>
        <v>17</v>
      </c>
      <c r="CB11" s="178">
        <f t="shared" si="54"/>
        <v>3.3707865168539325E-2</v>
      </c>
      <c r="CC11" s="179">
        <f t="shared" si="55"/>
        <v>1.5015015015015015E-2</v>
      </c>
      <c r="CD11" s="180">
        <f t="shared" si="56"/>
        <v>2.4673439767779391E-2</v>
      </c>
      <c r="CE11" s="239">
        <v>25</v>
      </c>
      <c r="CF11" s="240">
        <v>24</v>
      </c>
      <c r="CG11" s="241">
        <f t="shared" si="57"/>
        <v>49</v>
      </c>
      <c r="CH11" s="196">
        <f t="shared" si="58"/>
        <v>7.02247191011236E-2</v>
      </c>
      <c r="CI11" s="179">
        <f t="shared" si="59"/>
        <v>7.2072072072072071E-2</v>
      </c>
      <c r="CJ11" s="197">
        <f t="shared" si="60"/>
        <v>7.1117561683599423E-2</v>
      </c>
      <c r="CK11" s="239">
        <v>3</v>
      </c>
      <c r="CL11" s="240">
        <v>0</v>
      </c>
      <c r="CM11" s="241">
        <f t="shared" si="61"/>
        <v>3</v>
      </c>
      <c r="CN11" s="196">
        <f t="shared" si="62"/>
        <v>8.4269662921348312E-3</v>
      </c>
      <c r="CO11" s="179">
        <f t="shared" si="63"/>
        <v>0</v>
      </c>
      <c r="CP11" s="197">
        <f t="shared" si="64"/>
        <v>4.3541364296081275E-3</v>
      </c>
      <c r="CQ11" s="244">
        <f t="shared" si="65"/>
        <v>28</v>
      </c>
      <c r="CR11" s="245">
        <f t="shared" si="66"/>
        <v>24</v>
      </c>
      <c r="CS11" s="246">
        <f t="shared" si="67"/>
        <v>52</v>
      </c>
      <c r="CT11" s="207">
        <f t="shared" si="68"/>
        <v>7.8651685393258425E-2</v>
      </c>
      <c r="CU11" s="179">
        <f t="shared" si="69"/>
        <v>7.2072072072072071E-2</v>
      </c>
      <c r="CV11" s="180">
        <f t="shared" si="70"/>
        <v>7.5471698113207544E-2</v>
      </c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</row>
    <row r="12" spans="1:126" s="142" customFormat="1" ht="15" customHeight="1">
      <c r="A12" s="143" t="s">
        <v>39</v>
      </c>
      <c r="B12" s="247">
        <v>427</v>
      </c>
      <c r="C12" s="248">
        <v>374</v>
      </c>
      <c r="D12" s="249">
        <f t="shared" si="17"/>
        <v>801</v>
      </c>
      <c r="E12" s="247">
        <v>163</v>
      </c>
      <c r="F12" s="248">
        <v>134</v>
      </c>
      <c r="G12" s="250">
        <f t="shared" si="18"/>
        <v>297</v>
      </c>
      <c r="H12" s="178">
        <f t="shared" si="19"/>
        <v>0.38173302107728335</v>
      </c>
      <c r="I12" s="179">
        <f t="shared" si="20"/>
        <v>0.35828877005347592</v>
      </c>
      <c r="J12" s="180">
        <f t="shared" si="21"/>
        <v>0.3707865168539326</v>
      </c>
      <c r="K12" s="247">
        <v>120</v>
      </c>
      <c r="L12" s="248">
        <v>98</v>
      </c>
      <c r="M12" s="250">
        <f t="shared" si="22"/>
        <v>218</v>
      </c>
      <c r="N12" s="220">
        <f t="shared" si="71"/>
        <v>0.73619631901840488</v>
      </c>
      <c r="O12" s="221">
        <f t="shared" si="72"/>
        <v>0.73134328358208955</v>
      </c>
      <c r="P12" s="222">
        <f t="shared" si="73"/>
        <v>0.734006734006734</v>
      </c>
      <c r="Q12" s="247">
        <v>62</v>
      </c>
      <c r="R12" s="248">
        <v>50</v>
      </c>
      <c r="S12" s="249">
        <f t="shared" si="23"/>
        <v>112</v>
      </c>
      <c r="T12" s="251">
        <f t="shared" si="24"/>
        <v>0.14519906323185011</v>
      </c>
      <c r="U12" s="252">
        <f t="shared" si="25"/>
        <v>0.13368983957219252</v>
      </c>
      <c r="V12" s="253">
        <f t="shared" si="26"/>
        <v>0.13982521847690388</v>
      </c>
      <c r="W12" s="247">
        <v>376</v>
      </c>
      <c r="X12" s="248">
        <v>299</v>
      </c>
      <c r="Y12" s="249">
        <f t="shared" si="27"/>
        <v>675</v>
      </c>
      <c r="Z12" s="251">
        <f t="shared" si="28"/>
        <v>0.88056206088992972</v>
      </c>
      <c r="AA12" s="252">
        <f t="shared" si="29"/>
        <v>0.79946524064171121</v>
      </c>
      <c r="AB12" s="253">
        <f t="shared" si="30"/>
        <v>0.84269662921348309</v>
      </c>
      <c r="AC12" s="247">
        <v>0</v>
      </c>
      <c r="AD12" s="248">
        <v>0</v>
      </c>
      <c r="AE12" s="249">
        <f t="shared" si="31"/>
        <v>0</v>
      </c>
      <c r="AF12" s="251">
        <f t="shared" si="32"/>
        <v>0</v>
      </c>
      <c r="AG12" s="252">
        <f t="shared" si="33"/>
        <v>0</v>
      </c>
      <c r="AH12" s="253">
        <f t="shared" si="34"/>
        <v>0</v>
      </c>
      <c r="AI12" s="247">
        <v>452</v>
      </c>
      <c r="AJ12" s="248">
        <v>357</v>
      </c>
      <c r="AK12" s="249">
        <f t="shared" si="35"/>
        <v>809</v>
      </c>
      <c r="AL12" s="254">
        <f t="shared" si="36"/>
        <v>1.0585480093676816</v>
      </c>
      <c r="AM12" s="255">
        <f t="shared" si="37"/>
        <v>0.95454545454545459</v>
      </c>
      <c r="AN12" s="256">
        <f t="shared" si="38"/>
        <v>1.0099875156054932</v>
      </c>
      <c r="AO12" s="247">
        <v>146</v>
      </c>
      <c r="AP12" s="248">
        <v>158</v>
      </c>
      <c r="AQ12" s="250">
        <f t="shared" si="39"/>
        <v>304</v>
      </c>
      <c r="AR12" s="257">
        <f t="shared" si="40"/>
        <v>0.34192037470725994</v>
      </c>
      <c r="AS12" s="258">
        <f t="shared" si="41"/>
        <v>0.42245989304812837</v>
      </c>
      <c r="AT12" s="259">
        <f t="shared" si="41"/>
        <v>0.37952559300873906</v>
      </c>
      <c r="AU12" s="247">
        <v>4</v>
      </c>
      <c r="AV12" s="248">
        <v>1</v>
      </c>
      <c r="AW12" s="249">
        <f t="shared" si="42"/>
        <v>5</v>
      </c>
      <c r="AX12" s="352">
        <f t="shared" si="43"/>
        <v>9.3676814988290398E-3</v>
      </c>
      <c r="AY12" s="353">
        <f t="shared" si="44"/>
        <v>2.6737967914438501E-3</v>
      </c>
      <c r="AZ12" s="354">
        <f t="shared" si="45"/>
        <v>6.2421972534332081E-3</v>
      </c>
      <c r="BA12" s="260">
        <v>0</v>
      </c>
      <c r="BB12" s="248">
        <v>1</v>
      </c>
      <c r="BC12" s="250">
        <f t="shared" si="46"/>
        <v>1</v>
      </c>
      <c r="BD12" s="352">
        <f t="shared" si="74"/>
        <v>0</v>
      </c>
      <c r="BE12" s="353">
        <f t="shared" si="75"/>
        <v>2.6737967914438501E-3</v>
      </c>
      <c r="BF12" s="354">
        <f t="shared" si="76"/>
        <v>1.2484394506866417E-3</v>
      </c>
      <c r="BG12" s="247">
        <v>75</v>
      </c>
      <c r="BH12" s="248">
        <v>78</v>
      </c>
      <c r="BI12" s="249">
        <f t="shared" si="47"/>
        <v>153</v>
      </c>
      <c r="BJ12" s="367">
        <f t="shared" si="77"/>
        <v>0.1756440281030445</v>
      </c>
      <c r="BK12" s="353">
        <f t="shared" si="78"/>
        <v>0.20855614973262032</v>
      </c>
      <c r="BL12" s="368">
        <f t="shared" si="79"/>
        <v>0.19101123595505617</v>
      </c>
      <c r="BM12" s="247">
        <v>10</v>
      </c>
      <c r="BN12" s="248">
        <v>9</v>
      </c>
      <c r="BO12" s="249">
        <f t="shared" si="48"/>
        <v>19</v>
      </c>
      <c r="BP12" s="352">
        <f t="shared" si="80"/>
        <v>2.3419203747072601E-2</v>
      </c>
      <c r="BQ12" s="353">
        <f t="shared" si="81"/>
        <v>2.4064171122994651E-2</v>
      </c>
      <c r="BR12" s="354">
        <f t="shared" si="82"/>
        <v>2.3720349563046191E-2</v>
      </c>
      <c r="BS12" s="239">
        <v>109</v>
      </c>
      <c r="BT12" s="240">
        <v>48</v>
      </c>
      <c r="BU12" s="241">
        <f t="shared" si="49"/>
        <v>157</v>
      </c>
      <c r="BV12" s="178">
        <f t="shared" si="50"/>
        <v>0.25526932084309134</v>
      </c>
      <c r="BW12" s="179">
        <f t="shared" si="51"/>
        <v>0.12834224598930483</v>
      </c>
      <c r="BX12" s="180">
        <f t="shared" si="52"/>
        <v>0.19600499375780275</v>
      </c>
      <c r="BY12" s="242">
        <v>16</v>
      </c>
      <c r="BZ12" s="240">
        <v>6</v>
      </c>
      <c r="CA12" s="243">
        <f t="shared" si="53"/>
        <v>22</v>
      </c>
      <c r="CB12" s="178">
        <f t="shared" si="54"/>
        <v>3.7470725995316159E-2</v>
      </c>
      <c r="CC12" s="179">
        <f t="shared" si="55"/>
        <v>1.6042780748663103E-2</v>
      </c>
      <c r="CD12" s="180">
        <f t="shared" si="56"/>
        <v>2.7465667915106119E-2</v>
      </c>
      <c r="CE12" s="239">
        <v>74</v>
      </c>
      <c r="CF12" s="240">
        <v>34</v>
      </c>
      <c r="CG12" s="241">
        <f t="shared" si="57"/>
        <v>108</v>
      </c>
      <c r="CH12" s="196">
        <f t="shared" si="58"/>
        <v>0.17330210772833723</v>
      </c>
      <c r="CI12" s="179">
        <f t="shared" si="59"/>
        <v>9.0909090909090912E-2</v>
      </c>
      <c r="CJ12" s="197">
        <f t="shared" si="60"/>
        <v>0.1348314606741573</v>
      </c>
      <c r="CK12" s="239">
        <v>23</v>
      </c>
      <c r="CL12" s="240">
        <v>5</v>
      </c>
      <c r="CM12" s="241">
        <f t="shared" si="61"/>
        <v>28</v>
      </c>
      <c r="CN12" s="196">
        <f t="shared" si="62"/>
        <v>5.3864168618266976E-2</v>
      </c>
      <c r="CO12" s="179">
        <f t="shared" si="63"/>
        <v>1.3368983957219251E-2</v>
      </c>
      <c r="CP12" s="197">
        <f t="shared" si="64"/>
        <v>3.495630461922597E-2</v>
      </c>
      <c r="CQ12" s="244">
        <f t="shared" si="65"/>
        <v>97</v>
      </c>
      <c r="CR12" s="245">
        <f t="shared" si="66"/>
        <v>39</v>
      </c>
      <c r="CS12" s="246">
        <f t="shared" si="67"/>
        <v>136</v>
      </c>
      <c r="CT12" s="207">
        <f t="shared" si="68"/>
        <v>0.22716627634660422</v>
      </c>
      <c r="CU12" s="179">
        <f t="shared" si="69"/>
        <v>0.10427807486631016</v>
      </c>
      <c r="CV12" s="180">
        <f t="shared" si="70"/>
        <v>0.16978776529338327</v>
      </c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</row>
    <row r="13" spans="1:126" s="142" customFormat="1" ht="15" customHeight="1">
      <c r="A13" s="143" t="s">
        <v>37</v>
      </c>
      <c r="B13" s="247">
        <v>207</v>
      </c>
      <c r="C13" s="248">
        <v>199</v>
      </c>
      <c r="D13" s="249">
        <f t="shared" si="17"/>
        <v>406</v>
      </c>
      <c r="E13" s="247">
        <v>68</v>
      </c>
      <c r="F13" s="248">
        <v>68</v>
      </c>
      <c r="G13" s="250">
        <f t="shared" si="18"/>
        <v>136</v>
      </c>
      <c r="H13" s="178">
        <f t="shared" si="19"/>
        <v>0.32850241545893721</v>
      </c>
      <c r="I13" s="179">
        <f t="shared" si="20"/>
        <v>0.34170854271356782</v>
      </c>
      <c r="J13" s="180">
        <f t="shared" si="21"/>
        <v>0.33497536945812806</v>
      </c>
      <c r="K13" s="247">
        <v>48</v>
      </c>
      <c r="L13" s="248">
        <v>41</v>
      </c>
      <c r="M13" s="250">
        <f t="shared" si="22"/>
        <v>89</v>
      </c>
      <c r="N13" s="220">
        <f t="shared" si="71"/>
        <v>0.70588235294117652</v>
      </c>
      <c r="O13" s="221">
        <f t="shared" si="72"/>
        <v>0.6029411764705882</v>
      </c>
      <c r="P13" s="222">
        <f t="shared" si="73"/>
        <v>0.65441176470588236</v>
      </c>
      <c r="Q13" s="247">
        <v>43</v>
      </c>
      <c r="R13" s="248">
        <v>57</v>
      </c>
      <c r="S13" s="249">
        <f t="shared" si="23"/>
        <v>100</v>
      </c>
      <c r="T13" s="251">
        <f t="shared" si="24"/>
        <v>0.20772946859903382</v>
      </c>
      <c r="U13" s="252">
        <f t="shared" si="25"/>
        <v>0.28643216080402012</v>
      </c>
      <c r="V13" s="253">
        <f t="shared" si="26"/>
        <v>0.24630541871921183</v>
      </c>
      <c r="W13" s="247">
        <v>119</v>
      </c>
      <c r="X13" s="248">
        <v>164</v>
      </c>
      <c r="Y13" s="249">
        <f t="shared" si="27"/>
        <v>283</v>
      </c>
      <c r="Z13" s="251">
        <f t="shared" si="28"/>
        <v>0.5748792270531401</v>
      </c>
      <c r="AA13" s="252">
        <f t="shared" si="29"/>
        <v>0.82412060301507539</v>
      </c>
      <c r="AB13" s="253">
        <f t="shared" si="30"/>
        <v>0.69704433497536944</v>
      </c>
      <c r="AC13" s="247">
        <v>0</v>
      </c>
      <c r="AD13" s="248">
        <v>0</v>
      </c>
      <c r="AE13" s="249">
        <f t="shared" si="31"/>
        <v>0</v>
      </c>
      <c r="AF13" s="251">
        <f t="shared" si="32"/>
        <v>0</v>
      </c>
      <c r="AG13" s="252">
        <f t="shared" si="33"/>
        <v>0</v>
      </c>
      <c r="AH13" s="253">
        <f t="shared" si="34"/>
        <v>0</v>
      </c>
      <c r="AI13" s="247">
        <v>162</v>
      </c>
      <c r="AJ13" s="248">
        <v>221</v>
      </c>
      <c r="AK13" s="249">
        <f t="shared" si="35"/>
        <v>383</v>
      </c>
      <c r="AL13" s="254">
        <f t="shared" si="36"/>
        <v>0.78260869565217395</v>
      </c>
      <c r="AM13" s="255">
        <f t="shared" si="37"/>
        <v>1.1105527638190955</v>
      </c>
      <c r="AN13" s="256">
        <f t="shared" si="38"/>
        <v>0.94334975369458129</v>
      </c>
      <c r="AO13" s="247">
        <v>99</v>
      </c>
      <c r="AP13" s="248">
        <v>112</v>
      </c>
      <c r="AQ13" s="250">
        <f t="shared" si="39"/>
        <v>211</v>
      </c>
      <c r="AR13" s="257">
        <f t="shared" ref="AR13:AR22" si="83">IF(AO13=0,0,AO13/B13)</f>
        <v>0.47826086956521741</v>
      </c>
      <c r="AS13" s="258">
        <f t="shared" ref="AS13:AT22" si="84">IF(AP13=0,0,AP13/C13)</f>
        <v>0.56281407035175879</v>
      </c>
      <c r="AT13" s="259">
        <f t="shared" si="84"/>
        <v>0.51970443349753692</v>
      </c>
      <c r="AU13" s="247">
        <v>2</v>
      </c>
      <c r="AV13" s="248">
        <v>1</v>
      </c>
      <c r="AW13" s="249">
        <f t="shared" si="42"/>
        <v>3</v>
      </c>
      <c r="AX13" s="352">
        <f t="shared" si="43"/>
        <v>9.6618357487922701E-3</v>
      </c>
      <c r="AY13" s="353">
        <f t="shared" si="44"/>
        <v>5.0251256281407036E-3</v>
      </c>
      <c r="AZ13" s="354">
        <f t="shared" si="45"/>
        <v>7.3891625615763543E-3</v>
      </c>
      <c r="BA13" s="260">
        <v>0</v>
      </c>
      <c r="BB13" s="248">
        <v>0</v>
      </c>
      <c r="BC13" s="250">
        <f t="shared" si="46"/>
        <v>0</v>
      </c>
      <c r="BD13" s="352">
        <f t="shared" si="74"/>
        <v>0</v>
      </c>
      <c r="BE13" s="353">
        <f t="shared" si="75"/>
        <v>0</v>
      </c>
      <c r="BF13" s="354">
        <f t="shared" si="76"/>
        <v>0</v>
      </c>
      <c r="BG13" s="247">
        <v>51</v>
      </c>
      <c r="BH13" s="248">
        <v>43</v>
      </c>
      <c r="BI13" s="249">
        <f t="shared" si="47"/>
        <v>94</v>
      </c>
      <c r="BJ13" s="367">
        <f t="shared" si="77"/>
        <v>0.24637681159420291</v>
      </c>
      <c r="BK13" s="353">
        <f t="shared" si="78"/>
        <v>0.21608040201005024</v>
      </c>
      <c r="BL13" s="368">
        <f t="shared" si="79"/>
        <v>0.23152709359605911</v>
      </c>
      <c r="BM13" s="247">
        <v>21</v>
      </c>
      <c r="BN13" s="248">
        <v>28</v>
      </c>
      <c r="BO13" s="249">
        <f t="shared" si="48"/>
        <v>49</v>
      </c>
      <c r="BP13" s="352">
        <f t="shared" si="80"/>
        <v>0.10144927536231885</v>
      </c>
      <c r="BQ13" s="353">
        <f t="shared" si="81"/>
        <v>0.1407035175879397</v>
      </c>
      <c r="BR13" s="354">
        <f t="shared" si="82"/>
        <v>0.1206896551724138</v>
      </c>
      <c r="BS13" s="239">
        <v>41</v>
      </c>
      <c r="BT13" s="240">
        <v>37</v>
      </c>
      <c r="BU13" s="241">
        <f t="shared" si="49"/>
        <v>78</v>
      </c>
      <c r="BV13" s="178">
        <f t="shared" si="50"/>
        <v>0.19806763285024154</v>
      </c>
      <c r="BW13" s="179">
        <f t="shared" si="51"/>
        <v>0.18592964824120603</v>
      </c>
      <c r="BX13" s="180">
        <f t="shared" si="52"/>
        <v>0.19211822660098521</v>
      </c>
      <c r="BY13" s="242">
        <v>6</v>
      </c>
      <c r="BZ13" s="240">
        <v>3</v>
      </c>
      <c r="CA13" s="243">
        <f t="shared" si="53"/>
        <v>9</v>
      </c>
      <c r="CB13" s="178">
        <f t="shared" si="54"/>
        <v>2.8985507246376812E-2</v>
      </c>
      <c r="CC13" s="179">
        <f t="shared" si="55"/>
        <v>1.507537688442211E-2</v>
      </c>
      <c r="CD13" s="180">
        <f t="shared" si="56"/>
        <v>2.2167487684729065E-2</v>
      </c>
      <c r="CE13" s="239">
        <v>47</v>
      </c>
      <c r="CF13" s="240">
        <v>41</v>
      </c>
      <c r="CG13" s="241">
        <f t="shared" si="57"/>
        <v>88</v>
      </c>
      <c r="CH13" s="196">
        <f t="shared" si="58"/>
        <v>0.22705314009661837</v>
      </c>
      <c r="CI13" s="179">
        <f t="shared" si="59"/>
        <v>0.20603015075376885</v>
      </c>
      <c r="CJ13" s="197">
        <f t="shared" si="60"/>
        <v>0.21674876847290642</v>
      </c>
      <c r="CK13" s="239">
        <v>2</v>
      </c>
      <c r="CL13" s="240">
        <v>0</v>
      </c>
      <c r="CM13" s="241">
        <f t="shared" si="61"/>
        <v>2</v>
      </c>
      <c r="CN13" s="196">
        <f t="shared" si="62"/>
        <v>9.6618357487922701E-3</v>
      </c>
      <c r="CO13" s="179">
        <f t="shared" si="63"/>
        <v>0</v>
      </c>
      <c r="CP13" s="197">
        <f t="shared" si="64"/>
        <v>4.9261083743842365E-3</v>
      </c>
      <c r="CQ13" s="244">
        <f t="shared" si="65"/>
        <v>49</v>
      </c>
      <c r="CR13" s="245">
        <f t="shared" si="66"/>
        <v>41</v>
      </c>
      <c r="CS13" s="246">
        <f t="shared" si="67"/>
        <v>90</v>
      </c>
      <c r="CT13" s="207">
        <f t="shared" si="68"/>
        <v>0.23671497584541062</v>
      </c>
      <c r="CU13" s="179">
        <f t="shared" si="69"/>
        <v>0.20603015075376885</v>
      </c>
      <c r="CV13" s="180">
        <f t="shared" si="70"/>
        <v>0.22167487684729065</v>
      </c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</row>
    <row r="14" spans="1:126" s="142" customFormat="1" ht="15" customHeight="1">
      <c r="A14" s="143" t="s">
        <v>38</v>
      </c>
      <c r="B14" s="247">
        <v>228</v>
      </c>
      <c r="C14" s="248">
        <v>184</v>
      </c>
      <c r="D14" s="249">
        <f t="shared" si="17"/>
        <v>412</v>
      </c>
      <c r="E14" s="247">
        <v>43</v>
      </c>
      <c r="F14" s="248">
        <v>64</v>
      </c>
      <c r="G14" s="250">
        <f t="shared" si="18"/>
        <v>107</v>
      </c>
      <c r="H14" s="178">
        <f t="shared" si="19"/>
        <v>0.18859649122807018</v>
      </c>
      <c r="I14" s="179">
        <f t="shared" si="20"/>
        <v>0.34782608695652173</v>
      </c>
      <c r="J14" s="180">
        <f t="shared" si="21"/>
        <v>0.25970873786407767</v>
      </c>
      <c r="K14" s="247">
        <v>17</v>
      </c>
      <c r="L14" s="248">
        <v>36</v>
      </c>
      <c r="M14" s="250">
        <f t="shared" si="22"/>
        <v>53</v>
      </c>
      <c r="N14" s="220">
        <f t="shared" si="71"/>
        <v>0.39534883720930231</v>
      </c>
      <c r="O14" s="221">
        <f t="shared" si="72"/>
        <v>0.5625</v>
      </c>
      <c r="P14" s="222">
        <f t="shared" si="73"/>
        <v>0.49532710280373832</v>
      </c>
      <c r="Q14" s="247">
        <v>50</v>
      </c>
      <c r="R14" s="248">
        <v>66</v>
      </c>
      <c r="S14" s="249">
        <f t="shared" si="23"/>
        <v>116</v>
      </c>
      <c r="T14" s="251">
        <f t="shared" si="24"/>
        <v>0.21929824561403508</v>
      </c>
      <c r="U14" s="252">
        <f t="shared" si="25"/>
        <v>0.35869565217391303</v>
      </c>
      <c r="V14" s="253">
        <f t="shared" si="26"/>
        <v>0.28155339805825241</v>
      </c>
      <c r="W14" s="247">
        <v>114</v>
      </c>
      <c r="X14" s="248">
        <v>91</v>
      </c>
      <c r="Y14" s="249">
        <f t="shared" si="27"/>
        <v>205</v>
      </c>
      <c r="Z14" s="251">
        <f t="shared" si="28"/>
        <v>0.5</v>
      </c>
      <c r="AA14" s="252">
        <f t="shared" si="29"/>
        <v>0.49456521739130432</v>
      </c>
      <c r="AB14" s="253">
        <f t="shared" si="30"/>
        <v>0.49757281553398058</v>
      </c>
      <c r="AC14" s="247">
        <v>0</v>
      </c>
      <c r="AD14" s="248">
        <v>0</v>
      </c>
      <c r="AE14" s="249">
        <f t="shared" si="31"/>
        <v>0</v>
      </c>
      <c r="AF14" s="251">
        <f t="shared" si="32"/>
        <v>0</v>
      </c>
      <c r="AG14" s="252">
        <f t="shared" si="33"/>
        <v>0</v>
      </c>
      <c r="AH14" s="253">
        <f t="shared" si="34"/>
        <v>0</v>
      </c>
      <c r="AI14" s="247">
        <v>164</v>
      </c>
      <c r="AJ14" s="248">
        <v>157</v>
      </c>
      <c r="AK14" s="249">
        <f t="shared" si="35"/>
        <v>321</v>
      </c>
      <c r="AL14" s="254">
        <f t="shared" si="36"/>
        <v>0.7192982456140351</v>
      </c>
      <c r="AM14" s="255">
        <f t="shared" si="37"/>
        <v>0.85326086956521741</v>
      </c>
      <c r="AN14" s="256">
        <f t="shared" si="38"/>
        <v>0.779126213592233</v>
      </c>
      <c r="AO14" s="247">
        <v>63</v>
      </c>
      <c r="AP14" s="248">
        <v>101</v>
      </c>
      <c r="AQ14" s="250">
        <f t="shared" si="39"/>
        <v>164</v>
      </c>
      <c r="AR14" s="257">
        <f t="shared" si="83"/>
        <v>0.27631578947368424</v>
      </c>
      <c r="AS14" s="258">
        <f t="shared" si="84"/>
        <v>0.54891304347826086</v>
      </c>
      <c r="AT14" s="259">
        <f t="shared" si="84"/>
        <v>0.39805825242718446</v>
      </c>
      <c r="AU14" s="247">
        <v>0</v>
      </c>
      <c r="AV14" s="248">
        <v>4</v>
      </c>
      <c r="AW14" s="249">
        <f t="shared" si="42"/>
        <v>4</v>
      </c>
      <c r="AX14" s="352">
        <f t="shared" si="43"/>
        <v>0</v>
      </c>
      <c r="AY14" s="353">
        <f t="shared" si="44"/>
        <v>2.1739130434782608E-2</v>
      </c>
      <c r="AZ14" s="354">
        <f t="shared" si="45"/>
        <v>9.7087378640776691E-3</v>
      </c>
      <c r="BA14" s="260">
        <v>0</v>
      </c>
      <c r="BB14" s="248">
        <v>0</v>
      </c>
      <c r="BC14" s="250">
        <f t="shared" si="46"/>
        <v>0</v>
      </c>
      <c r="BD14" s="352">
        <f t="shared" si="74"/>
        <v>0</v>
      </c>
      <c r="BE14" s="353">
        <f t="shared" si="75"/>
        <v>0</v>
      </c>
      <c r="BF14" s="354">
        <f t="shared" si="76"/>
        <v>0</v>
      </c>
      <c r="BG14" s="247">
        <v>51</v>
      </c>
      <c r="BH14" s="248">
        <v>47</v>
      </c>
      <c r="BI14" s="249">
        <f t="shared" si="47"/>
        <v>98</v>
      </c>
      <c r="BJ14" s="367">
        <f t="shared" si="77"/>
        <v>0.22368421052631579</v>
      </c>
      <c r="BK14" s="353">
        <f t="shared" si="78"/>
        <v>0.25543478260869568</v>
      </c>
      <c r="BL14" s="368">
        <f t="shared" si="79"/>
        <v>0.23786407766990292</v>
      </c>
      <c r="BM14" s="247">
        <v>24</v>
      </c>
      <c r="BN14" s="248">
        <v>34</v>
      </c>
      <c r="BO14" s="249">
        <f t="shared" si="48"/>
        <v>58</v>
      </c>
      <c r="BP14" s="352">
        <f t="shared" si="80"/>
        <v>0.10526315789473684</v>
      </c>
      <c r="BQ14" s="353">
        <f t="shared" si="81"/>
        <v>0.18478260869565216</v>
      </c>
      <c r="BR14" s="354">
        <f t="shared" si="82"/>
        <v>0.14077669902912621</v>
      </c>
      <c r="BS14" s="239">
        <v>25</v>
      </c>
      <c r="BT14" s="240">
        <v>20</v>
      </c>
      <c r="BU14" s="241">
        <f t="shared" si="49"/>
        <v>45</v>
      </c>
      <c r="BV14" s="178">
        <f t="shared" si="50"/>
        <v>0.10964912280701754</v>
      </c>
      <c r="BW14" s="179">
        <f t="shared" si="51"/>
        <v>0.10869565217391304</v>
      </c>
      <c r="BX14" s="180">
        <f t="shared" si="52"/>
        <v>0.10922330097087378</v>
      </c>
      <c r="BY14" s="242">
        <v>1</v>
      </c>
      <c r="BZ14" s="240">
        <v>4</v>
      </c>
      <c r="CA14" s="243">
        <f t="shared" si="53"/>
        <v>5</v>
      </c>
      <c r="CB14" s="178">
        <f t="shared" si="54"/>
        <v>4.3859649122807015E-3</v>
      </c>
      <c r="CC14" s="179">
        <f t="shared" si="55"/>
        <v>2.1739130434782608E-2</v>
      </c>
      <c r="CD14" s="180">
        <f t="shared" si="56"/>
        <v>1.2135922330097087E-2</v>
      </c>
      <c r="CE14" s="239">
        <v>9</v>
      </c>
      <c r="CF14" s="240">
        <v>14</v>
      </c>
      <c r="CG14" s="241">
        <f t="shared" si="57"/>
        <v>23</v>
      </c>
      <c r="CH14" s="196">
        <f t="shared" si="58"/>
        <v>3.9473684210526314E-2</v>
      </c>
      <c r="CI14" s="179">
        <f t="shared" si="59"/>
        <v>7.6086956521739135E-2</v>
      </c>
      <c r="CJ14" s="197">
        <f t="shared" si="60"/>
        <v>5.5825242718446605E-2</v>
      </c>
      <c r="CK14" s="239">
        <v>43</v>
      </c>
      <c r="CL14" s="240">
        <v>30</v>
      </c>
      <c r="CM14" s="241">
        <f t="shared" si="61"/>
        <v>73</v>
      </c>
      <c r="CN14" s="196">
        <f t="shared" si="62"/>
        <v>0.18859649122807018</v>
      </c>
      <c r="CO14" s="179">
        <f t="shared" si="63"/>
        <v>0.16304347826086957</v>
      </c>
      <c r="CP14" s="197">
        <f t="shared" si="64"/>
        <v>0.17718446601941748</v>
      </c>
      <c r="CQ14" s="244">
        <f t="shared" si="65"/>
        <v>52</v>
      </c>
      <c r="CR14" s="245">
        <f t="shared" si="66"/>
        <v>44</v>
      </c>
      <c r="CS14" s="246">
        <f t="shared" si="67"/>
        <v>96</v>
      </c>
      <c r="CT14" s="207">
        <f t="shared" si="68"/>
        <v>0.22807017543859648</v>
      </c>
      <c r="CU14" s="179">
        <f t="shared" si="69"/>
        <v>0.2391304347826087</v>
      </c>
      <c r="CV14" s="180">
        <f t="shared" si="70"/>
        <v>0.23300970873786409</v>
      </c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</row>
    <row r="15" spans="1:126" s="142" customFormat="1" ht="15" customHeight="1">
      <c r="A15" s="143" t="s">
        <v>41</v>
      </c>
      <c r="B15" s="247">
        <v>168</v>
      </c>
      <c r="C15" s="248">
        <v>164</v>
      </c>
      <c r="D15" s="249">
        <f t="shared" si="17"/>
        <v>332</v>
      </c>
      <c r="E15" s="247">
        <v>59</v>
      </c>
      <c r="F15" s="248">
        <v>62</v>
      </c>
      <c r="G15" s="250">
        <f t="shared" si="18"/>
        <v>121</v>
      </c>
      <c r="H15" s="178">
        <f t="shared" si="19"/>
        <v>0.35119047619047616</v>
      </c>
      <c r="I15" s="179">
        <f t="shared" si="20"/>
        <v>0.37804878048780488</v>
      </c>
      <c r="J15" s="180">
        <f t="shared" si="21"/>
        <v>0.36445783132530118</v>
      </c>
      <c r="K15" s="247">
        <v>34</v>
      </c>
      <c r="L15" s="248">
        <v>35</v>
      </c>
      <c r="M15" s="250">
        <f t="shared" si="22"/>
        <v>69</v>
      </c>
      <c r="N15" s="220">
        <f t="shared" si="71"/>
        <v>0.57627118644067798</v>
      </c>
      <c r="O15" s="221">
        <f t="shared" si="72"/>
        <v>0.56451612903225812</v>
      </c>
      <c r="P15" s="222">
        <f t="shared" si="73"/>
        <v>0.57024793388429751</v>
      </c>
      <c r="Q15" s="247">
        <v>49</v>
      </c>
      <c r="R15" s="248">
        <v>76</v>
      </c>
      <c r="S15" s="249">
        <f t="shared" si="23"/>
        <v>125</v>
      </c>
      <c r="T15" s="251">
        <f t="shared" si="24"/>
        <v>0.29166666666666669</v>
      </c>
      <c r="U15" s="252">
        <f t="shared" si="25"/>
        <v>0.46341463414634149</v>
      </c>
      <c r="V15" s="253">
        <f t="shared" si="26"/>
        <v>0.37650602409638556</v>
      </c>
      <c r="W15" s="247">
        <v>92</v>
      </c>
      <c r="X15" s="248">
        <v>184</v>
      </c>
      <c r="Y15" s="249">
        <f t="shared" si="27"/>
        <v>276</v>
      </c>
      <c r="Z15" s="251">
        <f t="shared" si="28"/>
        <v>0.54761904761904767</v>
      </c>
      <c r="AA15" s="252">
        <f t="shared" si="29"/>
        <v>1.1219512195121952</v>
      </c>
      <c r="AB15" s="253">
        <f t="shared" si="30"/>
        <v>0.83132530120481929</v>
      </c>
      <c r="AC15" s="247">
        <v>2</v>
      </c>
      <c r="AD15" s="248">
        <v>2</v>
      </c>
      <c r="AE15" s="249">
        <f t="shared" si="31"/>
        <v>4</v>
      </c>
      <c r="AF15" s="251">
        <f t="shared" si="32"/>
        <v>1.1904761904761904E-2</v>
      </c>
      <c r="AG15" s="252">
        <f t="shared" si="33"/>
        <v>1.2195121951219513E-2</v>
      </c>
      <c r="AH15" s="253">
        <f t="shared" si="34"/>
        <v>1.2048192771084338E-2</v>
      </c>
      <c r="AI15" s="247">
        <v>143</v>
      </c>
      <c r="AJ15" s="248">
        <v>262</v>
      </c>
      <c r="AK15" s="249">
        <f t="shared" si="35"/>
        <v>405</v>
      </c>
      <c r="AL15" s="254">
        <f t="shared" si="36"/>
        <v>0.85119047619047616</v>
      </c>
      <c r="AM15" s="255">
        <f t="shared" si="37"/>
        <v>1.5975609756097562</v>
      </c>
      <c r="AN15" s="256">
        <f t="shared" si="38"/>
        <v>1.2198795180722892</v>
      </c>
      <c r="AO15" s="247">
        <v>42</v>
      </c>
      <c r="AP15" s="248">
        <v>49</v>
      </c>
      <c r="AQ15" s="250">
        <f t="shared" si="39"/>
        <v>91</v>
      </c>
      <c r="AR15" s="257">
        <f t="shared" si="83"/>
        <v>0.25</v>
      </c>
      <c r="AS15" s="258">
        <f t="shared" si="84"/>
        <v>0.29878048780487804</v>
      </c>
      <c r="AT15" s="259">
        <f t="shared" si="84"/>
        <v>0.2740963855421687</v>
      </c>
      <c r="AU15" s="247">
        <v>1</v>
      </c>
      <c r="AV15" s="248">
        <v>2</v>
      </c>
      <c r="AW15" s="249">
        <f t="shared" si="42"/>
        <v>3</v>
      </c>
      <c r="AX15" s="352">
        <f t="shared" si="43"/>
        <v>5.9523809523809521E-3</v>
      </c>
      <c r="AY15" s="353">
        <f t="shared" si="44"/>
        <v>1.2195121951219513E-2</v>
      </c>
      <c r="AZ15" s="354">
        <f t="shared" si="45"/>
        <v>9.0361445783132526E-3</v>
      </c>
      <c r="BA15" s="260">
        <v>0</v>
      </c>
      <c r="BB15" s="248">
        <v>0</v>
      </c>
      <c r="BC15" s="250">
        <f t="shared" si="46"/>
        <v>0</v>
      </c>
      <c r="BD15" s="352">
        <f t="shared" si="74"/>
        <v>0</v>
      </c>
      <c r="BE15" s="353">
        <f t="shared" si="75"/>
        <v>0</v>
      </c>
      <c r="BF15" s="354">
        <f t="shared" si="76"/>
        <v>0</v>
      </c>
      <c r="BG15" s="247">
        <v>26</v>
      </c>
      <c r="BH15" s="248">
        <v>21</v>
      </c>
      <c r="BI15" s="249">
        <f t="shared" si="47"/>
        <v>47</v>
      </c>
      <c r="BJ15" s="367">
        <f t="shared" si="77"/>
        <v>0.15476190476190477</v>
      </c>
      <c r="BK15" s="353">
        <f t="shared" si="78"/>
        <v>0.12804878048780488</v>
      </c>
      <c r="BL15" s="368">
        <f t="shared" si="79"/>
        <v>0.14156626506024098</v>
      </c>
      <c r="BM15" s="247">
        <v>1</v>
      </c>
      <c r="BN15" s="248">
        <v>6</v>
      </c>
      <c r="BO15" s="249">
        <f t="shared" si="48"/>
        <v>7</v>
      </c>
      <c r="BP15" s="352">
        <f t="shared" si="80"/>
        <v>5.9523809523809521E-3</v>
      </c>
      <c r="BQ15" s="353">
        <f t="shared" si="81"/>
        <v>3.6585365853658534E-2</v>
      </c>
      <c r="BR15" s="354">
        <f t="shared" si="82"/>
        <v>2.1084337349397589E-2</v>
      </c>
      <c r="BS15" s="239">
        <v>22</v>
      </c>
      <c r="BT15" s="240">
        <v>14</v>
      </c>
      <c r="BU15" s="241">
        <f t="shared" si="49"/>
        <v>36</v>
      </c>
      <c r="BV15" s="178">
        <f t="shared" ref="BV15:BV20" si="85">IF(B15=0,0,BS15/B15)</f>
        <v>0.13095238095238096</v>
      </c>
      <c r="BW15" s="179">
        <f t="shared" ref="BW15:BW20" si="86">IF(C15=0,0,BT15/C15)</f>
        <v>8.5365853658536592E-2</v>
      </c>
      <c r="BX15" s="180">
        <f t="shared" ref="BX15:BX20" si="87">IF(D15=0,0,BU15/D15)</f>
        <v>0.10843373493975904</v>
      </c>
      <c r="BY15" s="242">
        <v>14</v>
      </c>
      <c r="BZ15" s="240">
        <v>1</v>
      </c>
      <c r="CA15" s="243">
        <f t="shared" si="53"/>
        <v>15</v>
      </c>
      <c r="CB15" s="178">
        <f t="shared" si="54"/>
        <v>8.3333333333333329E-2</v>
      </c>
      <c r="CC15" s="179">
        <f t="shared" si="55"/>
        <v>6.0975609756097563E-3</v>
      </c>
      <c r="CD15" s="180">
        <f t="shared" si="56"/>
        <v>4.5180722891566265E-2</v>
      </c>
      <c r="CE15" s="239">
        <v>26</v>
      </c>
      <c r="CF15" s="240">
        <v>9</v>
      </c>
      <c r="CG15" s="241">
        <f t="shared" si="57"/>
        <v>35</v>
      </c>
      <c r="CH15" s="196">
        <f t="shared" si="58"/>
        <v>0.15476190476190477</v>
      </c>
      <c r="CI15" s="179">
        <f t="shared" si="59"/>
        <v>5.4878048780487805E-2</v>
      </c>
      <c r="CJ15" s="197">
        <f t="shared" si="60"/>
        <v>0.10542168674698796</v>
      </c>
      <c r="CK15" s="239">
        <v>12</v>
      </c>
      <c r="CL15" s="240">
        <v>0</v>
      </c>
      <c r="CM15" s="241">
        <f t="shared" si="61"/>
        <v>12</v>
      </c>
      <c r="CN15" s="196">
        <f t="shared" si="62"/>
        <v>7.1428571428571425E-2</v>
      </c>
      <c r="CO15" s="179">
        <f t="shared" si="63"/>
        <v>0</v>
      </c>
      <c r="CP15" s="197">
        <f t="shared" si="64"/>
        <v>3.614457831325301E-2</v>
      </c>
      <c r="CQ15" s="244">
        <f t="shared" si="65"/>
        <v>38</v>
      </c>
      <c r="CR15" s="245">
        <f t="shared" si="66"/>
        <v>9</v>
      </c>
      <c r="CS15" s="246">
        <f t="shared" si="67"/>
        <v>47</v>
      </c>
      <c r="CT15" s="207">
        <f t="shared" si="68"/>
        <v>0.22619047619047619</v>
      </c>
      <c r="CU15" s="179">
        <f t="shared" si="69"/>
        <v>5.4878048780487805E-2</v>
      </c>
      <c r="CV15" s="180">
        <f t="shared" si="70"/>
        <v>0.14156626506024098</v>
      </c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</row>
    <row r="16" spans="1:126" s="142" customFormat="1" ht="15" customHeight="1">
      <c r="A16" s="143" t="s">
        <v>36</v>
      </c>
      <c r="B16" s="247">
        <v>533</v>
      </c>
      <c r="C16" s="248">
        <v>464</v>
      </c>
      <c r="D16" s="249">
        <f t="shared" si="17"/>
        <v>997</v>
      </c>
      <c r="E16" s="247">
        <v>155</v>
      </c>
      <c r="F16" s="248">
        <v>131</v>
      </c>
      <c r="G16" s="250">
        <f t="shared" si="18"/>
        <v>286</v>
      </c>
      <c r="H16" s="178">
        <f t="shared" si="19"/>
        <v>0.29080675422138835</v>
      </c>
      <c r="I16" s="179">
        <f t="shared" si="20"/>
        <v>0.28232758620689657</v>
      </c>
      <c r="J16" s="180">
        <f t="shared" si="21"/>
        <v>0.28686058174523571</v>
      </c>
      <c r="K16" s="247">
        <v>77</v>
      </c>
      <c r="L16" s="248">
        <v>76</v>
      </c>
      <c r="M16" s="250">
        <f t="shared" si="22"/>
        <v>153</v>
      </c>
      <c r="N16" s="220">
        <f t="shared" si="71"/>
        <v>0.49677419354838709</v>
      </c>
      <c r="O16" s="221">
        <f t="shared" si="72"/>
        <v>0.58015267175572516</v>
      </c>
      <c r="P16" s="222">
        <f t="shared" si="73"/>
        <v>0.534965034965035</v>
      </c>
      <c r="Q16" s="247">
        <v>179</v>
      </c>
      <c r="R16" s="248">
        <v>195</v>
      </c>
      <c r="S16" s="249">
        <f t="shared" si="23"/>
        <v>374</v>
      </c>
      <c r="T16" s="251">
        <f t="shared" si="24"/>
        <v>0.33583489681050654</v>
      </c>
      <c r="U16" s="252">
        <f t="shared" si="25"/>
        <v>0.42025862068965519</v>
      </c>
      <c r="V16" s="253">
        <f t="shared" si="26"/>
        <v>0.37512537612838515</v>
      </c>
      <c r="W16" s="247">
        <v>210</v>
      </c>
      <c r="X16" s="248">
        <v>271</v>
      </c>
      <c r="Y16" s="249">
        <f t="shared" si="27"/>
        <v>481</v>
      </c>
      <c r="Z16" s="251">
        <f t="shared" si="28"/>
        <v>0.39399624765478425</v>
      </c>
      <c r="AA16" s="252">
        <f t="shared" si="29"/>
        <v>0.58405172413793105</v>
      </c>
      <c r="AB16" s="253">
        <f t="shared" si="30"/>
        <v>0.48244734202607825</v>
      </c>
      <c r="AC16" s="247">
        <v>0</v>
      </c>
      <c r="AD16" s="248">
        <v>0</v>
      </c>
      <c r="AE16" s="249">
        <f t="shared" si="31"/>
        <v>0</v>
      </c>
      <c r="AF16" s="251">
        <f t="shared" si="32"/>
        <v>0</v>
      </c>
      <c r="AG16" s="252">
        <f t="shared" si="33"/>
        <v>0</v>
      </c>
      <c r="AH16" s="253">
        <f t="shared" si="34"/>
        <v>0</v>
      </c>
      <c r="AI16" s="247">
        <v>389</v>
      </c>
      <c r="AJ16" s="248">
        <v>466</v>
      </c>
      <c r="AK16" s="249">
        <f t="shared" si="35"/>
        <v>855</v>
      </c>
      <c r="AL16" s="254">
        <f t="shared" si="36"/>
        <v>0.72983114446529085</v>
      </c>
      <c r="AM16" s="255">
        <f t="shared" si="37"/>
        <v>1.0043103448275863</v>
      </c>
      <c r="AN16" s="256">
        <f t="shared" si="38"/>
        <v>0.85757271815446334</v>
      </c>
      <c r="AO16" s="247">
        <v>158</v>
      </c>
      <c r="AP16" s="248">
        <v>211</v>
      </c>
      <c r="AQ16" s="250">
        <f t="shared" si="39"/>
        <v>369</v>
      </c>
      <c r="AR16" s="257">
        <f t="shared" si="83"/>
        <v>0.29643527204502812</v>
      </c>
      <c r="AS16" s="258">
        <f t="shared" si="84"/>
        <v>0.45474137931034481</v>
      </c>
      <c r="AT16" s="259">
        <f t="shared" si="84"/>
        <v>0.37011033099297896</v>
      </c>
      <c r="AU16" s="247">
        <v>4</v>
      </c>
      <c r="AV16" s="248">
        <v>4</v>
      </c>
      <c r="AW16" s="249">
        <f t="shared" si="42"/>
        <v>8</v>
      </c>
      <c r="AX16" s="352">
        <f t="shared" si="43"/>
        <v>7.5046904315196998E-3</v>
      </c>
      <c r="AY16" s="353">
        <f t="shared" si="44"/>
        <v>8.6206896551724137E-3</v>
      </c>
      <c r="AZ16" s="354">
        <f t="shared" si="45"/>
        <v>8.0240722166499499E-3</v>
      </c>
      <c r="BA16" s="260">
        <v>1</v>
      </c>
      <c r="BB16" s="248">
        <v>0</v>
      </c>
      <c r="BC16" s="250">
        <f t="shared" si="46"/>
        <v>1</v>
      </c>
      <c r="BD16" s="352">
        <f t="shared" si="74"/>
        <v>1.876172607879925E-3</v>
      </c>
      <c r="BE16" s="353">
        <f t="shared" si="75"/>
        <v>0</v>
      </c>
      <c r="BF16" s="354">
        <f t="shared" si="76"/>
        <v>1.0030090270812437E-3</v>
      </c>
      <c r="BG16" s="247">
        <v>117</v>
      </c>
      <c r="BH16" s="248">
        <v>108</v>
      </c>
      <c r="BI16" s="249">
        <f t="shared" si="47"/>
        <v>225</v>
      </c>
      <c r="BJ16" s="367">
        <f t="shared" si="77"/>
        <v>0.21951219512195122</v>
      </c>
      <c r="BK16" s="353">
        <f t="shared" si="78"/>
        <v>0.23275862068965517</v>
      </c>
      <c r="BL16" s="368">
        <f t="shared" si="79"/>
        <v>0.22567703109327983</v>
      </c>
      <c r="BM16" s="247">
        <v>64</v>
      </c>
      <c r="BN16" s="248">
        <v>60</v>
      </c>
      <c r="BO16" s="249">
        <f t="shared" si="48"/>
        <v>124</v>
      </c>
      <c r="BP16" s="352">
        <f t="shared" si="80"/>
        <v>0.1200750469043152</v>
      </c>
      <c r="BQ16" s="353">
        <f t="shared" si="81"/>
        <v>0.12931034482758622</v>
      </c>
      <c r="BR16" s="354">
        <f t="shared" si="82"/>
        <v>0.12437311935807423</v>
      </c>
      <c r="BS16" s="239">
        <v>84</v>
      </c>
      <c r="BT16" s="240">
        <v>46</v>
      </c>
      <c r="BU16" s="241">
        <f t="shared" si="49"/>
        <v>130</v>
      </c>
      <c r="BV16" s="178">
        <f t="shared" si="85"/>
        <v>0.1575984990619137</v>
      </c>
      <c r="BW16" s="179">
        <f t="shared" si="86"/>
        <v>9.9137931034482762E-2</v>
      </c>
      <c r="BX16" s="180">
        <f t="shared" si="87"/>
        <v>0.13039117352056168</v>
      </c>
      <c r="BY16" s="242">
        <v>12</v>
      </c>
      <c r="BZ16" s="240">
        <v>6</v>
      </c>
      <c r="CA16" s="243">
        <f t="shared" si="53"/>
        <v>18</v>
      </c>
      <c r="CB16" s="178">
        <f t="shared" si="54"/>
        <v>2.2514071294559099E-2</v>
      </c>
      <c r="CC16" s="179">
        <f t="shared" si="55"/>
        <v>1.2931034482758621E-2</v>
      </c>
      <c r="CD16" s="180">
        <f t="shared" si="56"/>
        <v>1.8054162487462388E-2</v>
      </c>
      <c r="CE16" s="239">
        <v>46</v>
      </c>
      <c r="CF16" s="240">
        <v>23</v>
      </c>
      <c r="CG16" s="241">
        <f t="shared" si="57"/>
        <v>69</v>
      </c>
      <c r="CH16" s="196">
        <f t="shared" si="58"/>
        <v>8.6303939962476553E-2</v>
      </c>
      <c r="CI16" s="179">
        <f t="shared" si="59"/>
        <v>4.9568965517241381E-2</v>
      </c>
      <c r="CJ16" s="197">
        <f t="shared" si="60"/>
        <v>6.9207622868605823E-2</v>
      </c>
      <c r="CK16" s="239">
        <v>10</v>
      </c>
      <c r="CL16" s="240">
        <v>9</v>
      </c>
      <c r="CM16" s="241">
        <f t="shared" si="61"/>
        <v>19</v>
      </c>
      <c r="CN16" s="196">
        <f t="shared" si="62"/>
        <v>1.8761726078799251E-2</v>
      </c>
      <c r="CO16" s="179">
        <f t="shared" si="63"/>
        <v>1.9396551724137932E-2</v>
      </c>
      <c r="CP16" s="197">
        <f t="shared" si="64"/>
        <v>1.9057171514543631E-2</v>
      </c>
      <c r="CQ16" s="244">
        <f t="shared" si="65"/>
        <v>56</v>
      </c>
      <c r="CR16" s="245">
        <f t="shared" si="66"/>
        <v>32</v>
      </c>
      <c r="CS16" s="246">
        <f t="shared" si="67"/>
        <v>88</v>
      </c>
      <c r="CT16" s="207">
        <f t="shared" si="68"/>
        <v>0.1050656660412758</v>
      </c>
      <c r="CU16" s="179">
        <f t="shared" si="69"/>
        <v>6.8965517241379309E-2</v>
      </c>
      <c r="CV16" s="180">
        <f t="shared" si="70"/>
        <v>8.826479438314945E-2</v>
      </c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</row>
    <row r="17" spans="1:126" s="142" customFormat="1" ht="15" customHeight="1">
      <c r="A17" s="143" t="s">
        <v>40</v>
      </c>
      <c r="B17" s="247">
        <v>159</v>
      </c>
      <c r="C17" s="248">
        <v>151</v>
      </c>
      <c r="D17" s="249">
        <f t="shared" si="17"/>
        <v>310</v>
      </c>
      <c r="E17" s="247">
        <v>46</v>
      </c>
      <c r="F17" s="248">
        <v>67</v>
      </c>
      <c r="G17" s="250">
        <f t="shared" si="18"/>
        <v>113</v>
      </c>
      <c r="H17" s="178">
        <f t="shared" si="19"/>
        <v>0.28930817610062892</v>
      </c>
      <c r="I17" s="179">
        <f t="shared" si="20"/>
        <v>0.44370860927152317</v>
      </c>
      <c r="J17" s="180">
        <f t="shared" si="21"/>
        <v>0.36451612903225805</v>
      </c>
      <c r="K17" s="247">
        <v>33</v>
      </c>
      <c r="L17" s="248">
        <v>43</v>
      </c>
      <c r="M17" s="250">
        <f t="shared" si="22"/>
        <v>76</v>
      </c>
      <c r="N17" s="220">
        <f t="shared" si="71"/>
        <v>0.71739130434782605</v>
      </c>
      <c r="O17" s="221">
        <f t="shared" si="72"/>
        <v>0.64179104477611937</v>
      </c>
      <c r="P17" s="222">
        <f t="shared" si="73"/>
        <v>0.67256637168141598</v>
      </c>
      <c r="Q17" s="247">
        <v>23</v>
      </c>
      <c r="R17" s="248">
        <v>46</v>
      </c>
      <c r="S17" s="249">
        <f t="shared" si="23"/>
        <v>69</v>
      </c>
      <c r="T17" s="251">
        <f t="shared" si="24"/>
        <v>0.14465408805031446</v>
      </c>
      <c r="U17" s="252">
        <f t="shared" si="25"/>
        <v>0.30463576158940397</v>
      </c>
      <c r="V17" s="253">
        <f t="shared" si="26"/>
        <v>0.22258064516129034</v>
      </c>
      <c r="W17" s="247">
        <v>101</v>
      </c>
      <c r="X17" s="248">
        <v>129</v>
      </c>
      <c r="Y17" s="249">
        <f t="shared" si="27"/>
        <v>230</v>
      </c>
      <c r="Z17" s="251">
        <f t="shared" si="28"/>
        <v>0.63522012578616349</v>
      </c>
      <c r="AA17" s="252">
        <f t="shared" si="29"/>
        <v>0.85430463576158944</v>
      </c>
      <c r="AB17" s="253">
        <f t="shared" si="30"/>
        <v>0.74193548387096775</v>
      </c>
      <c r="AC17" s="247">
        <v>0</v>
      </c>
      <c r="AD17" s="248">
        <v>0</v>
      </c>
      <c r="AE17" s="249">
        <f t="shared" si="31"/>
        <v>0</v>
      </c>
      <c r="AF17" s="251">
        <f t="shared" si="32"/>
        <v>0</v>
      </c>
      <c r="AG17" s="252">
        <f t="shared" si="33"/>
        <v>0</v>
      </c>
      <c r="AH17" s="253">
        <f t="shared" si="34"/>
        <v>0</v>
      </c>
      <c r="AI17" s="247">
        <v>114</v>
      </c>
      <c r="AJ17" s="248">
        <v>175</v>
      </c>
      <c r="AK17" s="249">
        <f t="shared" si="35"/>
        <v>289</v>
      </c>
      <c r="AL17" s="254">
        <f t="shared" si="36"/>
        <v>0.71698113207547165</v>
      </c>
      <c r="AM17" s="255">
        <f t="shared" si="37"/>
        <v>1.1589403973509933</v>
      </c>
      <c r="AN17" s="256">
        <f t="shared" si="38"/>
        <v>0.93225806451612903</v>
      </c>
      <c r="AO17" s="247">
        <v>97</v>
      </c>
      <c r="AP17" s="248">
        <v>112</v>
      </c>
      <c r="AQ17" s="250">
        <f t="shared" si="39"/>
        <v>209</v>
      </c>
      <c r="AR17" s="257">
        <f t="shared" si="83"/>
        <v>0.61006289308176098</v>
      </c>
      <c r="AS17" s="258">
        <f t="shared" si="84"/>
        <v>0.74172185430463577</v>
      </c>
      <c r="AT17" s="259">
        <f t="shared" si="84"/>
        <v>0.67419354838709677</v>
      </c>
      <c r="AU17" s="247">
        <v>2</v>
      </c>
      <c r="AV17" s="248">
        <v>4</v>
      </c>
      <c r="AW17" s="249">
        <f t="shared" si="42"/>
        <v>6</v>
      </c>
      <c r="AX17" s="352">
        <f t="shared" si="43"/>
        <v>1.2578616352201259E-2</v>
      </c>
      <c r="AY17" s="353">
        <f t="shared" si="44"/>
        <v>2.6490066225165563E-2</v>
      </c>
      <c r="AZ17" s="354">
        <f t="shared" si="45"/>
        <v>1.935483870967742E-2</v>
      </c>
      <c r="BA17" s="260">
        <v>0</v>
      </c>
      <c r="BB17" s="248">
        <v>1</v>
      </c>
      <c r="BC17" s="250">
        <f t="shared" si="46"/>
        <v>1</v>
      </c>
      <c r="BD17" s="352">
        <f t="shared" si="74"/>
        <v>0</v>
      </c>
      <c r="BE17" s="353">
        <f t="shared" si="75"/>
        <v>6.6225165562913907E-3</v>
      </c>
      <c r="BF17" s="354">
        <f t="shared" si="76"/>
        <v>3.2258064516129032E-3</v>
      </c>
      <c r="BG17" s="247">
        <v>71</v>
      </c>
      <c r="BH17" s="248">
        <v>57</v>
      </c>
      <c r="BI17" s="249">
        <f t="shared" si="47"/>
        <v>128</v>
      </c>
      <c r="BJ17" s="367">
        <f t="shared" si="77"/>
        <v>0.44654088050314467</v>
      </c>
      <c r="BK17" s="353">
        <f t="shared" si="78"/>
        <v>0.37748344370860926</v>
      </c>
      <c r="BL17" s="368">
        <f t="shared" si="79"/>
        <v>0.41290322580645161</v>
      </c>
      <c r="BM17" s="247">
        <v>6</v>
      </c>
      <c r="BN17" s="248">
        <v>10</v>
      </c>
      <c r="BO17" s="249">
        <f t="shared" si="48"/>
        <v>16</v>
      </c>
      <c r="BP17" s="352">
        <f t="shared" si="80"/>
        <v>3.7735849056603772E-2</v>
      </c>
      <c r="BQ17" s="353">
        <f t="shared" si="81"/>
        <v>6.6225165562913912E-2</v>
      </c>
      <c r="BR17" s="354">
        <f t="shared" si="82"/>
        <v>5.1612903225806452E-2</v>
      </c>
      <c r="BS17" s="239">
        <v>71</v>
      </c>
      <c r="BT17" s="240">
        <v>50</v>
      </c>
      <c r="BU17" s="241">
        <f t="shared" si="49"/>
        <v>121</v>
      </c>
      <c r="BV17" s="178">
        <f t="shared" si="85"/>
        <v>0.44654088050314467</v>
      </c>
      <c r="BW17" s="179">
        <f t="shared" si="86"/>
        <v>0.33112582781456956</v>
      </c>
      <c r="BX17" s="180">
        <f t="shared" si="87"/>
        <v>0.39032258064516129</v>
      </c>
      <c r="BY17" s="242">
        <v>11</v>
      </c>
      <c r="BZ17" s="240">
        <v>6</v>
      </c>
      <c r="CA17" s="243">
        <f t="shared" si="53"/>
        <v>17</v>
      </c>
      <c r="CB17" s="178">
        <f t="shared" si="54"/>
        <v>6.9182389937106917E-2</v>
      </c>
      <c r="CC17" s="179">
        <f t="shared" si="55"/>
        <v>3.9735099337748346E-2</v>
      </c>
      <c r="CD17" s="180">
        <f t="shared" si="56"/>
        <v>5.4838709677419356E-2</v>
      </c>
      <c r="CE17" s="239">
        <v>59</v>
      </c>
      <c r="CF17" s="240">
        <v>35</v>
      </c>
      <c r="CG17" s="241">
        <f t="shared" si="57"/>
        <v>94</v>
      </c>
      <c r="CH17" s="196">
        <f t="shared" si="58"/>
        <v>0.37106918238993708</v>
      </c>
      <c r="CI17" s="179">
        <f t="shared" si="59"/>
        <v>0.23178807947019867</v>
      </c>
      <c r="CJ17" s="197">
        <f t="shared" si="60"/>
        <v>0.3032258064516129</v>
      </c>
      <c r="CK17" s="239">
        <v>7</v>
      </c>
      <c r="CL17" s="240">
        <v>5</v>
      </c>
      <c r="CM17" s="241">
        <f t="shared" si="61"/>
        <v>12</v>
      </c>
      <c r="CN17" s="196">
        <f t="shared" si="62"/>
        <v>4.40251572327044E-2</v>
      </c>
      <c r="CO17" s="179">
        <f t="shared" si="63"/>
        <v>3.3112582781456956E-2</v>
      </c>
      <c r="CP17" s="197">
        <f t="shared" si="64"/>
        <v>3.870967741935484E-2</v>
      </c>
      <c r="CQ17" s="244">
        <f t="shared" si="65"/>
        <v>66</v>
      </c>
      <c r="CR17" s="245">
        <f t="shared" si="66"/>
        <v>40</v>
      </c>
      <c r="CS17" s="246">
        <f t="shared" si="67"/>
        <v>106</v>
      </c>
      <c r="CT17" s="207">
        <f t="shared" si="68"/>
        <v>0.41509433962264153</v>
      </c>
      <c r="CU17" s="179">
        <f t="shared" si="69"/>
        <v>0.26490066225165565</v>
      </c>
      <c r="CV17" s="180">
        <f t="shared" si="70"/>
        <v>0.34193548387096773</v>
      </c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</row>
    <row r="18" spans="1:126" s="142" customFormat="1" ht="15" customHeight="1">
      <c r="A18" s="143" t="s">
        <v>28</v>
      </c>
      <c r="B18" s="247">
        <v>96</v>
      </c>
      <c r="C18" s="248">
        <v>54</v>
      </c>
      <c r="D18" s="249">
        <f t="shared" si="17"/>
        <v>150</v>
      </c>
      <c r="E18" s="247">
        <v>37</v>
      </c>
      <c r="F18" s="248">
        <v>23</v>
      </c>
      <c r="G18" s="250">
        <f t="shared" si="18"/>
        <v>60</v>
      </c>
      <c r="H18" s="178">
        <f t="shared" si="19"/>
        <v>0.38541666666666669</v>
      </c>
      <c r="I18" s="179">
        <f t="shared" si="20"/>
        <v>0.42592592592592593</v>
      </c>
      <c r="J18" s="180">
        <f t="shared" si="21"/>
        <v>0.4</v>
      </c>
      <c r="K18" s="247">
        <v>22</v>
      </c>
      <c r="L18" s="248">
        <v>15</v>
      </c>
      <c r="M18" s="250">
        <f t="shared" si="22"/>
        <v>37</v>
      </c>
      <c r="N18" s="220">
        <f t="shared" si="71"/>
        <v>0.59459459459459463</v>
      </c>
      <c r="O18" s="221">
        <f t="shared" si="72"/>
        <v>0.65217391304347827</v>
      </c>
      <c r="P18" s="222">
        <f t="shared" si="73"/>
        <v>0.6166666666666667</v>
      </c>
      <c r="Q18" s="247">
        <v>25</v>
      </c>
      <c r="R18" s="248">
        <v>12</v>
      </c>
      <c r="S18" s="249">
        <f t="shared" si="23"/>
        <v>37</v>
      </c>
      <c r="T18" s="251">
        <f t="shared" si="24"/>
        <v>0.26041666666666669</v>
      </c>
      <c r="U18" s="252">
        <f t="shared" si="25"/>
        <v>0.22222222222222221</v>
      </c>
      <c r="V18" s="253">
        <f t="shared" si="26"/>
        <v>0.24666666666666667</v>
      </c>
      <c r="W18" s="247">
        <v>52</v>
      </c>
      <c r="X18" s="248">
        <v>50</v>
      </c>
      <c r="Y18" s="249">
        <f t="shared" si="27"/>
        <v>102</v>
      </c>
      <c r="Z18" s="251">
        <f t="shared" si="28"/>
        <v>0.54166666666666663</v>
      </c>
      <c r="AA18" s="252">
        <f t="shared" si="29"/>
        <v>0.92592592592592593</v>
      </c>
      <c r="AB18" s="253">
        <f t="shared" si="30"/>
        <v>0.68</v>
      </c>
      <c r="AC18" s="247">
        <v>0</v>
      </c>
      <c r="AD18" s="248">
        <v>0</v>
      </c>
      <c r="AE18" s="249">
        <f t="shared" si="31"/>
        <v>0</v>
      </c>
      <c r="AF18" s="251">
        <f t="shared" si="32"/>
        <v>0</v>
      </c>
      <c r="AG18" s="252">
        <f t="shared" si="33"/>
        <v>0</v>
      </c>
      <c r="AH18" s="253">
        <f t="shared" si="34"/>
        <v>0</v>
      </c>
      <c r="AI18" s="247">
        <v>77</v>
      </c>
      <c r="AJ18" s="248">
        <v>62</v>
      </c>
      <c r="AK18" s="249">
        <f t="shared" si="35"/>
        <v>139</v>
      </c>
      <c r="AL18" s="254">
        <f t="shared" si="36"/>
        <v>0.80208333333333337</v>
      </c>
      <c r="AM18" s="255">
        <f t="shared" si="37"/>
        <v>1.1481481481481481</v>
      </c>
      <c r="AN18" s="256">
        <f t="shared" si="38"/>
        <v>0.92666666666666664</v>
      </c>
      <c r="AO18" s="247">
        <v>48</v>
      </c>
      <c r="AP18" s="248">
        <v>27</v>
      </c>
      <c r="AQ18" s="250">
        <f t="shared" si="39"/>
        <v>75</v>
      </c>
      <c r="AR18" s="257">
        <f t="shared" si="83"/>
        <v>0.5</v>
      </c>
      <c r="AS18" s="258">
        <f t="shared" si="84"/>
        <v>0.5</v>
      </c>
      <c r="AT18" s="259">
        <f t="shared" si="84"/>
        <v>0.5</v>
      </c>
      <c r="AU18" s="247">
        <v>0</v>
      </c>
      <c r="AV18" s="248">
        <v>0</v>
      </c>
      <c r="AW18" s="249">
        <f t="shared" si="42"/>
        <v>0</v>
      </c>
      <c r="AX18" s="352">
        <f t="shared" si="43"/>
        <v>0</v>
      </c>
      <c r="AY18" s="353">
        <f t="shared" si="44"/>
        <v>0</v>
      </c>
      <c r="AZ18" s="354">
        <f t="shared" si="45"/>
        <v>0</v>
      </c>
      <c r="BA18" s="260">
        <v>0</v>
      </c>
      <c r="BB18" s="248">
        <v>0</v>
      </c>
      <c r="BC18" s="250">
        <f t="shared" si="46"/>
        <v>0</v>
      </c>
      <c r="BD18" s="352">
        <f t="shared" si="74"/>
        <v>0</v>
      </c>
      <c r="BE18" s="353">
        <f t="shared" si="75"/>
        <v>0</v>
      </c>
      <c r="BF18" s="354">
        <f t="shared" si="76"/>
        <v>0</v>
      </c>
      <c r="BG18" s="247">
        <v>23</v>
      </c>
      <c r="BH18" s="248">
        <v>12</v>
      </c>
      <c r="BI18" s="249">
        <f t="shared" si="47"/>
        <v>35</v>
      </c>
      <c r="BJ18" s="367">
        <f t="shared" si="77"/>
        <v>0.23958333333333334</v>
      </c>
      <c r="BK18" s="353">
        <f t="shared" si="78"/>
        <v>0.22222222222222221</v>
      </c>
      <c r="BL18" s="368">
        <f t="shared" si="79"/>
        <v>0.23333333333333334</v>
      </c>
      <c r="BM18" s="247">
        <v>4</v>
      </c>
      <c r="BN18" s="248">
        <v>2</v>
      </c>
      <c r="BO18" s="249">
        <f t="shared" si="48"/>
        <v>6</v>
      </c>
      <c r="BP18" s="352">
        <f t="shared" si="80"/>
        <v>4.1666666666666664E-2</v>
      </c>
      <c r="BQ18" s="353">
        <f t="shared" si="81"/>
        <v>3.7037037037037035E-2</v>
      </c>
      <c r="BR18" s="354">
        <f t="shared" si="82"/>
        <v>0.04</v>
      </c>
      <c r="BS18" s="239">
        <v>51</v>
      </c>
      <c r="BT18" s="240">
        <v>19</v>
      </c>
      <c r="BU18" s="241">
        <f t="shared" si="49"/>
        <v>70</v>
      </c>
      <c r="BV18" s="178">
        <f t="shared" si="85"/>
        <v>0.53125</v>
      </c>
      <c r="BW18" s="179">
        <f t="shared" si="86"/>
        <v>0.35185185185185186</v>
      </c>
      <c r="BX18" s="180">
        <f t="shared" si="87"/>
        <v>0.46666666666666667</v>
      </c>
      <c r="BY18" s="242">
        <v>1</v>
      </c>
      <c r="BZ18" s="240">
        <v>0</v>
      </c>
      <c r="CA18" s="243">
        <f t="shared" si="53"/>
        <v>1</v>
      </c>
      <c r="CB18" s="178">
        <f t="shared" ref="CB18:CB29" si="88">IF(B18=0,0,BY18/B18)</f>
        <v>1.0416666666666666E-2</v>
      </c>
      <c r="CC18" s="179">
        <f t="shared" ref="CC18:CC29" si="89">IF(C18=0,0,BZ18/C18)</f>
        <v>0</v>
      </c>
      <c r="CD18" s="180">
        <f t="shared" ref="CD18:CD29" si="90">IF(D18=0,0,CA18/D18)</f>
        <v>6.6666666666666671E-3</v>
      </c>
      <c r="CE18" s="239">
        <v>39</v>
      </c>
      <c r="CF18" s="240">
        <v>14</v>
      </c>
      <c r="CG18" s="241">
        <f t="shared" si="57"/>
        <v>53</v>
      </c>
      <c r="CH18" s="196">
        <f t="shared" ref="CH18:CH28" si="91">IF(B18=0,0,CE18/B18)</f>
        <v>0.40625</v>
      </c>
      <c r="CI18" s="179">
        <f t="shared" ref="CH18:CI29" si="92">IF(C18=0,0,CF18/C18)</f>
        <v>0.25925925925925924</v>
      </c>
      <c r="CJ18" s="197">
        <f t="shared" ref="CJ18:CJ28" si="93">IF(D18=0,0,CG18/D18)</f>
        <v>0.35333333333333333</v>
      </c>
      <c r="CK18" s="239">
        <v>1</v>
      </c>
      <c r="CL18" s="240">
        <v>0</v>
      </c>
      <c r="CM18" s="241">
        <f t="shared" si="61"/>
        <v>1</v>
      </c>
      <c r="CN18" s="196">
        <f t="shared" ref="CN18:CN29" si="94">IF(B18=0,0,CK18/B18)</f>
        <v>1.0416666666666666E-2</v>
      </c>
      <c r="CO18" s="179">
        <f t="shared" ref="CO18:CO29" si="95">IF(C18=0,0,CL18/C18)</f>
        <v>0</v>
      </c>
      <c r="CP18" s="197">
        <f t="shared" ref="CP18:CP29" si="96">IF(D18=0,0,CM18/D18)</f>
        <v>6.6666666666666671E-3</v>
      </c>
      <c r="CQ18" s="244">
        <f t="shared" ref="CQ18:CQ28" si="97">CE18+CK18</f>
        <v>40</v>
      </c>
      <c r="CR18" s="245">
        <f t="shared" ref="CR18:CR28" si="98">CF18+CL18</f>
        <v>14</v>
      </c>
      <c r="CS18" s="246">
        <f t="shared" ref="CS18:CS28" si="99">CQ18+CR18</f>
        <v>54</v>
      </c>
      <c r="CT18" s="207">
        <f t="shared" ref="CT18:CT29" si="100">IF(B18=0,0,CQ18/B18)</f>
        <v>0.41666666666666669</v>
      </c>
      <c r="CU18" s="179">
        <f t="shared" ref="CU18:CU29" si="101">IF(C18=0,0,CR18/C18)</f>
        <v>0.25925925925925924</v>
      </c>
      <c r="CV18" s="180">
        <f t="shared" ref="CV18:CV29" si="102">IF(D18=0,0,CS18/D18)</f>
        <v>0.36</v>
      </c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</row>
    <row r="19" spans="1:126" s="142" customFormat="1" ht="15" customHeight="1">
      <c r="A19" s="143" t="s">
        <v>29</v>
      </c>
      <c r="B19" s="247">
        <v>69</v>
      </c>
      <c r="C19" s="248">
        <v>58</v>
      </c>
      <c r="D19" s="249">
        <f t="shared" si="17"/>
        <v>127</v>
      </c>
      <c r="E19" s="247">
        <v>1</v>
      </c>
      <c r="F19" s="248">
        <v>6</v>
      </c>
      <c r="G19" s="250">
        <f t="shared" si="18"/>
        <v>7</v>
      </c>
      <c r="H19" s="178">
        <f t="shared" si="19"/>
        <v>1.4492753623188406E-2</v>
      </c>
      <c r="I19" s="179">
        <f t="shared" si="20"/>
        <v>0.10344827586206896</v>
      </c>
      <c r="J19" s="180">
        <f t="shared" si="21"/>
        <v>5.5118110236220472E-2</v>
      </c>
      <c r="K19" s="247">
        <v>1</v>
      </c>
      <c r="L19" s="248">
        <v>5</v>
      </c>
      <c r="M19" s="250">
        <f t="shared" si="22"/>
        <v>6</v>
      </c>
      <c r="N19" s="220">
        <f t="shared" si="71"/>
        <v>1</v>
      </c>
      <c r="O19" s="221">
        <f t="shared" si="72"/>
        <v>0.83333333333333337</v>
      </c>
      <c r="P19" s="222">
        <f t="shared" si="73"/>
        <v>0.8571428571428571</v>
      </c>
      <c r="Q19" s="247">
        <v>0</v>
      </c>
      <c r="R19" s="248">
        <v>1</v>
      </c>
      <c r="S19" s="249">
        <f t="shared" si="23"/>
        <v>1</v>
      </c>
      <c r="T19" s="251">
        <f t="shared" si="24"/>
        <v>0</v>
      </c>
      <c r="U19" s="252">
        <f t="shared" si="25"/>
        <v>1.7241379310344827E-2</v>
      </c>
      <c r="V19" s="253">
        <f t="shared" si="26"/>
        <v>7.874015748031496E-3</v>
      </c>
      <c r="W19" s="247">
        <v>1</v>
      </c>
      <c r="X19" s="248">
        <v>11</v>
      </c>
      <c r="Y19" s="249">
        <f t="shared" si="27"/>
        <v>12</v>
      </c>
      <c r="Z19" s="251">
        <f t="shared" si="28"/>
        <v>1.4492753623188406E-2</v>
      </c>
      <c r="AA19" s="252">
        <f t="shared" si="29"/>
        <v>0.18965517241379309</v>
      </c>
      <c r="AB19" s="253">
        <f t="shared" si="30"/>
        <v>9.4488188976377951E-2</v>
      </c>
      <c r="AC19" s="247">
        <v>0</v>
      </c>
      <c r="AD19" s="248">
        <v>0</v>
      </c>
      <c r="AE19" s="249">
        <f t="shared" si="31"/>
        <v>0</v>
      </c>
      <c r="AF19" s="251">
        <f t="shared" si="32"/>
        <v>0</v>
      </c>
      <c r="AG19" s="252">
        <f t="shared" si="33"/>
        <v>0</v>
      </c>
      <c r="AH19" s="253">
        <f t="shared" si="34"/>
        <v>0</v>
      </c>
      <c r="AI19" s="247">
        <v>1</v>
      </c>
      <c r="AJ19" s="248">
        <v>12</v>
      </c>
      <c r="AK19" s="249">
        <f t="shared" si="35"/>
        <v>13</v>
      </c>
      <c r="AL19" s="254">
        <f t="shared" si="36"/>
        <v>1.4492753623188406E-2</v>
      </c>
      <c r="AM19" s="255">
        <f t="shared" si="37"/>
        <v>0.20689655172413793</v>
      </c>
      <c r="AN19" s="256">
        <f t="shared" si="38"/>
        <v>0.10236220472440945</v>
      </c>
      <c r="AO19" s="247">
        <v>3</v>
      </c>
      <c r="AP19" s="248">
        <v>16</v>
      </c>
      <c r="AQ19" s="250">
        <f t="shared" si="39"/>
        <v>19</v>
      </c>
      <c r="AR19" s="257">
        <f t="shared" si="83"/>
        <v>4.3478260869565216E-2</v>
      </c>
      <c r="AS19" s="258">
        <f t="shared" si="84"/>
        <v>0.27586206896551724</v>
      </c>
      <c r="AT19" s="259">
        <f t="shared" si="84"/>
        <v>0.14960629921259844</v>
      </c>
      <c r="AU19" s="247">
        <v>0</v>
      </c>
      <c r="AV19" s="248">
        <v>0</v>
      </c>
      <c r="AW19" s="249">
        <f t="shared" si="42"/>
        <v>0</v>
      </c>
      <c r="AX19" s="352">
        <f t="shared" si="43"/>
        <v>0</v>
      </c>
      <c r="AY19" s="353">
        <f t="shared" si="44"/>
        <v>0</v>
      </c>
      <c r="AZ19" s="354">
        <f t="shared" si="45"/>
        <v>0</v>
      </c>
      <c r="BA19" s="260">
        <v>0</v>
      </c>
      <c r="BB19" s="248">
        <v>0</v>
      </c>
      <c r="BC19" s="250">
        <f t="shared" si="46"/>
        <v>0</v>
      </c>
      <c r="BD19" s="352">
        <f t="shared" si="74"/>
        <v>0</v>
      </c>
      <c r="BE19" s="353">
        <f t="shared" si="75"/>
        <v>0</v>
      </c>
      <c r="BF19" s="354">
        <f t="shared" si="76"/>
        <v>0</v>
      </c>
      <c r="BG19" s="247">
        <v>12</v>
      </c>
      <c r="BH19" s="248">
        <v>9</v>
      </c>
      <c r="BI19" s="249">
        <f t="shared" si="47"/>
        <v>21</v>
      </c>
      <c r="BJ19" s="367">
        <f t="shared" si="77"/>
        <v>0.17391304347826086</v>
      </c>
      <c r="BK19" s="353">
        <f t="shared" si="78"/>
        <v>0.15517241379310345</v>
      </c>
      <c r="BL19" s="368">
        <f t="shared" si="79"/>
        <v>0.16535433070866143</v>
      </c>
      <c r="BM19" s="247">
        <v>0</v>
      </c>
      <c r="BN19" s="248">
        <v>0</v>
      </c>
      <c r="BO19" s="249">
        <f t="shared" si="48"/>
        <v>0</v>
      </c>
      <c r="BP19" s="352">
        <f t="shared" si="80"/>
        <v>0</v>
      </c>
      <c r="BQ19" s="353">
        <f t="shared" si="81"/>
        <v>0</v>
      </c>
      <c r="BR19" s="354">
        <f t="shared" si="82"/>
        <v>0</v>
      </c>
      <c r="BS19" s="239">
        <v>10</v>
      </c>
      <c r="BT19" s="240">
        <v>7</v>
      </c>
      <c r="BU19" s="241">
        <f t="shared" si="49"/>
        <v>17</v>
      </c>
      <c r="BV19" s="178">
        <f t="shared" si="85"/>
        <v>0.14492753623188406</v>
      </c>
      <c r="BW19" s="179">
        <f t="shared" si="86"/>
        <v>0.1206896551724138</v>
      </c>
      <c r="BX19" s="180">
        <f t="shared" si="87"/>
        <v>0.13385826771653545</v>
      </c>
      <c r="BY19" s="242">
        <v>0</v>
      </c>
      <c r="BZ19" s="240">
        <v>1</v>
      </c>
      <c r="CA19" s="243">
        <f t="shared" si="53"/>
        <v>1</v>
      </c>
      <c r="CB19" s="178">
        <f t="shared" si="88"/>
        <v>0</v>
      </c>
      <c r="CC19" s="179">
        <f t="shared" si="89"/>
        <v>1.7241379310344827E-2</v>
      </c>
      <c r="CD19" s="180">
        <f t="shared" si="90"/>
        <v>7.874015748031496E-3</v>
      </c>
      <c r="CE19" s="239">
        <v>9</v>
      </c>
      <c r="CF19" s="240">
        <v>3</v>
      </c>
      <c r="CG19" s="241">
        <f t="shared" si="57"/>
        <v>12</v>
      </c>
      <c r="CH19" s="196">
        <f t="shared" si="91"/>
        <v>0.13043478260869565</v>
      </c>
      <c r="CI19" s="179">
        <f t="shared" si="92"/>
        <v>5.1724137931034482E-2</v>
      </c>
      <c r="CJ19" s="197">
        <f t="shared" si="93"/>
        <v>9.4488188976377951E-2</v>
      </c>
      <c r="CK19" s="239">
        <v>0</v>
      </c>
      <c r="CL19" s="240">
        <v>1</v>
      </c>
      <c r="CM19" s="241">
        <f t="shared" si="61"/>
        <v>1</v>
      </c>
      <c r="CN19" s="196">
        <f t="shared" si="94"/>
        <v>0</v>
      </c>
      <c r="CO19" s="179">
        <f t="shared" si="95"/>
        <v>1.7241379310344827E-2</v>
      </c>
      <c r="CP19" s="197">
        <f t="shared" si="96"/>
        <v>7.874015748031496E-3</v>
      </c>
      <c r="CQ19" s="244">
        <f t="shared" si="97"/>
        <v>9</v>
      </c>
      <c r="CR19" s="245">
        <f t="shared" si="98"/>
        <v>4</v>
      </c>
      <c r="CS19" s="246">
        <f t="shared" si="99"/>
        <v>13</v>
      </c>
      <c r="CT19" s="207">
        <f t="shared" si="100"/>
        <v>0.13043478260869565</v>
      </c>
      <c r="CU19" s="179">
        <f t="shared" si="101"/>
        <v>6.8965517241379309E-2</v>
      </c>
      <c r="CV19" s="180">
        <f t="shared" si="102"/>
        <v>0.10236220472440945</v>
      </c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</row>
    <row r="20" spans="1:126" s="142" customFormat="1" ht="15" customHeight="1">
      <c r="A20" s="143" t="s">
        <v>44</v>
      </c>
      <c r="B20" s="247">
        <v>130</v>
      </c>
      <c r="C20" s="248">
        <v>107</v>
      </c>
      <c r="D20" s="249">
        <f t="shared" si="17"/>
        <v>237</v>
      </c>
      <c r="E20" s="247">
        <v>63</v>
      </c>
      <c r="F20" s="248">
        <v>51</v>
      </c>
      <c r="G20" s="250">
        <f t="shared" si="18"/>
        <v>114</v>
      </c>
      <c r="H20" s="178">
        <f t="shared" si="19"/>
        <v>0.48461538461538461</v>
      </c>
      <c r="I20" s="179">
        <f t="shared" si="20"/>
        <v>0.47663551401869159</v>
      </c>
      <c r="J20" s="180">
        <f t="shared" si="21"/>
        <v>0.48101265822784811</v>
      </c>
      <c r="K20" s="247">
        <v>35</v>
      </c>
      <c r="L20" s="248">
        <v>32</v>
      </c>
      <c r="M20" s="250">
        <f t="shared" si="22"/>
        <v>67</v>
      </c>
      <c r="N20" s="220">
        <f t="shared" si="71"/>
        <v>0.55555555555555558</v>
      </c>
      <c r="O20" s="221">
        <f t="shared" si="72"/>
        <v>0.62745098039215685</v>
      </c>
      <c r="P20" s="222">
        <f t="shared" si="73"/>
        <v>0.58771929824561409</v>
      </c>
      <c r="Q20" s="247">
        <v>25</v>
      </c>
      <c r="R20" s="248">
        <v>22</v>
      </c>
      <c r="S20" s="249">
        <f t="shared" si="23"/>
        <v>47</v>
      </c>
      <c r="T20" s="251">
        <f t="shared" si="24"/>
        <v>0.19230769230769232</v>
      </c>
      <c r="U20" s="252">
        <f t="shared" si="25"/>
        <v>0.20560747663551401</v>
      </c>
      <c r="V20" s="253">
        <f t="shared" si="26"/>
        <v>0.19831223628691982</v>
      </c>
      <c r="W20" s="247">
        <v>89</v>
      </c>
      <c r="X20" s="248">
        <v>95</v>
      </c>
      <c r="Y20" s="249">
        <f t="shared" si="27"/>
        <v>184</v>
      </c>
      <c r="Z20" s="251">
        <f t="shared" si="28"/>
        <v>0.68461538461538463</v>
      </c>
      <c r="AA20" s="252">
        <f t="shared" si="29"/>
        <v>0.88785046728971961</v>
      </c>
      <c r="AB20" s="253">
        <f t="shared" si="30"/>
        <v>0.77637130801687759</v>
      </c>
      <c r="AC20" s="247">
        <v>2</v>
      </c>
      <c r="AD20" s="248">
        <v>3</v>
      </c>
      <c r="AE20" s="249">
        <f t="shared" si="31"/>
        <v>5</v>
      </c>
      <c r="AF20" s="251">
        <f t="shared" si="32"/>
        <v>1.5384615384615385E-2</v>
      </c>
      <c r="AG20" s="252">
        <f t="shared" si="33"/>
        <v>2.8037383177570093E-2</v>
      </c>
      <c r="AH20" s="253">
        <f t="shared" si="34"/>
        <v>2.1097046413502109E-2</v>
      </c>
      <c r="AI20" s="247">
        <v>115</v>
      </c>
      <c r="AJ20" s="248">
        <v>117</v>
      </c>
      <c r="AK20" s="249">
        <f t="shared" si="35"/>
        <v>232</v>
      </c>
      <c r="AL20" s="254">
        <f t="shared" si="36"/>
        <v>0.88461538461538458</v>
      </c>
      <c r="AM20" s="255">
        <f t="shared" si="37"/>
        <v>1.0934579439252337</v>
      </c>
      <c r="AN20" s="256">
        <f t="shared" si="38"/>
        <v>0.97890295358649793</v>
      </c>
      <c r="AO20" s="247">
        <v>127</v>
      </c>
      <c r="AP20" s="248">
        <v>106</v>
      </c>
      <c r="AQ20" s="250">
        <f t="shared" si="39"/>
        <v>233</v>
      </c>
      <c r="AR20" s="257">
        <f t="shared" si="83"/>
        <v>0.97692307692307689</v>
      </c>
      <c r="AS20" s="258">
        <f t="shared" si="84"/>
        <v>0.99065420560747663</v>
      </c>
      <c r="AT20" s="259">
        <f t="shared" si="84"/>
        <v>0.9831223628691983</v>
      </c>
      <c r="AU20" s="247">
        <v>1</v>
      </c>
      <c r="AV20" s="248">
        <v>3</v>
      </c>
      <c r="AW20" s="249">
        <f t="shared" si="42"/>
        <v>4</v>
      </c>
      <c r="AX20" s="352">
        <f t="shared" si="43"/>
        <v>7.6923076923076927E-3</v>
      </c>
      <c r="AY20" s="353">
        <f t="shared" si="44"/>
        <v>2.8037383177570093E-2</v>
      </c>
      <c r="AZ20" s="354">
        <f t="shared" si="45"/>
        <v>1.6877637130801686E-2</v>
      </c>
      <c r="BA20" s="260">
        <v>0</v>
      </c>
      <c r="BB20" s="248">
        <v>0</v>
      </c>
      <c r="BC20" s="250">
        <f t="shared" si="46"/>
        <v>0</v>
      </c>
      <c r="BD20" s="352">
        <f t="shared" si="74"/>
        <v>0</v>
      </c>
      <c r="BE20" s="353">
        <f t="shared" si="75"/>
        <v>0</v>
      </c>
      <c r="BF20" s="354">
        <f t="shared" si="76"/>
        <v>0</v>
      </c>
      <c r="BG20" s="247">
        <v>38</v>
      </c>
      <c r="BH20" s="248">
        <v>28</v>
      </c>
      <c r="BI20" s="249">
        <f t="shared" si="47"/>
        <v>66</v>
      </c>
      <c r="BJ20" s="367">
        <f t="shared" si="77"/>
        <v>0.29230769230769232</v>
      </c>
      <c r="BK20" s="353">
        <f t="shared" si="78"/>
        <v>0.26168224299065418</v>
      </c>
      <c r="BL20" s="368">
        <f t="shared" si="79"/>
        <v>0.27848101265822783</v>
      </c>
      <c r="BM20" s="247">
        <v>9</v>
      </c>
      <c r="BN20" s="248">
        <v>1</v>
      </c>
      <c r="BO20" s="249">
        <f t="shared" si="48"/>
        <v>10</v>
      </c>
      <c r="BP20" s="352">
        <f t="shared" si="80"/>
        <v>6.9230769230769235E-2</v>
      </c>
      <c r="BQ20" s="353">
        <f t="shared" si="81"/>
        <v>9.3457943925233638E-3</v>
      </c>
      <c r="BR20" s="354">
        <f t="shared" si="82"/>
        <v>4.2194092827004218E-2</v>
      </c>
      <c r="BS20" s="239">
        <v>11</v>
      </c>
      <c r="BT20" s="240">
        <v>2</v>
      </c>
      <c r="BU20" s="241">
        <f t="shared" si="49"/>
        <v>13</v>
      </c>
      <c r="BV20" s="178">
        <f t="shared" si="85"/>
        <v>8.461538461538462E-2</v>
      </c>
      <c r="BW20" s="179">
        <f t="shared" si="86"/>
        <v>1.8691588785046728E-2</v>
      </c>
      <c r="BX20" s="180">
        <f t="shared" si="87"/>
        <v>5.4852320675105488E-2</v>
      </c>
      <c r="BY20" s="242">
        <v>4</v>
      </c>
      <c r="BZ20" s="240">
        <v>0</v>
      </c>
      <c r="CA20" s="243">
        <f t="shared" si="53"/>
        <v>4</v>
      </c>
      <c r="CB20" s="178">
        <f t="shared" si="88"/>
        <v>3.0769230769230771E-2</v>
      </c>
      <c r="CC20" s="179">
        <f t="shared" si="89"/>
        <v>0</v>
      </c>
      <c r="CD20" s="180">
        <f t="shared" si="90"/>
        <v>1.6877637130801686E-2</v>
      </c>
      <c r="CE20" s="239">
        <v>9</v>
      </c>
      <c r="CF20" s="240">
        <v>5</v>
      </c>
      <c r="CG20" s="241">
        <f t="shared" si="57"/>
        <v>14</v>
      </c>
      <c r="CH20" s="196">
        <f t="shared" si="91"/>
        <v>6.9230769230769235E-2</v>
      </c>
      <c r="CI20" s="179">
        <f t="shared" si="92"/>
        <v>4.6728971962616821E-2</v>
      </c>
      <c r="CJ20" s="197">
        <f t="shared" si="93"/>
        <v>5.9071729957805907E-2</v>
      </c>
      <c r="CK20" s="239">
        <v>8</v>
      </c>
      <c r="CL20" s="240">
        <v>1</v>
      </c>
      <c r="CM20" s="241">
        <f t="shared" si="61"/>
        <v>9</v>
      </c>
      <c r="CN20" s="196">
        <f t="shared" si="94"/>
        <v>6.1538461538461542E-2</v>
      </c>
      <c r="CO20" s="179">
        <f t="shared" si="95"/>
        <v>9.3457943925233638E-3</v>
      </c>
      <c r="CP20" s="197">
        <f t="shared" si="96"/>
        <v>3.7974683544303799E-2</v>
      </c>
      <c r="CQ20" s="244">
        <f t="shared" si="97"/>
        <v>17</v>
      </c>
      <c r="CR20" s="245">
        <f t="shared" si="98"/>
        <v>6</v>
      </c>
      <c r="CS20" s="246">
        <f t="shared" si="99"/>
        <v>23</v>
      </c>
      <c r="CT20" s="207">
        <f t="shared" si="100"/>
        <v>0.13076923076923078</v>
      </c>
      <c r="CU20" s="179">
        <f t="shared" si="101"/>
        <v>5.6074766355140186E-2</v>
      </c>
      <c r="CV20" s="180">
        <f t="shared" si="102"/>
        <v>9.7046413502109699E-2</v>
      </c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</row>
    <row r="21" spans="1:126" s="142" customFormat="1" ht="15" customHeight="1">
      <c r="A21" s="143" t="s">
        <v>30</v>
      </c>
      <c r="B21" s="247">
        <v>29</v>
      </c>
      <c r="C21" s="248">
        <v>33</v>
      </c>
      <c r="D21" s="249">
        <f t="shared" si="17"/>
        <v>62</v>
      </c>
      <c r="E21" s="247">
        <v>12</v>
      </c>
      <c r="F21" s="248">
        <v>9</v>
      </c>
      <c r="G21" s="250">
        <f t="shared" si="18"/>
        <v>21</v>
      </c>
      <c r="H21" s="178">
        <f t="shared" si="19"/>
        <v>0.41379310344827586</v>
      </c>
      <c r="I21" s="179">
        <f t="shared" si="20"/>
        <v>0.27272727272727271</v>
      </c>
      <c r="J21" s="180">
        <f t="shared" si="21"/>
        <v>0.33870967741935482</v>
      </c>
      <c r="K21" s="247">
        <v>7</v>
      </c>
      <c r="L21" s="248">
        <v>4</v>
      </c>
      <c r="M21" s="250">
        <f t="shared" si="22"/>
        <v>11</v>
      </c>
      <c r="N21" s="220">
        <f t="shared" si="71"/>
        <v>0.58333333333333337</v>
      </c>
      <c r="O21" s="221">
        <f t="shared" si="72"/>
        <v>0.44444444444444442</v>
      </c>
      <c r="P21" s="222">
        <f t="shared" si="73"/>
        <v>0.52380952380952384</v>
      </c>
      <c r="Q21" s="247">
        <v>4</v>
      </c>
      <c r="R21" s="248">
        <v>12</v>
      </c>
      <c r="S21" s="249">
        <f t="shared" si="23"/>
        <v>16</v>
      </c>
      <c r="T21" s="251">
        <f t="shared" si="24"/>
        <v>0.13793103448275862</v>
      </c>
      <c r="U21" s="252">
        <f t="shared" si="25"/>
        <v>0.36363636363636365</v>
      </c>
      <c r="V21" s="253">
        <f t="shared" si="26"/>
        <v>0.25806451612903225</v>
      </c>
      <c r="W21" s="247">
        <v>22</v>
      </c>
      <c r="X21" s="248">
        <v>10</v>
      </c>
      <c r="Y21" s="249">
        <f t="shared" si="27"/>
        <v>32</v>
      </c>
      <c r="Z21" s="251">
        <f t="shared" si="28"/>
        <v>0.75862068965517238</v>
      </c>
      <c r="AA21" s="252">
        <f t="shared" si="29"/>
        <v>0.30303030303030304</v>
      </c>
      <c r="AB21" s="253">
        <f t="shared" si="30"/>
        <v>0.5161290322580645</v>
      </c>
      <c r="AC21" s="247">
        <v>1</v>
      </c>
      <c r="AD21" s="248">
        <v>1</v>
      </c>
      <c r="AE21" s="249">
        <f t="shared" si="31"/>
        <v>2</v>
      </c>
      <c r="AF21" s="251">
        <f t="shared" si="32"/>
        <v>3.4482758620689655E-2</v>
      </c>
      <c r="AG21" s="252">
        <f t="shared" si="33"/>
        <v>3.0303030303030304E-2</v>
      </c>
      <c r="AH21" s="253">
        <f t="shared" si="34"/>
        <v>3.2258064516129031E-2</v>
      </c>
      <c r="AI21" s="247">
        <v>27</v>
      </c>
      <c r="AJ21" s="248">
        <v>23</v>
      </c>
      <c r="AK21" s="249">
        <f t="shared" si="35"/>
        <v>50</v>
      </c>
      <c r="AL21" s="254">
        <f t="shared" si="36"/>
        <v>0.93103448275862066</v>
      </c>
      <c r="AM21" s="255">
        <f t="shared" si="37"/>
        <v>0.69696969696969702</v>
      </c>
      <c r="AN21" s="256">
        <f t="shared" si="38"/>
        <v>0.80645161290322576</v>
      </c>
      <c r="AO21" s="247">
        <v>3</v>
      </c>
      <c r="AP21" s="248">
        <v>9</v>
      </c>
      <c r="AQ21" s="250">
        <f t="shared" si="39"/>
        <v>12</v>
      </c>
      <c r="AR21" s="257">
        <f t="shared" si="83"/>
        <v>0.10344827586206896</v>
      </c>
      <c r="AS21" s="258">
        <f t="shared" si="84"/>
        <v>0.27272727272727271</v>
      </c>
      <c r="AT21" s="259">
        <f t="shared" si="84"/>
        <v>0.19354838709677419</v>
      </c>
      <c r="AU21" s="247">
        <v>3</v>
      </c>
      <c r="AV21" s="248">
        <v>2</v>
      </c>
      <c r="AW21" s="249">
        <f t="shared" si="42"/>
        <v>5</v>
      </c>
      <c r="AX21" s="352">
        <f t="shared" si="43"/>
        <v>0.10344827586206896</v>
      </c>
      <c r="AY21" s="353">
        <f t="shared" si="44"/>
        <v>6.0606060606060608E-2</v>
      </c>
      <c r="AZ21" s="354">
        <f t="shared" si="45"/>
        <v>8.0645161290322578E-2</v>
      </c>
      <c r="BA21" s="260">
        <v>0</v>
      </c>
      <c r="BB21" s="248">
        <v>0</v>
      </c>
      <c r="BC21" s="250">
        <f t="shared" si="46"/>
        <v>0</v>
      </c>
      <c r="BD21" s="352">
        <f t="shared" si="74"/>
        <v>0</v>
      </c>
      <c r="BE21" s="353">
        <f t="shared" si="75"/>
        <v>0</v>
      </c>
      <c r="BF21" s="354">
        <f t="shared" si="76"/>
        <v>0</v>
      </c>
      <c r="BG21" s="247">
        <v>11</v>
      </c>
      <c r="BH21" s="248">
        <v>11</v>
      </c>
      <c r="BI21" s="249">
        <f t="shared" si="47"/>
        <v>22</v>
      </c>
      <c r="BJ21" s="367">
        <f t="shared" si="77"/>
        <v>0.37931034482758619</v>
      </c>
      <c r="BK21" s="353">
        <f t="shared" si="78"/>
        <v>0.33333333333333331</v>
      </c>
      <c r="BL21" s="368">
        <f t="shared" si="79"/>
        <v>0.35483870967741937</v>
      </c>
      <c r="BM21" s="247">
        <v>0</v>
      </c>
      <c r="BN21" s="248">
        <v>0</v>
      </c>
      <c r="BO21" s="249">
        <f t="shared" si="48"/>
        <v>0</v>
      </c>
      <c r="BP21" s="352">
        <f t="shared" si="80"/>
        <v>0</v>
      </c>
      <c r="BQ21" s="353">
        <f t="shared" si="81"/>
        <v>0</v>
      </c>
      <c r="BR21" s="354">
        <f t="shared" si="82"/>
        <v>0</v>
      </c>
      <c r="BS21" s="239">
        <v>2</v>
      </c>
      <c r="BT21" s="240">
        <v>4</v>
      </c>
      <c r="BU21" s="241">
        <f t="shared" si="49"/>
        <v>6</v>
      </c>
      <c r="BV21" s="178">
        <f t="shared" ref="BV21:BV24" si="103">IF(B21=0,0,BS21/B21)</f>
        <v>6.8965517241379309E-2</v>
      </c>
      <c r="BW21" s="179">
        <f t="shared" ref="BW21:BW24" si="104">IF(C21=0,0,BT21/C21)</f>
        <v>0.12121212121212122</v>
      </c>
      <c r="BX21" s="180">
        <f t="shared" ref="BX21:BX24" si="105">IF(D21=0,0,BU21/D21)</f>
        <v>9.6774193548387094E-2</v>
      </c>
      <c r="BY21" s="242">
        <v>0</v>
      </c>
      <c r="BZ21" s="240">
        <v>0</v>
      </c>
      <c r="CA21" s="243">
        <f t="shared" si="53"/>
        <v>0</v>
      </c>
      <c r="CB21" s="178">
        <f t="shared" si="88"/>
        <v>0</v>
      </c>
      <c r="CC21" s="179">
        <f t="shared" si="89"/>
        <v>0</v>
      </c>
      <c r="CD21" s="180">
        <f t="shared" si="90"/>
        <v>0</v>
      </c>
      <c r="CE21" s="239">
        <v>2</v>
      </c>
      <c r="CF21" s="240">
        <v>0</v>
      </c>
      <c r="CG21" s="241">
        <f t="shared" si="57"/>
        <v>2</v>
      </c>
      <c r="CH21" s="196">
        <f t="shared" si="91"/>
        <v>6.8965517241379309E-2</v>
      </c>
      <c r="CI21" s="179">
        <f t="shared" si="92"/>
        <v>0</v>
      </c>
      <c r="CJ21" s="197">
        <f t="shared" si="93"/>
        <v>3.2258064516129031E-2</v>
      </c>
      <c r="CK21" s="239">
        <v>0</v>
      </c>
      <c r="CL21" s="240">
        <v>0</v>
      </c>
      <c r="CM21" s="241">
        <f t="shared" si="61"/>
        <v>0</v>
      </c>
      <c r="CN21" s="196">
        <f t="shared" si="94"/>
        <v>0</v>
      </c>
      <c r="CO21" s="179">
        <f t="shared" si="95"/>
        <v>0</v>
      </c>
      <c r="CP21" s="197">
        <f t="shared" si="96"/>
        <v>0</v>
      </c>
      <c r="CQ21" s="244">
        <f t="shared" si="97"/>
        <v>2</v>
      </c>
      <c r="CR21" s="245">
        <f t="shared" si="98"/>
        <v>0</v>
      </c>
      <c r="CS21" s="246">
        <f t="shared" si="99"/>
        <v>2</v>
      </c>
      <c r="CT21" s="207">
        <f t="shared" si="100"/>
        <v>6.8965517241379309E-2</v>
      </c>
      <c r="CU21" s="179">
        <f t="shared" si="101"/>
        <v>0</v>
      </c>
      <c r="CV21" s="180">
        <f t="shared" si="102"/>
        <v>3.2258064516129031E-2</v>
      </c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</row>
    <row r="22" spans="1:126" s="142" customFormat="1" ht="15" customHeight="1">
      <c r="A22" s="143" t="s">
        <v>31</v>
      </c>
      <c r="B22" s="247">
        <v>22</v>
      </c>
      <c r="C22" s="248">
        <v>29</v>
      </c>
      <c r="D22" s="249">
        <f t="shared" si="17"/>
        <v>51</v>
      </c>
      <c r="E22" s="247">
        <v>14</v>
      </c>
      <c r="F22" s="248">
        <v>12</v>
      </c>
      <c r="G22" s="250">
        <f t="shared" si="18"/>
        <v>26</v>
      </c>
      <c r="H22" s="178">
        <f t="shared" si="19"/>
        <v>0.63636363636363635</v>
      </c>
      <c r="I22" s="179">
        <f t="shared" si="20"/>
        <v>0.41379310344827586</v>
      </c>
      <c r="J22" s="180">
        <f t="shared" si="21"/>
        <v>0.50980392156862742</v>
      </c>
      <c r="K22" s="247">
        <v>4</v>
      </c>
      <c r="L22" s="248">
        <v>5</v>
      </c>
      <c r="M22" s="250">
        <f t="shared" si="22"/>
        <v>9</v>
      </c>
      <c r="N22" s="220">
        <f t="shared" si="71"/>
        <v>0.2857142857142857</v>
      </c>
      <c r="O22" s="221">
        <f t="shared" si="72"/>
        <v>0.41666666666666669</v>
      </c>
      <c r="P22" s="222">
        <f t="shared" si="73"/>
        <v>0.34615384615384615</v>
      </c>
      <c r="Q22" s="247">
        <v>21</v>
      </c>
      <c r="R22" s="248">
        <v>11</v>
      </c>
      <c r="S22" s="249">
        <f t="shared" si="23"/>
        <v>32</v>
      </c>
      <c r="T22" s="251">
        <f t="shared" si="24"/>
        <v>0.95454545454545459</v>
      </c>
      <c r="U22" s="252">
        <f t="shared" si="25"/>
        <v>0.37931034482758619</v>
      </c>
      <c r="V22" s="253">
        <f t="shared" si="26"/>
        <v>0.62745098039215685</v>
      </c>
      <c r="W22" s="247">
        <v>12</v>
      </c>
      <c r="X22" s="248">
        <v>14</v>
      </c>
      <c r="Y22" s="249">
        <f t="shared" si="27"/>
        <v>26</v>
      </c>
      <c r="Z22" s="251">
        <f t="shared" si="28"/>
        <v>0.54545454545454541</v>
      </c>
      <c r="AA22" s="252">
        <f t="shared" si="29"/>
        <v>0.48275862068965519</v>
      </c>
      <c r="AB22" s="253">
        <f t="shared" si="30"/>
        <v>0.50980392156862742</v>
      </c>
      <c r="AC22" s="247">
        <v>0</v>
      </c>
      <c r="AD22" s="248">
        <v>0</v>
      </c>
      <c r="AE22" s="249">
        <f t="shared" si="31"/>
        <v>0</v>
      </c>
      <c r="AF22" s="251">
        <f t="shared" si="32"/>
        <v>0</v>
      </c>
      <c r="AG22" s="252">
        <f t="shared" si="33"/>
        <v>0</v>
      </c>
      <c r="AH22" s="253">
        <f t="shared" si="34"/>
        <v>0</v>
      </c>
      <c r="AI22" s="247">
        <v>33</v>
      </c>
      <c r="AJ22" s="248">
        <v>25</v>
      </c>
      <c r="AK22" s="249">
        <f t="shared" si="35"/>
        <v>58</v>
      </c>
      <c r="AL22" s="254">
        <f t="shared" si="36"/>
        <v>1.5</v>
      </c>
      <c r="AM22" s="255">
        <f t="shared" si="37"/>
        <v>0.86206896551724133</v>
      </c>
      <c r="AN22" s="256">
        <f t="shared" si="38"/>
        <v>1.1372549019607843</v>
      </c>
      <c r="AO22" s="247">
        <v>0</v>
      </c>
      <c r="AP22" s="248">
        <v>0</v>
      </c>
      <c r="AQ22" s="250">
        <f t="shared" si="39"/>
        <v>0</v>
      </c>
      <c r="AR22" s="257">
        <f t="shared" si="83"/>
        <v>0</v>
      </c>
      <c r="AS22" s="258">
        <f t="shared" si="84"/>
        <v>0</v>
      </c>
      <c r="AT22" s="259">
        <f t="shared" si="84"/>
        <v>0</v>
      </c>
      <c r="AU22" s="247">
        <v>0</v>
      </c>
      <c r="AV22" s="248">
        <v>0</v>
      </c>
      <c r="AW22" s="249">
        <f t="shared" si="42"/>
        <v>0</v>
      </c>
      <c r="AX22" s="352">
        <f t="shared" si="43"/>
        <v>0</v>
      </c>
      <c r="AY22" s="353">
        <f t="shared" si="44"/>
        <v>0</v>
      </c>
      <c r="AZ22" s="354">
        <f t="shared" si="45"/>
        <v>0</v>
      </c>
      <c r="BA22" s="260">
        <v>0</v>
      </c>
      <c r="BB22" s="248">
        <v>0</v>
      </c>
      <c r="BC22" s="250">
        <f t="shared" si="46"/>
        <v>0</v>
      </c>
      <c r="BD22" s="352">
        <f t="shared" si="74"/>
        <v>0</v>
      </c>
      <c r="BE22" s="353">
        <f t="shared" si="75"/>
        <v>0</v>
      </c>
      <c r="BF22" s="354">
        <f t="shared" si="76"/>
        <v>0</v>
      </c>
      <c r="BG22" s="247">
        <v>1</v>
      </c>
      <c r="BH22" s="248">
        <v>1</v>
      </c>
      <c r="BI22" s="249">
        <f t="shared" si="47"/>
        <v>2</v>
      </c>
      <c r="BJ22" s="367">
        <f t="shared" si="77"/>
        <v>4.5454545454545456E-2</v>
      </c>
      <c r="BK22" s="353">
        <f t="shared" si="78"/>
        <v>3.4482758620689655E-2</v>
      </c>
      <c r="BL22" s="368">
        <f t="shared" si="79"/>
        <v>3.9215686274509803E-2</v>
      </c>
      <c r="BM22" s="247">
        <v>0</v>
      </c>
      <c r="BN22" s="248">
        <v>0</v>
      </c>
      <c r="BO22" s="249">
        <f t="shared" si="48"/>
        <v>0</v>
      </c>
      <c r="BP22" s="352">
        <f t="shared" si="80"/>
        <v>0</v>
      </c>
      <c r="BQ22" s="353">
        <f t="shared" si="81"/>
        <v>0</v>
      </c>
      <c r="BR22" s="354">
        <f t="shared" si="82"/>
        <v>0</v>
      </c>
      <c r="BS22" s="239">
        <v>1</v>
      </c>
      <c r="BT22" s="240">
        <v>0</v>
      </c>
      <c r="BU22" s="241">
        <f t="shared" si="49"/>
        <v>1</v>
      </c>
      <c r="BV22" s="178">
        <f t="shared" si="103"/>
        <v>4.5454545454545456E-2</v>
      </c>
      <c r="BW22" s="179">
        <f t="shared" si="104"/>
        <v>0</v>
      </c>
      <c r="BX22" s="180">
        <f t="shared" si="105"/>
        <v>1.9607843137254902E-2</v>
      </c>
      <c r="BY22" s="242">
        <v>0</v>
      </c>
      <c r="BZ22" s="240">
        <v>0</v>
      </c>
      <c r="CA22" s="243">
        <f t="shared" si="53"/>
        <v>0</v>
      </c>
      <c r="CB22" s="178">
        <f t="shared" si="88"/>
        <v>0</v>
      </c>
      <c r="CC22" s="179">
        <f t="shared" si="89"/>
        <v>0</v>
      </c>
      <c r="CD22" s="180">
        <f t="shared" si="90"/>
        <v>0</v>
      </c>
      <c r="CE22" s="239">
        <v>1</v>
      </c>
      <c r="CF22" s="240">
        <v>0</v>
      </c>
      <c r="CG22" s="241">
        <f t="shared" si="57"/>
        <v>1</v>
      </c>
      <c r="CH22" s="196">
        <f t="shared" si="91"/>
        <v>4.5454545454545456E-2</v>
      </c>
      <c r="CI22" s="179">
        <f t="shared" si="92"/>
        <v>0</v>
      </c>
      <c r="CJ22" s="197">
        <f t="shared" si="93"/>
        <v>1.9607843137254902E-2</v>
      </c>
      <c r="CK22" s="239">
        <v>0</v>
      </c>
      <c r="CL22" s="240">
        <v>0</v>
      </c>
      <c r="CM22" s="241">
        <f t="shared" si="61"/>
        <v>0</v>
      </c>
      <c r="CN22" s="196">
        <f t="shared" si="94"/>
        <v>0</v>
      </c>
      <c r="CO22" s="179">
        <f t="shared" si="95"/>
        <v>0</v>
      </c>
      <c r="CP22" s="197">
        <f t="shared" si="96"/>
        <v>0</v>
      </c>
      <c r="CQ22" s="244">
        <f t="shared" si="97"/>
        <v>1</v>
      </c>
      <c r="CR22" s="245">
        <f t="shared" si="98"/>
        <v>0</v>
      </c>
      <c r="CS22" s="246">
        <f t="shared" si="99"/>
        <v>1</v>
      </c>
      <c r="CT22" s="207">
        <f t="shared" si="100"/>
        <v>4.5454545454545456E-2</v>
      </c>
      <c r="CU22" s="179">
        <f t="shared" si="101"/>
        <v>0</v>
      </c>
      <c r="CV22" s="180">
        <f t="shared" si="102"/>
        <v>1.9607843137254902E-2</v>
      </c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</row>
    <row r="23" spans="1:126" s="142" customFormat="1" ht="15" customHeight="1" thickBot="1">
      <c r="A23" s="147" t="s">
        <v>32</v>
      </c>
      <c r="B23" s="280">
        <v>26</v>
      </c>
      <c r="C23" s="281">
        <v>29</v>
      </c>
      <c r="D23" s="282">
        <f t="shared" si="17"/>
        <v>55</v>
      </c>
      <c r="E23" s="280">
        <v>2</v>
      </c>
      <c r="F23" s="281">
        <v>4</v>
      </c>
      <c r="G23" s="283">
        <f t="shared" si="18"/>
        <v>6</v>
      </c>
      <c r="H23" s="181">
        <f t="shared" si="19"/>
        <v>7.6923076923076927E-2</v>
      </c>
      <c r="I23" s="182">
        <f t="shared" si="20"/>
        <v>0.13793103448275862</v>
      </c>
      <c r="J23" s="183">
        <f t="shared" si="21"/>
        <v>0.10909090909090909</v>
      </c>
      <c r="K23" s="280">
        <v>2</v>
      </c>
      <c r="L23" s="281">
        <v>4</v>
      </c>
      <c r="M23" s="283">
        <f t="shared" si="22"/>
        <v>6</v>
      </c>
      <c r="N23" s="284">
        <f t="shared" si="71"/>
        <v>1</v>
      </c>
      <c r="O23" s="285">
        <f t="shared" si="72"/>
        <v>1</v>
      </c>
      <c r="P23" s="286">
        <f t="shared" si="73"/>
        <v>1</v>
      </c>
      <c r="Q23" s="280">
        <v>0</v>
      </c>
      <c r="R23" s="281">
        <v>0</v>
      </c>
      <c r="S23" s="282">
        <f t="shared" si="23"/>
        <v>0</v>
      </c>
      <c r="T23" s="287">
        <f t="shared" si="24"/>
        <v>0</v>
      </c>
      <c r="U23" s="288">
        <f t="shared" si="25"/>
        <v>0</v>
      </c>
      <c r="V23" s="289">
        <f t="shared" si="26"/>
        <v>0</v>
      </c>
      <c r="W23" s="280">
        <v>3</v>
      </c>
      <c r="X23" s="281">
        <v>5</v>
      </c>
      <c r="Y23" s="282">
        <f t="shared" si="27"/>
        <v>8</v>
      </c>
      <c r="Z23" s="290">
        <f t="shared" si="28"/>
        <v>0.11538461538461539</v>
      </c>
      <c r="AA23" s="291">
        <f t="shared" si="29"/>
        <v>0.17241379310344829</v>
      </c>
      <c r="AB23" s="292">
        <f t="shared" si="30"/>
        <v>0.14545454545454545</v>
      </c>
      <c r="AC23" s="280">
        <v>0</v>
      </c>
      <c r="AD23" s="281">
        <v>0</v>
      </c>
      <c r="AE23" s="282">
        <f t="shared" si="31"/>
        <v>0</v>
      </c>
      <c r="AF23" s="290">
        <f t="shared" si="32"/>
        <v>0</v>
      </c>
      <c r="AG23" s="291">
        <f t="shared" si="33"/>
        <v>0</v>
      </c>
      <c r="AH23" s="292">
        <f t="shared" si="34"/>
        <v>0</v>
      </c>
      <c r="AI23" s="280">
        <v>3</v>
      </c>
      <c r="AJ23" s="281">
        <v>5</v>
      </c>
      <c r="AK23" s="282">
        <f t="shared" si="35"/>
        <v>8</v>
      </c>
      <c r="AL23" s="287">
        <f t="shared" si="36"/>
        <v>0.11538461538461539</v>
      </c>
      <c r="AM23" s="288">
        <f t="shared" si="37"/>
        <v>0.17241379310344829</v>
      </c>
      <c r="AN23" s="289">
        <f t="shared" si="38"/>
        <v>0.14545454545454545</v>
      </c>
      <c r="AO23" s="280">
        <v>1</v>
      </c>
      <c r="AP23" s="281">
        <v>4</v>
      </c>
      <c r="AQ23" s="283">
        <f t="shared" si="39"/>
        <v>5</v>
      </c>
      <c r="AR23" s="293">
        <f t="shared" ref="AR23" si="106">IF(AO23=0,0,AO23/B23)</f>
        <v>3.8461538461538464E-2</v>
      </c>
      <c r="AS23" s="294">
        <f t="shared" ref="AS23:AT23" si="107">IF(AP23=0,0,AP23/C23)</f>
        <v>0.13793103448275862</v>
      </c>
      <c r="AT23" s="295">
        <f t="shared" si="107"/>
        <v>9.0909090909090912E-2</v>
      </c>
      <c r="AU23" s="280">
        <v>0</v>
      </c>
      <c r="AV23" s="281">
        <v>0</v>
      </c>
      <c r="AW23" s="282">
        <f t="shared" si="42"/>
        <v>0</v>
      </c>
      <c r="AX23" s="355">
        <f t="shared" si="43"/>
        <v>0</v>
      </c>
      <c r="AY23" s="356">
        <f t="shared" si="44"/>
        <v>0</v>
      </c>
      <c r="AZ23" s="357">
        <f t="shared" si="45"/>
        <v>0</v>
      </c>
      <c r="BA23" s="296">
        <v>0</v>
      </c>
      <c r="BB23" s="281">
        <v>0</v>
      </c>
      <c r="BC23" s="283">
        <f t="shared" si="46"/>
        <v>0</v>
      </c>
      <c r="BD23" s="355">
        <f t="shared" si="74"/>
        <v>0</v>
      </c>
      <c r="BE23" s="356">
        <f t="shared" si="75"/>
        <v>0</v>
      </c>
      <c r="BF23" s="357">
        <f t="shared" si="76"/>
        <v>0</v>
      </c>
      <c r="BG23" s="280">
        <v>7</v>
      </c>
      <c r="BH23" s="281">
        <v>11</v>
      </c>
      <c r="BI23" s="282">
        <f t="shared" si="47"/>
        <v>18</v>
      </c>
      <c r="BJ23" s="369">
        <f t="shared" si="77"/>
        <v>0.26923076923076922</v>
      </c>
      <c r="BK23" s="356">
        <f t="shared" si="78"/>
        <v>0.37931034482758619</v>
      </c>
      <c r="BL23" s="370">
        <f t="shared" si="79"/>
        <v>0.32727272727272727</v>
      </c>
      <c r="BM23" s="280">
        <v>1</v>
      </c>
      <c r="BN23" s="281">
        <v>1</v>
      </c>
      <c r="BO23" s="282">
        <f t="shared" si="48"/>
        <v>2</v>
      </c>
      <c r="BP23" s="355">
        <f t="shared" si="80"/>
        <v>3.8461538461538464E-2</v>
      </c>
      <c r="BQ23" s="356">
        <f t="shared" si="81"/>
        <v>3.4482758620689655E-2</v>
      </c>
      <c r="BR23" s="357">
        <f t="shared" si="82"/>
        <v>3.6363636363636362E-2</v>
      </c>
      <c r="BS23" s="297">
        <v>4</v>
      </c>
      <c r="BT23" s="298">
        <v>2</v>
      </c>
      <c r="BU23" s="299">
        <f t="shared" si="49"/>
        <v>6</v>
      </c>
      <c r="BV23" s="181">
        <f t="shared" si="103"/>
        <v>0.15384615384615385</v>
      </c>
      <c r="BW23" s="182">
        <f t="shared" si="104"/>
        <v>6.8965517241379309E-2</v>
      </c>
      <c r="BX23" s="183">
        <f t="shared" si="105"/>
        <v>0.10909090909090909</v>
      </c>
      <c r="BY23" s="300">
        <v>2</v>
      </c>
      <c r="BZ23" s="298">
        <v>0</v>
      </c>
      <c r="CA23" s="301">
        <f t="shared" si="53"/>
        <v>2</v>
      </c>
      <c r="CB23" s="181">
        <f t="shared" si="88"/>
        <v>7.6923076923076927E-2</v>
      </c>
      <c r="CC23" s="182">
        <f t="shared" si="89"/>
        <v>0</v>
      </c>
      <c r="CD23" s="183">
        <f t="shared" si="90"/>
        <v>3.6363636363636362E-2</v>
      </c>
      <c r="CE23" s="297">
        <v>2</v>
      </c>
      <c r="CF23" s="298">
        <v>0</v>
      </c>
      <c r="CG23" s="299">
        <f t="shared" si="57"/>
        <v>2</v>
      </c>
      <c r="CH23" s="198">
        <f t="shared" si="91"/>
        <v>7.6923076923076927E-2</v>
      </c>
      <c r="CI23" s="182">
        <f t="shared" si="92"/>
        <v>0</v>
      </c>
      <c r="CJ23" s="199">
        <f t="shared" si="93"/>
        <v>3.6363636363636362E-2</v>
      </c>
      <c r="CK23" s="297">
        <v>1</v>
      </c>
      <c r="CL23" s="298">
        <v>0</v>
      </c>
      <c r="CM23" s="299">
        <f t="shared" si="61"/>
        <v>1</v>
      </c>
      <c r="CN23" s="198">
        <f t="shared" si="94"/>
        <v>3.8461538461538464E-2</v>
      </c>
      <c r="CO23" s="182">
        <f t="shared" si="95"/>
        <v>0</v>
      </c>
      <c r="CP23" s="199">
        <f t="shared" si="96"/>
        <v>1.8181818181818181E-2</v>
      </c>
      <c r="CQ23" s="302">
        <f t="shared" si="97"/>
        <v>3</v>
      </c>
      <c r="CR23" s="303">
        <f t="shared" si="98"/>
        <v>0</v>
      </c>
      <c r="CS23" s="304">
        <f t="shared" si="99"/>
        <v>3</v>
      </c>
      <c r="CT23" s="208">
        <f t="shared" si="100"/>
        <v>0.11538461538461539</v>
      </c>
      <c r="CU23" s="182">
        <f t="shared" si="101"/>
        <v>0</v>
      </c>
      <c r="CV23" s="183">
        <f t="shared" si="102"/>
        <v>5.4545454545454543E-2</v>
      </c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</row>
    <row r="24" spans="1:126" s="142" customFormat="1" ht="15" customHeight="1" thickBot="1">
      <c r="A24" s="148" t="s">
        <v>46</v>
      </c>
      <c r="B24" s="305">
        <f>SUM(B5:B23)</f>
        <v>6304</v>
      </c>
      <c r="C24" s="306">
        <f>SUM(C5:C23)</f>
        <v>5861</v>
      </c>
      <c r="D24" s="307">
        <f t="shared" si="17"/>
        <v>12165</v>
      </c>
      <c r="E24" s="305">
        <f>SUM(E5:E23)</f>
        <v>1596</v>
      </c>
      <c r="F24" s="306">
        <f>SUM(F5:F23)</f>
        <v>1637</v>
      </c>
      <c r="G24" s="308">
        <f t="shared" si="18"/>
        <v>3233</v>
      </c>
      <c r="H24" s="184">
        <f>IF(B24=0,0,E24/B24)</f>
        <v>0.25317258883248733</v>
      </c>
      <c r="I24" s="185">
        <f t="shared" si="20"/>
        <v>0.2793038730592049</v>
      </c>
      <c r="J24" s="186">
        <f t="shared" si="21"/>
        <v>0.26576243321002879</v>
      </c>
      <c r="K24" s="305">
        <f>SUM(K5:K23)</f>
        <v>994</v>
      </c>
      <c r="L24" s="306">
        <f>SUM(L5:L23)</f>
        <v>1038</v>
      </c>
      <c r="M24" s="308">
        <f t="shared" si="22"/>
        <v>2032</v>
      </c>
      <c r="N24" s="184">
        <f t="shared" si="71"/>
        <v>0.6228070175438597</v>
      </c>
      <c r="O24" s="185">
        <f t="shared" si="72"/>
        <v>0.63408674404398291</v>
      </c>
      <c r="P24" s="186">
        <f>IF(G24=0,0,M24/G24)</f>
        <v>0.62851840395917102</v>
      </c>
      <c r="Q24" s="305">
        <f>SUM(Q5:Q23)</f>
        <v>1200</v>
      </c>
      <c r="R24" s="306">
        <f>SUM(R5:R23)</f>
        <v>1380</v>
      </c>
      <c r="S24" s="307">
        <f t="shared" si="23"/>
        <v>2580</v>
      </c>
      <c r="T24" s="309">
        <f t="shared" si="24"/>
        <v>0.19035532994923857</v>
      </c>
      <c r="U24" s="310">
        <f t="shared" si="25"/>
        <v>0.23545470056304385</v>
      </c>
      <c r="V24" s="311">
        <f t="shared" si="26"/>
        <v>0.21208384710234279</v>
      </c>
      <c r="W24" s="305">
        <f>SUM(W5:W23)</f>
        <v>2813</v>
      </c>
      <c r="X24" s="306">
        <f>SUM(X5:X23)</f>
        <v>3350</v>
      </c>
      <c r="Y24" s="307">
        <f t="shared" si="27"/>
        <v>6163</v>
      </c>
      <c r="Z24" s="309">
        <f t="shared" si="28"/>
        <v>0.4462246192893401</v>
      </c>
      <c r="AA24" s="310">
        <f t="shared" si="29"/>
        <v>0.57157481658420062</v>
      </c>
      <c r="AB24" s="311">
        <f t="shared" si="30"/>
        <v>0.50661734484175913</v>
      </c>
      <c r="AC24" s="305">
        <f>SUM(AC5:AC23)</f>
        <v>14</v>
      </c>
      <c r="AD24" s="306">
        <f>SUM(AD5:AD23)</f>
        <v>16</v>
      </c>
      <c r="AE24" s="307">
        <f t="shared" si="31"/>
        <v>30</v>
      </c>
      <c r="AF24" s="309">
        <f t="shared" si="32"/>
        <v>2.2208121827411169E-3</v>
      </c>
      <c r="AG24" s="310">
        <f t="shared" si="33"/>
        <v>2.7299095717454361E-3</v>
      </c>
      <c r="AH24" s="311">
        <f t="shared" si="34"/>
        <v>2.4660912453760789E-3</v>
      </c>
      <c r="AI24" s="305">
        <f>SUM(AI5:AI23)</f>
        <v>3992</v>
      </c>
      <c r="AJ24" s="306">
        <f>SUM(AJ5:AJ23)</f>
        <v>4726</v>
      </c>
      <c r="AK24" s="307">
        <f t="shared" si="35"/>
        <v>8718</v>
      </c>
      <c r="AL24" s="309">
        <f t="shared" si="36"/>
        <v>0.63324873096446699</v>
      </c>
      <c r="AM24" s="310">
        <f t="shared" si="37"/>
        <v>0.8063470397543081</v>
      </c>
      <c r="AN24" s="311">
        <f t="shared" si="38"/>
        <v>0.71664611590628857</v>
      </c>
      <c r="AO24" s="305">
        <f>SUM(AO5:AO23)</f>
        <v>2032</v>
      </c>
      <c r="AP24" s="306">
        <f>SUM(AP5:AP23)</f>
        <v>2599</v>
      </c>
      <c r="AQ24" s="308">
        <f t="shared" si="39"/>
        <v>4631</v>
      </c>
      <c r="AR24" s="312">
        <f>IF(AO24=0,0,AO24/B24)</f>
        <v>0.32233502538071068</v>
      </c>
      <c r="AS24" s="313">
        <f t="shared" ref="AS24:AT27" si="108">IF(AP24=0,0,AP24/C24)</f>
        <v>0.44343968606039924</v>
      </c>
      <c r="AT24" s="314">
        <f t="shared" si="108"/>
        <v>0.38068228524455405</v>
      </c>
      <c r="AU24" s="305">
        <f>SUM(AU5:AU23)</f>
        <v>83</v>
      </c>
      <c r="AV24" s="306">
        <f>SUM(AV5:AV23)</f>
        <v>102</v>
      </c>
      <c r="AW24" s="307">
        <f t="shared" si="42"/>
        <v>185</v>
      </c>
      <c r="AX24" s="358">
        <f t="shared" si="43"/>
        <v>1.3166243654822335E-2</v>
      </c>
      <c r="AY24" s="359">
        <f t="shared" si="44"/>
        <v>1.7403173519877153E-2</v>
      </c>
      <c r="AZ24" s="360">
        <f t="shared" si="45"/>
        <v>1.5207562679819153E-2</v>
      </c>
      <c r="BA24" s="315">
        <f>SUM(BA5:BA23)</f>
        <v>8</v>
      </c>
      <c r="BB24" s="306">
        <f>SUM(BB5:BB23)</f>
        <v>10</v>
      </c>
      <c r="BC24" s="308">
        <f t="shared" si="46"/>
        <v>18</v>
      </c>
      <c r="BD24" s="358">
        <f t="shared" si="74"/>
        <v>1.2690355329949238E-3</v>
      </c>
      <c r="BE24" s="359">
        <f t="shared" si="75"/>
        <v>1.7061934823408974E-3</v>
      </c>
      <c r="BF24" s="360">
        <f t="shared" si="76"/>
        <v>1.4796547472256474E-3</v>
      </c>
      <c r="BG24" s="305">
        <f>SUM(BG5:BG23)</f>
        <v>1335</v>
      </c>
      <c r="BH24" s="306">
        <f>SUM(BH5:BH23)</f>
        <v>1348</v>
      </c>
      <c r="BI24" s="307">
        <f t="shared" si="47"/>
        <v>2683</v>
      </c>
      <c r="BJ24" s="371">
        <f t="shared" si="77"/>
        <v>0.21177030456852791</v>
      </c>
      <c r="BK24" s="359">
        <f t="shared" si="78"/>
        <v>0.22999488141955299</v>
      </c>
      <c r="BL24" s="372">
        <f t="shared" si="79"/>
        <v>0.22055076037813398</v>
      </c>
      <c r="BM24" s="305">
        <f>SUM(BM5:BM23)</f>
        <v>371</v>
      </c>
      <c r="BN24" s="306">
        <f>SUM(BN5:BN23)</f>
        <v>415</v>
      </c>
      <c r="BO24" s="307">
        <f t="shared" si="48"/>
        <v>786</v>
      </c>
      <c r="BP24" s="358">
        <f t="shared" si="80"/>
        <v>5.8851522842639593E-2</v>
      </c>
      <c r="BQ24" s="359">
        <f t="shared" si="81"/>
        <v>7.0807029517147249E-2</v>
      </c>
      <c r="BR24" s="360">
        <f t="shared" si="82"/>
        <v>6.4611590628853272E-2</v>
      </c>
      <c r="BS24" s="169">
        <f>SUM(BS5:BS23)</f>
        <v>1074</v>
      </c>
      <c r="BT24" s="316">
        <f>SUM(BT5:BT23)</f>
        <v>713</v>
      </c>
      <c r="BU24" s="170">
        <f t="shared" si="49"/>
        <v>1787</v>
      </c>
      <c r="BV24" s="184">
        <f t="shared" si="103"/>
        <v>0.17036802030456852</v>
      </c>
      <c r="BW24" s="185">
        <f t="shared" si="104"/>
        <v>0.12165159529090599</v>
      </c>
      <c r="BX24" s="186">
        <f t="shared" si="105"/>
        <v>0.14689683518290178</v>
      </c>
      <c r="BY24" s="317">
        <f>SUM(BY5:BY23)</f>
        <v>256</v>
      </c>
      <c r="BZ24" s="316">
        <f>SUM(BZ5:BZ23)</f>
        <v>112</v>
      </c>
      <c r="CA24" s="318">
        <f t="shared" si="53"/>
        <v>368</v>
      </c>
      <c r="CB24" s="184">
        <f t="shared" si="88"/>
        <v>4.060913705583756E-2</v>
      </c>
      <c r="CC24" s="185">
        <f t="shared" si="89"/>
        <v>1.9109367002218051E-2</v>
      </c>
      <c r="CD24" s="186">
        <f t="shared" si="90"/>
        <v>3.0250719276613235E-2</v>
      </c>
      <c r="CE24" s="169">
        <f>SUM(CE5:CE23)</f>
        <v>897</v>
      </c>
      <c r="CF24" s="316">
        <f>SUM(CF5:CF23)</f>
        <v>575</v>
      </c>
      <c r="CG24" s="170">
        <f t="shared" si="57"/>
        <v>1472</v>
      </c>
      <c r="CH24" s="200">
        <f t="shared" si="91"/>
        <v>0.14229060913705585</v>
      </c>
      <c r="CI24" s="185">
        <f t="shared" si="92"/>
        <v>9.8106125234601604E-2</v>
      </c>
      <c r="CJ24" s="201">
        <f t="shared" si="93"/>
        <v>0.12100287710645294</v>
      </c>
      <c r="CK24" s="169">
        <f>SUM(CK5:CK23)</f>
        <v>290</v>
      </c>
      <c r="CL24" s="316">
        <f>SUM(CL5:CL23)</f>
        <v>139</v>
      </c>
      <c r="CM24" s="170">
        <f t="shared" si="61"/>
        <v>429</v>
      </c>
      <c r="CN24" s="200">
        <f t="shared" si="94"/>
        <v>4.6002538071065989E-2</v>
      </c>
      <c r="CO24" s="185">
        <f t="shared" si="95"/>
        <v>2.3716089404538475E-2</v>
      </c>
      <c r="CP24" s="201">
        <f t="shared" si="96"/>
        <v>3.5265104808877928E-2</v>
      </c>
      <c r="CQ24" s="173">
        <f t="shared" si="97"/>
        <v>1187</v>
      </c>
      <c r="CR24" s="319">
        <f t="shared" si="98"/>
        <v>714</v>
      </c>
      <c r="CS24" s="174">
        <f t="shared" si="99"/>
        <v>1901</v>
      </c>
      <c r="CT24" s="209">
        <f t="shared" si="100"/>
        <v>0.18829314720812182</v>
      </c>
      <c r="CU24" s="185">
        <f t="shared" si="101"/>
        <v>0.12182221463914007</v>
      </c>
      <c r="CV24" s="210">
        <f t="shared" si="102"/>
        <v>0.15626798191533087</v>
      </c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</row>
    <row r="25" spans="1:126" s="142" customFormat="1" ht="15" customHeight="1" thickBot="1">
      <c r="A25" s="148" t="s">
        <v>89</v>
      </c>
      <c r="B25" s="305">
        <v>49</v>
      </c>
      <c r="C25" s="306">
        <v>54</v>
      </c>
      <c r="D25" s="307">
        <f t="shared" si="17"/>
        <v>103</v>
      </c>
      <c r="E25" s="305">
        <v>13</v>
      </c>
      <c r="F25" s="306">
        <v>6</v>
      </c>
      <c r="G25" s="308">
        <f t="shared" si="18"/>
        <v>19</v>
      </c>
      <c r="H25" s="184">
        <f t="shared" ref="H25:H26" si="109">IF(B25=0,0,E25/B25)</f>
        <v>0.26530612244897961</v>
      </c>
      <c r="I25" s="185">
        <f t="shared" ref="I25:I26" si="110">IF(C25=0,0,F25/C25)</f>
        <v>0.1111111111111111</v>
      </c>
      <c r="J25" s="186">
        <f t="shared" ref="J25:J26" si="111">IF(D25=0,0,G25/D25)</f>
        <v>0.18446601941747573</v>
      </c>
      <c r="K25" s="305">
        <v>10</v>
      </c>
      <c r="L25" s="306">
        <v>5</v>
      </c>
      <c r="M25" s="308">
        <f t="shared" si="22"/>
        <v>15</v>
      </c>
      <c r="N25" s="184">
        <f t="shared" ref="N25:N27" si="112">IF(E25=0,0,K25/E25)</f>
        <v>0.76923076923076927</v>
      </c>
      <c r="O25" s="185">
        <f t="shared" ref="O25:O27" si="113">IF(F25=0,0,L25/F25)</f>
        <v>0.83333333333333337</v>
      </c>
      <c r="P25" s="186">
        <f t="shared" ref="P25:P27" si="114">IF(G25=0,0,M25/G25)</f>
        <v>0.78947368421052633</v>
      </c>
      <c r="Q25" s="305">
        <v>6</v>
      </c>
      <c r="R25" s="306">
        <v>1</v>
      </c>
      <c r="S25" s="307">
        <f t="shared" si="23"/>
        <v>7</v>
      </c>
      <c r="T25" s="309">
        <f t="shared" ref="T25:T27" si="115">IF(B25=0,0,Q25/B25)</f>
        <v>0.12244897959183673</v>
      </c>
      <c r="U25" s="310">
        <f t="shared" ref="U25:U27" si="116">IF(C25=0,0,R25/C25)</f>
        <v>1.8518518518518517E-2</v>
      </c>
      <c r="V25" s="311">
        <f t="shared" ref="V25:V27" si="117">IF(D25=0,0,S25/D25)</f>
        <v>6.7961165048543687E-2</v>
      </c>
      <c r="W25" s="305">
        <v>26</v>
      </c>
      <c r="X25" s="306">
        <v>10</v>
      </c>
      <c r="Y25" s="307">
        <f t="shared" si="27"/>
        <v>36</v>
      </c>
      <c r="Z25" s="309">
        <f t="shared" ref="Z25:Z26" si="118">IF(B25=0,0,W25/B25)</f>
        <v>0.53061224489795922</v>
      </c>
      <c r="AA25" s="310">
        <f t="shared" ref="AA25:AA26" si="119">IF(C25=0,0,X25/C25)</f>
        <v>0.18518518518518517</v>
      </c>
      <c r="AB25" s="311">
        <f t="shared" ref="AB25:AB26" si="120">IF(D25=0,0,Y25/D25)</f>
        <v>0.34951456310679613</v>
      </c>
      <c r="AC25" s="305">
        <v>0</v>
      </c>
      <c r="AD25" s="306">
        <v>0</v>
      </c>
      <c r="AE25" s="307">
        <f t="shared" si="31"/>
        <v>0</v>
      </c>
      <c r="AF25" s="309">
        <f t="shared" ref="AF25:AF26" si="121">IF(B25=0,0,AC25/B25)</f>
        <v>0</v>
      </c>
      <c r="AG25" s="310">
        <f t="shared" ref="AG25:AG26" si="122">IF(C25=0,0,AD25/C25)</f>
        <v>0</v>
      </c>
      <c r="AH25" s="311">
        <f t="shared" ref="AH25:AH26" si="123">IF(D25=0,0,AE25/D25)</f>
        <v>0</v>
      </c>
      <c r="AI25" s="305">
        <v>32</v>
      </c>
      <c r="AJ25" s="306">
        <v>11</v>
      </c>
      <c r="AK25" s="307">
        <f t="shared" si="35"/>
        <v>43</v>
      </c>
      <c r="AL25" s="309">
        <f t="shared" ref="AL25:AL26" si="124">IF(B25=0,0,AI25/B25)</f>
        <v>0.65306122448979587</v>
      </c>
      <c r="AM25" s="310">
        <f t="shared" ref="AM25:AM26" si="125">IF(C25=0,0,AJ25/C25)</f>
        <v>0.20370370370370369</v>
      </c>
      <c r="AN25" s="311">
        <f t="shared" ref="AN25:AN26" si="126">IF(D25=0,0,AK25/D25)</f>
        <v>0.41747572815533979</v>
      </c>
      <c r="AO25" s="305">
        <v>21</v>
      </c>
      <c r="AP25" s="306">
        <v>32</v>
      </c>
      <c r="AQ25" s="308">
        <f t="shared" si="39"/>
        <v>53</v>
      </c>
      <c r="AR25" s="312">
        <f t="shared" ref="AR25:AR26" si="127">IF(AO25=0,0,AO25/B25)</f>
        <v>0.42857142857142855</v>
      </c>
      <c r="AS25" s="313">
        <f t="shared" ref="AS25:AT26" si="128">IF(AP25=0,0,AP25/C25)</f>
        <v>0.59259259259259256</v>
      </c>
      <c r="AT25" s="314">
        <f t="shared" si="128"/>
        <v>0.5145631067961165</v>
      </c>
      <c r="AU25" s="305">
        <v>1</v>
      </c>
      <c r="AV25" s="306">
        <v>0</v>
      </c>
      <c r="AW25" s="307">
        <f t="shared" si="42"/>
        <v>1</v>
      </c>
      <c r="AX25" s="358">
        <f t="shared" si="43"/>
        <v>2.0408163265306121E-2</v>
      </c>
      <c r="AY25" s="359">
        <f t="shared" si="44"/>
        <v>0</v>
      </c>
      <c r="AZ25" s="360">
        <f t="shared" si="45"/>
        <v>9.7087378640776691E-3</v>
      </c>
      <c r="BA25" s="315">
        <v>1</v>
      </c>
      <c r="BB25" s="306">
        <v>0</v>
      </c>
      <c r="BC25" s="308">
        <f t="shared" si="46"/>
        <v>1</v>
      </c>
      <c r="BD25" s="358">
        <f t="shared" si="74"/>
        <v>2.0408163265306121E-2</v>
      </c>
      <c r="BE25" s="359">
        <f t="shared" si="75"/>
        <v>0</v>
      </c>
      <c r="BF25" s="360">
        <f t="shared" si="76"/>
        <v>9.7087378640776691E-3</v>
      </c>
      <c r="BG25" s="305">
        <v>18</v>
      </c>
      <c r="BH25" s="306">
        <v>0</v>
      </c>
      <c r="BI25" s="307">
        <f t="shared" si="47"/>
        <v>18</v>
      </c>
      <c r="BJ25" s="371">
        <f t="shared" si="77"/>
        <v>0.36734693877551022</v>
      </c>
      <c r="BK25" s="359">
        <f t="shared" si="78"/>
        <v>0</v>
      </c>
      <c r="BL25" s="372">
        <f t="shared" si="79"/>
        <v>0.17475728155339806</v>
      </c>
      <c r="BM25" s="305">
        <v>26</v>
      </c>
      <c r="BN25" s="306">
        <v>0</v>
      </c>
      <c r="BO25" s="307">
        <f t="shared" si="48"/>
        <v>26</v>
      </c>
      <c r="BP25" s="358">
        <f t="shared" si="80"/>
        <v>0.53061224489795922</v>
      </c>
      <c r="BQ25" s="359">
        <f t="shared" si="81"/>
        <v>0</v>
      </c>
      <c r="BR25" s="360">
        <f t="shared" si="82"/>
        <v>0.25242718446601942</v>
      </c>
      <c r="BS25" s="169">
        <v>12</v>
      </c>
      <c r="BT25" s="316">
        <v>0</v>
      </c>
      <c r="BU25" s="170">
        <f t="shared" si="49"/>
        <v>12</v>
      </c>
      <c r="BV25" s="184">
        <f t="shared" ref="BV25:BV27" si="129">IF(B25=0,0,BS25/B25)</f>
        <v>0.24489795918367346</v>
      </c>
      <c r="BW25" s="185">
        <f t="shared" ref="BW25:BW27" si="130">IF(C25=0,0,BT25/C25)</f>
        <v>0</v>
      </c>
      <c r="BX25" s="186">
        <f t="shared" ref="BX25:BX27" si="131">IF(D25=0,0,BU25/D25)</f>
        <v>0.11650485436893204</v>
      </c>
      <c r="BY25" s="317">
        <v>4</v>
      </c>
      <c r="BZ25" s="316">
        <v>0</v>
      </c>
      <c r="CA25" s="318">
        <f t="shared" si="53"/>
        <v>4</v>
      </c>
      <c r="CB25" s="184">
        <f t="shared" ref="CB25:CB26" si="132">IF(B25=0,0,BY25/B25)</f>
        <v>8.1632653061224483E-2</v>
      </c>
      <c r="CC25" s="185">
        <f t="shared" ref="CC25:CC26" si="133">IF(C25=0,0,BZ25/C25)</f>
        <v>0</v>
      </c>
      <c r="CD25" s="186">
        <f t="shared" ref="CD25:CD26" si="134">IF(D25=0,0,CA25/D25)</f>
        <v>3.8834951456310676E-2</v>
      </c>
      <c r="CE25" s="169">
        <v>0</v>
      </c>
      <c r="CF25" s="316">
        <v>0</v>
      </c>
      <c r="CG25" s="170">
        <f t="shared" si="57"/>
        <v>0</v>
      </c>
      <c r="CH25" s="200">
        <f t="shared" ref="CH25:CH27" si="135">IF(B25=0,0,CE25/B25)</f>
        <v>0</v>
      </c>
      <c r="CI25" s="185">
        <f t="shared" ref="CI25:CI27" si="136">IF(C25=0,0,CF25/C25)</f>
        <v>0</v>
      </c>
      <c r="CJ25" s="201">
        <f t="shared" ref="CJ25:CJ27" si="137">IF(D25=0,0,CG25/D25)</f>
        <v>0</v>
      </c>
      <c r="CK25" s="169">
        <v>0</v>
      </c>
      <c r="CL25" s="316">
        <v>0</v>
      </c>
      <c r="CM25" s="170">
        <f t="shared" si="61"/>
        <v>0</v>
      </c>
      <c r="CN25" s="200">
        <f t="shared" ref="CN25:CN27" si="138">IF(B25=0,0,CK25/B25)</f>
        <v>0</v>
      </c>
      <c r="CO25" s="185">
        <f t="shared" ref="CO25:CO27" si="139">IF(C25=0,0,CL25/C25)</f>
        <v>0</v>
      </c>
      <c r="CP25" s="201">
        <f t="shared" ref="CP25:CP27" si="140">IF(D25=0,0,CM25/D25)</f>
        <v>0</v>
      </c>
      <c r="CQ25" s="173">
        <f t="shared" ref="CQ25:CQ27" si="141">CE25+CK25</f>
        <v>0</v>
      </c>
      <c r="CR25" s="319">
        <f t="shared" ref="CR25:CR27" si="142">CF25+CL25</f>
        <v>0</v>
      </c>
      <c r="CS25" s="174">
        <f t="shared" ref="CS25:CS27" si="143">CQ25+CR25</f>
        <v>0</v>
      </c>
      <c r="CT25" s="209">
        <f t="shared" ref="CT25:CT27" si="144">IF(B25=0,0,CQ25/B25)</f>
        <v>0</v>
      </c>
      <c r="CU25" s="185">
        <f t="shared" ref="CU25:CU27" si="145">IF(C25=0,0,CR25/C25)</f>
        <v>0</v>
      </c>
      <c r="CV25" s="210">
        <f t="shared" ref="CV25:CV27" si="146">IF(D25=0,0,CS25/D25)</f>
        <v>0</v>
      </c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</row>
    <row r="26" spans="1:126" s="142" customFormat="1" ht="15" customHeight="1" thickBot="1">
      <c r="A26" s="148" t="s">
        <v>90</v>
      </c>
      <c r="B26" s="305">
        <v>89</v>
      </c>
      <c r="C26" s="306">
        <v>146</v>
      </c>
      <c r="D26" s="307">
        <f t="shared" si="17"/>
        <v>235</v>
      </c>
      <c r="E26" s="305">
        <v>18</v>
      </c>
      <c r="F26" s="306">
        <v>35</v>
      </c>
      <c r="G26" s="308">
        <f t="shared" si="18"/>
        <v>53</v>
      </c>
      <c r="H26" s="184">
        <f t="shared" si="109"/>
        <v>0.20224719101123595</v>
      </c>
      <c r="I26" s="185">
        <f t="shared" si="110"/>
        <v>0.23972602739726026</v>
      </c>
      <c r="J26" s="186">
        <f t="shared" si="111"/>
        <v>0.22553191489361701</v>
      </c>
      <c r="K26" s="305">
        <v>14</v>
      </c>
      <c r="L26" s="306">
        <v>23</v>
      </c>
      <c r="M26" s="308">
        <f t="shared" si="22"/>
        <v>37</v>
      </c>
      <c r="N26" s="184">
        <f t="shared" si="112"/>
        <v>0.77777777777777779</v>
      </c>
      <c r="O26" s="185">
        <f t="shared" si="113"/>
        <v>0.65714285714285714</v>
      </c>
      <c r="P26" s="186">
        <f t="shared" si="114"/>
        <v>0.69811320754716977</v>
      </c>
      <c r="Q26" s="305">
        <v>1</v>
      </c>
      <c r="R26" s="306">
        <v>15</v>
      </c>
      <c r="S26" s="307">
        <f t="shared" si="23"/>
        <v>16</v>
      </c>
      <c r="T26" s="309">
        <f t="shared" si="115"/>
        <v>1.1235955056179775E-2</v>
      </c>
      <c r="U26" s="310">
        <f t="shared" si="116"/>
        <v>0.10273972602739725</v>
      </c>
      <c r="V26" s="311">
        <f t="shared" si="117"/>
        <v>6.8085106382978725E-2</v>
      </c>
      <c r="W26" s="305">
        <v>46</v>
      </c>
      <c r="X26" s="306">
        <v>95</v>
      </c>
      <c r="Y26" s="307">
        <f t="shared" si="27"/>
        <v>141</v>
      </c>
      <c r="Z26" s="309">
        <f t="shared" si="118"/>
        <v>0.5168539325842697</v>
      </c>
      <c r="AA26" s="310">
        <f t="shared" si="119"/>
        <v>0.65068493150684936</v>
      </c>
      <c r="AB26" s="311">
        <f t="shared" si="120"/>
        <v>0.6</v>
      </c>
      <c r="AC26" s="305">
        <v>0</v>
      </c>
      <c r="AD26" s="306">
        <v>0</v>
      </c>
      <c r="AE26" s="307">
        <f t="shared" si="31"/>
        <v>0</v>
      </c>
      <c r="AF26" s="309">
        <f t="shared" si="121"/>
        <v>0</v>
      </c>
      <c r="AG26" s="310">
        <f t="shared" si="122"/>
        <v>0</v>
      </c>
      <c r="AH26" s="311">
        <f t="shared" si="123"/>
        <v>0</v>
      </c>
      <c r="AI26" s="305">
        <v>47</v>
      </c>
      <c r="AJ26" s="306">
        <v>110</v>
      </c>
      <c r="AK26" s="307">
        <f t="shared" si="35"/>
        <v>157</v>
      </c>
      <c r="AL26" s="309">
        <f t="shared" si="124"/>
        <v>0.5280898876404494</v>
      </c>
      <c r="AM26" s="310">
        <f t="shared" si="125"/>
        <v>0.75342465753424659</v>
      </c>
      <c r="AN26" s="311">
        <f t="shared" si="126"/>
        <v>0.66808510638297869</v>
      </c>
      <c r="AO26" s="305">
        <v>37</v>
      </c>
      <c r="AP26" s="306">
        <v>55</v>
      </c>
      <c r="AQ26" s="308">
        <f t="shared" si="39"/>
        <v>92</v>
      </c>
      <c r="AR26" s="312">
        <f t="shared" si="127"/>
        <v>0.4157303370786517</v>
      </c>
      <c r="AS26" s="313">
        <f t="shared" si="128"/>
        <v>0.37671232876712329</v>
      </c>
      <c r="AT26" s="314">
        <f t="shared" si="128"/>
        <v>0.39148936170212767</v>
      </c>
      <c r="AU26" s="305">
        <v>1</v>
      </c>
      <c r="AV26" s="306">
        <v>3</v>
      </c>
      <c r="AW26" s="307">
        <f t="shared" si="42"/>
        <v>4</v>
      </c>
      <c r="AX26" s="358">
        <f t="shared" si="43"/>
        <v>1.1235955056179775E-2</v>
      </c>
      <c r="AY26" s="359">
        <f t="shared" si="44"/>
        <v>2.0547945205479451E-2</v>
      </c>
      <c r="AZ26" s="360">
        <f t="shared" si="45"/>
        <v>1.7021276595744681E-2</v>
      </c>
      <c r="BA26" s="315">
        <v>0</v>
      </c>
      <c r="BB26" s="306">
        <v>1</v>
      </c>
      <c r="BC26" s="308">
        <f t="shared" si="46"/>
        <v>1</v>
      </c>
      <c r="BD26" s="358">
        <f t="shared" si="74"/>
        <v>0</v>
      </c>
      <c r="BE26" s="359">
        <f t="shared" si="75"/>
        <v>6.8493150684931503E-3</v>
      </c>
      <c r="BF26" s="360">
        <f t="shared" si="76"/>
        <v>4.2553191489361703E-3</v>
      </c>
      <c r="BG26" s="305">
        <v>14</v>
      </c>
      <c r="BH26" s="306">
        <v>27</v>
      </c>
      <c r="BI26" s="307">
        <f t="shared" si="47"/>
        <v>41</v>
      </c>
      <c r="BJ26" s="371">
        <f t="shared" si="77"/>
        <v>0.15730337078651685</v>
      </c>
      <c r="BK26" s="359">
        <f t="shared" si="78"/>
        <v>0.18493150684931506</v>
      </c>
      <c r="BL26" s="372">
        <f t="shared" si="79"/>
        <v>0.17446808510638298</v>
      </c>
      <c r="BM26" s="305">
        <v>1</v>
      </c>
      <c r="BN26" s="306">
        <v>1</v>
      </c>
      <c r="BO26" s="307">
        <f t="shared" si="48"/>
        <v>2</v>
      </c>
      <c r="BP26" s="358">
        <f t="shared" si="80"/>
        <v>1.1235955056179775E-2</v>
      </c>
      <c r="BQ26" s="359">
        <f t="shared" si="81"/>
        <v>6.8493150684931503E-3</v>
      </c>
      <c r="BR26" s="360">
        <f t="shared" si="82"/>
        <v>8.5106382978723406E-3</v>
      </c>
      <c r="BS26" s="169">
        <v>21</v>
      </c>
      <c r="BT26" s="316">
        <v>22</v>
      </c>
      <c r="BU26" s="170">
        <f t="shared" si="49"/>
        <v>43</v>
      </c>
      <c r="BV26" s="184">
        <f t="shared" si="129"/>
        <v>0.23595505617977527</v>
      </c>
      <c r="BW26" s="185">
        <f t="shared" si="130"/>
        <v>0.15068493150684931</v>
      </c>
      <c r="BX26" s="186">
        <f t="shared" si="131"/>
        <v>0.18297872340425531</v>
      </c>
      <c r="BY26" s="317">
        <v>0</v>
      </c>
      <c r="BZ26" s="316">
        <v>0</v>
      </c>
      <c r="CA26" s="318">
        <f t="shared" si="53"/>
        <v>0</v>
      </c>
      <c r="CB26" s="184">
        <f t="shared" si="132"/>
        <v>0</v>
      </c>
      <c r="CC26" s="185">
        <f t="shared" si="133"/>
        <v>0</v>
      </c>
      <c r="CD26" s="186">
        <f t="shared" si="134"/>
        <v>0</v>
      </c>
      <c r="CE26" s="169">
        <v>14</v>
      </c>
      <c r="CF26" s="316">
        <v>14</v>
      </c>
      <c r="CG26" s="170">
        <f t="shared" si="57"/>
        <v>28</v>
      </c>
      <c r="CH26" s="200">
        <f t="shared" si="135"/>
        <v>0.15730337078651685</v>
      </c>
      <c r="CI26" s="185">
        <f t="shared" si="136"/>
        <v>9.5890410958904104E-2</v>
      </c>
      <c r="CJ26" s="201">
        <f t="shared" si="137"/>
        <v>0.11914893617021277</v>
      </c>
      <c r="CK26" s="169">
        <v>3</v>
      </c>
      <c r="CL26" s="316">
        <v>1</v>
      </c>
      <c r="CM26" s="170">
        <f t="shared" si="61"/>
        <v>4</v>
      </c>
      <c r="CN26" s="200">
        <f t="shared" si="138"/>
        <v>3.3707865168539325E-2</v>
      </c>
      <c r="CO26" s="185">
        <f t="shared" si="139"/>
        <v>6.8493150684931503E-3</v>
      </c>
      <c r="CP26" s="201">
        <f t="shared" si="140"/>
        <v>1.7021276595744681E-2</v>
      </c>
      <c r="CQ26" s="173">
        <f t="shared" si="141"/>
        <v>17</v>
      </c>
      <c r="CR26" s="319">
        <f t="shared" si="142"/>
        <v>15</v>
      </c>
      <c r="CS26" s="174">
        <f t="shared" si="143"/>
        <v>32</v>
      </c>
      <c r="CT26" s="209">
        <f t="shared" si="144"/>
        <v>0.19101123595505617</v>
      </c>
      <c r="CU26" s="185">
        <f t="shared" si="145"/>
        <v>0.10273972602739725</v>
      </c>
      <c r="CV26" s="210">
        <f t="shared" si="146"/>
        <v>0.13617021276595745</v>
      </c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</row>
    <row r="27" spans="1:126" s="142" customFormat="1" ht="15" customHeight="1" thickBot="1">
      <c r="A27" s="148" t="s">
        <v>91</v>
      </c>
      <c r="B27" s="305">
        <v>260</v>
      </c>
      <c r="C27" s="306">
        <v>290</v>
      </c>
      <c r="D27" s="307">
        <f t="shared" si="17"/>
        <v>550</v>
      </c>
      <c r="E27" s="305">
        <v>97</v>
      </c>
      <c r="F27" s="306">
        <v>77</v>
      </c>
      <c r="G27" s="308">
        <f t="shared" si="18"/>
        <v>174</v>
      </c>
      <c r="H27" s="184">
        <f t="shared" si="19"/>
        <v>0.37307692307692308</v>
      </c>
      <c r="I27" s="185">
        <f t="shared" si="20"/>
        <v>0.26551724137931032</v>
      </c>
      <c r="J27" s="186">
        <f t="shared" si="21"/>
        <v>0.31636363636363635</v>
      </c>
      <c r="K27" s="305">
        <v>29</v>
      </c>
      <c r="L27" s="306">
        <v>48</v>
      </c>
      <c r="M27" s="308">
        <f t="shared" si="22"/>
        <v>77</v>
      </c>
      <c r="N27" s="184">
        <f t="shared" si="112"/>
        <v>0.29896907216494845</v>
      </c>
      <c r="O27" s="185">
        <f t="shared" si="113"/>
        <v>0.62337662337662336</v>
      </c>
      <c r="P27" s="186">
        <f t="shared" si="114"/>
        <v>0.44252873563218392</v>
      </c>
      <c r="Q27" s="305">
        <v>30</v>
      </c>
      <c r="R27" s="306">
        <v>46</v>
      </c>
      <c r="S27" s="307">
        <f t="shared" si="23"/>
        <v>76</v>
      </c>
      <c r="T27" s="309">
        <f t="shared" si="115"/>
        <v>0.11538461538461539</v>
      </c>
      <c r="U27" s="310">
        <f t="shared" si="116"/>
        <v>0.15862068965517243</v>
      </c>
      <c r="V27" s="311">
        <f t="shared" si="117"/>
        <v>0.13818181818181818</v>
      </c>
      <c r="W27" s="305">
        <v>104</v>
      </c>
      <c r="X27" s="306">
        <v>141</v>
      </c>
      <c r="Y27" s="307">
        <f t="shared" si="27"/>
        <v>245</v>
      </c>
      <c r="Z27" s="309">
        <f t="shared" si="28"/>
        <v>0.4</v>
      </c>
      <c r="AA27" s="310">
        <f t="shared" si="29"/>
        <v>0.48620689655172411</v>
      </c>
      <c r="AB27" s="311">
        <f t="shared" si="30"/>
        <v>0.44545454545454544</v>
      </c>
      <c r="AC27" s="305">
        <v>3</v>
      </c>
      <c r="AD27" s="306">
        <v>15</v>
      </c>
      <c r="AE27" s="307">
        <f t="shared" si="31"/>
        <v>18</v>
      </c>
      <c r="AF27" s="309">
        <f t="shared" si="32"/>
        <v>1.1538461538461539E-2</v>
      </c>
      <c r="AG27" s="310">
        <f t="shared" si="33"/>
        <v>5.1724137931034482E-2</v>
      </c>
      <c r="AH27" s="311">
        <f t="shared" si="34"/>
        <v>3.272727272727273E-2</v>
      </c>
      <c r="AI27" s="305">
        <v>137</v>
      </c>
      <c r="AJ27" s="306">
        <v>202</v>
      </c>
      <c r="AK27" s="307">
        <f t="shared" si="35"/>
        <v>339</v>
      </c>
      <c r="AL27" s="309">
        <f t="shared" si="36"/>
        <v>0.52692307692307694</v>
      </c>
      <c r="AM27" s="310">
        <f t="shared" si="37"/>
        <v>0.69655172413793098</v>
      </c>
      <c r="AN27" s="311">
        <f t="shared" si="38"/>
        <v>0.61636363636363634</v>
      </c>
      <c r="AO27" s="305">
        <v>44</v>
      </c>
      <c r="AP27" s="306">
        <v>113</v>
      </c>
      <c r="AQ27" s="308">
        <f t="shared" si="39"/>
        <v>157</v>
      </c>
      <c r="AR27" s="312">
        <f t="shared" ref="AR27" si="147">IF(AO27=0,0,AO27/B27)</f>
        <v>0.16923076923076924</v>
      </c>
      <c r="AS27" s="313">
        <f t="shared" si="108"/>
        <v>0.3896551724137931</v>
      </c>
      <c r="AT27" s="314">
        <f t="shared" si="108"/>
        <v>0.28545454545454546</v>
      </c>
      <c r="AU27" s="305">
        <v>1</v>
      </c>
      <c r="AV27" s="306">
        <v>4</v>
      </c>
      <c r="AW27" s="307">
        <f t="shared" si="42"/>
        <v>5</v>
      </c>
      <c r="AX27" s="358">
        <f t="shared" si="43"/>
        <v>3.8461538461538464E-3</v>
      </c>
      <c r="AY27" s="359">
        <f t="shared" si="44"/>
        <v>1.3793103448275862E-2</v>
      </c>
      <c r="AZ27" s="360">
        <f t="shared" si="45"/>
        <v>9.0909090909090905E-3</v>
      </c>
      <c r="BA27" s="315">
        <v>1</v>
      </c>
      <c r="BB27" s="306">
        <v>0</v>
      </c>
      <c r="BC27" s="308">
        <f t="shared" si="46"/>
        <v>1</v>
      </c>
      <c r="BD27" s="358">
        <f t="shared" si="74"/>
        <v>3.8461538461538464E-3</v>
      </c>
      <c r="BE27" s="359">
        <f t="shared" si="75"/>
        <v>0</v>
      </c>
      <c r="BF27" s="360">
        <f t="shared" si="76"/>
        <v>1.8181818181818182E-3</v>
      </c>
      <c r="BG27" s="305">
        <v>65</v>
      </c>
      <c r="BH27" s="306">
        <v>74</v>
      </c>
      <c r="BI27" s="307">
        <f t="shared" si="47"/>
        <v>139</v>
      </c>
      <c r="BJ27" s="371">
        <f t="shared" si="77"/>
        <v>0.25</v>
      </c>
      <c r="BK27" s="359">
        <f t="shared" si="78"/>
        <v>0.25517241379310346</v>
      </c>
      <c r="BL27" s="372">
        <f t="shared" si="79"/>
        <v>0.25272727272727274</v>
      </c>
      <c r="BM27" s="305">
        <v>22</v>
      </c>
      <c r="BN27" s="306">
        <v>12</v>
      </c>
      <c r="BO27" s="307">
        <f t="shared" si="48"/>
        <v>34</v>
      </c>
      <c r="BP27" s="358">
        <f t="shared" si="80"/>
        <v>8.461538461538462E-2</v>
      </c>
      <c r="BQ27" s="359">
        <f t="shared" si="81"/>
        <v>4.1379310344827586E-2</v>
      </c>
      <c r="BR27" s="360">
        <f t="shared" si="82"/>
        <v>6.1818181818181821E-2</v>
      </c>
      <c r="BS27" s="169">
        <v>66</v>
      </c>
      <c r="BT27" s="316">
        <v>55</v>
      </c>
      <c r="BU27" s="170">
        <f t="shared" si="49"/>
        <v>121</v>
      </c>
      <c r="BV27" s="184">
        <f t="shared" si="129"/>
        <v>0.25384615384615383</v>
      </c>
      <c r="BW27" s="185">
        <f t="shared" si="130"/>
        <v>0.18965517241379309</v>
      </c>
      <c r="BX27" s="186">
        <f t="shared" si="131"/>
        <v>0.22</v>
      </c>
      <c r="BY27" s="317">
        <v>11</v>
      </c>
      <c r="BZ27" s="316">
        <v>2</v>
      </c>
      <c r="CA27" s="318">
        <f t="shared" si="53"/>
        <v>13</v>
      </c>
      <c r="CB27" s="184">
        <f t="shared" si="88"/>
        <v>4.230769230769231E-2</v>
      </c>
      <c r="CC27" s="185">
        <f t="shared" si="89"/>
        <v>6.8965517241379309E-3</v>
      </c>
      <c r="CD27" s="186">
        <f t="shared" si="90"/>
        <v>2.3636363636363636E-2</v>
      </c>
      <c r="CE27" s="169">
        <v>50</v>
      </c>
      <c r="CF27" s="316">
        <v>33</v>
      </c>
      <c r="CG27" s="170">
        <f t="shared" si="57"/>
        <v>83</v>
      </c>
      <c r="CH27" s="200">
        <f t="shared" si="135"/>
        <v>0.19230769230769232</v>
      </c>
      <c r="CI27" s="185">
        <f t="shared" si="136"/>
        <v>0.11379310344827587</v>
      </c>
      <c r="CJ27" s="201">
        <f t="shared" si="137"/>
        <v>0.15090909090909091</v>
      </c>
      <c r="CK27" s="169">
        <v>11</v>
      </c>
      <c r="CL27" s="316">
        <v>4</v>
      </c>
      <c r="CM27" s="170">
        <f t="shared" si="61"/>
        <v>15</v>
      </c>
      <c r="CN27" s="200">
        <f t="shared" si="138"/>
        <v>4.230769230769231E-2</v>
      </c>
      <c r="CO27" s="185">
        <f t="shared" si="139"/>
        <v>1.3793103448275862E-2</v>
      </c>
      <c r="CP27" s="201">
        <f t="shared" si="140"/>
        <v>2.7272727272727271E-2</v>
      </c>
      <c r="CQ27" s="173">
        <f t="shared" si="141"/>
        <v>61</v>
      </c>
      <c r="CR27" s="319">
        <f t="shared" si="142"/>
        <v>37</v>
      </c>
      <c r="CS27" s="174">
        <f t="shared" si="143"/>
        <v>98</v>
      </c>
      <c r="CT27" s="209">
        <f t="shared" si="144"/>
        <v>0.23461538461538461</v>
      </c>
      <c r="CU27" s="185">
        <f t="shared" si="145"/>
        <v>0.12758620689655173</v>
      </c>
      <c r="CV27" s="210">
        <f t="shared" si="146"/>
        <v>0.17818181818181819</v>
      </c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</row>
    <row r="28" spans="1:126" s="142" customFormat="1" ht="15" customHeight="1" thickBot="1">
      <c r="A28" s="149" t="s">
        <v>47</v>
      </c>
      <c r="B28" s="320">
        <v>113</v>
      </c>
      <c r="C28" s="321">
        <v>59</v>
      </c>
      <c r="D28" s="322">
        <f t="shared" si="17"/>
        <v>172</v>
      </c>
      <c r="E28" s="320">
        <v>31</v>
      </c>
      <c r="F28" s="321">
        <v>14</v>
      </c>
      <c r="G28" s="323">
        <f t="shared" si="18"/>
        <v>45</v>
      </c>
      <c r="H28" s="187">
        <f t="shared" si="19"/>
        <v>0.27433628318584069</v>
      </c>
      <c r="I28" s="188">
        <f t="shared" si="20"/>
        <v>0.23728813559322035</v>
      </c>
      <c r="J28" s="189">
        <f t="shared" si="21"/>
        <v>0.26162790697674421</v>
      </c>
      <c r="K28" s="320">
        <v>16</v>
      </c>
      <c r="L28" s="321">
        <v>8</v>
      </c>
      <c r="M28" s="323">
        <f t="shared" si="22"/>
        <v>24</v>
      </c>
      <c r="N28" s="187">
        <f t="shared" si="71"/>
        <v>0.5161290322580645</v>
      </c>
      <c r="O28" s="188">
        <f t="shared" si="72"/>
        <v>0.5714285714285714</v>
      </c>
      <c r="P28" s="189">
        <f t="shared" si="73"/>
        <v>0.53333333333333333</v>
      </c>
      <c r="Q28" s="320">
        <v>30</v>
      </c>
      <c r="R28" s="321">
        <v>13</v>
      </c>
      <c r="S28" s="322">
        <f t="shared" si="23"/>
        <v>43</v>
      </c>
      <c r="T28" s="324">
        <f t="shared" si="24"/>
        <v>0.26548672566371684</v>
      </c>
      <c r="U28" s="325">
        <f t="shared" si="25"/>
        <v>0.22033898305084745</v>
      </c>
      <c r="V28" s="326">
        <f t="shared" si="26"/>
        <v>0.25</v>
      </c>
      <c r="W28" s="327">
        <v>45</v>
      </c>
      <c r="X28" s="328">
        <v>47</v>
      </c>
      <c r="Y28" s="329">
        <f t="shared" si="27"/>
        <v>92</v>
      </c>
      <c r="Z28" s="324">
        <f t="shared" si="28"/>
        <v>0.39823008849557523</v>
      </c>
      <c r="AA28" s="325">
        <f t="shared" si="29"/>
        <v>0.79661016949152541</v>
      </c>
      <c r="AB28" s="326">
        <f t="shared" si="30"/>
        <v>0.53488372093023251</v>
      </c>
      <c r="AC28" s="320">
        <v>1</v>
      </c>
      <c r="AD28" s="321">
        <v>0</v>
      </c>
      <c r="AE28" s="322">
        <f t="shared" si="31"/>
        <v>1</v>
      </c>
      <c r="AF28" s="324">
        <f t="shared" si="32"/>
        <v>8.8495575221238937E-3</v>
      </c>
      <c r="AG28" s="325">
        <f t="shared" si="33"/>
        <v>0</v>
      </c>
      <c r="AH28" s="326">
        <f t="shared" si="34"/>
        <v>5.8139534883720929E-3</v>
      </c>
      <c r="AI28" s="320">
        <v>76</v>
      </c>
      <c r="AJ28" s="321">
        <v>60</v>
      </c>
      <c r="AK28" s="322">
        <f t="shared" si="35"/>
        <v>136</v>
      </c>
      <c r="AL28" s="324">
        <f t="shared" si="36"/>
        <v>0.67256637168141598</v>
      </c>
      <c r="AM28" s="325">
        <f t="shared" si="37"/>
        <v>1.0169491525423728</v>
      </c>
      <c r="AN28" s="326">
        <f t="shared" si="38"/>
        <v>0.79069767441860461</v>
      </c>
      <c r="AO28" s="320">
        <v>32</v>
      </c>
      <c r="AP28" s="321">
        <v>28</v>
      </c>
      <c r="AQ28" s="323">
        <f t="shared" si="39"/>
        <v>60</v>
      </c>
      <c r="AR28" s="330">
        <f t="shared" ref="AR28" si="148">IF(AO28=0,0,AO28/B28)</f>
        <v>0.2831858407079646</v>
      </c>
      <c r="AS28" s="331">
        <f t="shared" ref="AS28:AT28" si="149">IF(AP28=0,0,AP28/C28)</f>
        <v>0.47457627118644069</v>
      </c>
      <c r="AT28" s="332">
        <f t="shared" si="149"/>
        <v>0.34883720930232559</v>
      </c>
      <c r="AU28" s="320">
        <v>0</v>
      </c>
      <c r="AV28" s="321">
        <v>0</v>
      </c>
      <c r="AW28" s="322">
        <f t="shared" si="42"/>
        <v>0</v>
      </c>
      <c r="AX28" s="361">
        <f t="shared" si="43"/>
        <v>0</v>
      </c>
      <c r="AY28" s="362">
        <f t="shared" si="44"/>
        <v>0</v>
      </c>
      <c r="AZ28" s="363">
        <f t="shared" si="45"/>
        <v>0</v>
      </c>
      <c r="BA28" s="333">
        <v>0</v>
      </c>
      <c r="BB28" s="321">
        <v>0</v>
      </c>
      <c r="BC28" s="323">
        <f t="shared" si="46"/>
        <v>0</v>
      </c>
      <c r="BD28" s="361">
        <f t="shared" si="74"/>
        <v>0</v>
      </c>
      <c r="BE28" s="362">
        <f t="shared" si="75"/>
        <v>0</v>
      </c>
      <c r="BF28" s="363">
        <f t="shared" si="76"/>
        <v>0</v>
      </c>
      <c r="BG28" s="320">
        <v>24</v>
      </c>
      <c r="BH28" s="321">
        <v>11</v>
      </c>
      <c r="BI28" s="322">
        <f t="shared" si="47"/>
        <v>35</v>
      </c>
      <c r="BJ28" s="373">
        <f t="shared" si="77"/>
        <v>0.21238938053097345</v>
      </c>
      <c r="BK28" s="362">
        <f t="shared" si="78"/>
        <v>0.1864406779661017</v>
      </c>
      <c r="BL28" s="374">
        <f t="shared" si="79"/>
        <v>0.20348837209302326</v>
      </c>
      <c r="BM28" s="320">
        <v>16</v>
      </c>
      <c r="BN28" s="321">
        <v>8</v>
      </c>
      <c r="BO28" s="322">
        <f t="shared" si="48"/>
        <v>24</v>
      </c>
      <c r="BP28" s="361">
        <f t="shared" si="80"/>
        <v>0.1415929203539823</v>
      </c>
      <c r="BQ28" s="362">
        <f t="shared" si="81"/>
        <v>0.13559322033898305</v>
      </c>
      <c r="BR28" s="363">
        <f t="shared" si="82"/>
        <v>0.13953488372093023</v>
      </c>
      <c r="BS28" s="334">
        <v>22</v>
      </c>
      <c r="BT28" s="335">
        <v>9</v>
      </c>
      <c r="BU28" s="336">
        <f t="shared" si="49"/>
        <v>31</v>
      </c>
      <c r="BV28" s="187">
        <f t="shared" ref="BV28" si="150">IF(B28=0,0,BS28/B28)</f>
        <v>0.19469026548672566</v>
      </c>
      <c r="BW28" s="188">
        <f t="shared" ref="BW28:BW29" si="151">IF(C28=0,0,BT28/C28)</f>
        <v>0.15254237288135594</v>
      </c>
      <c r="BX28" s="189">
        <f t="shared" ref="BX28:BX29" si="152">IF(D28=0,0,BU28/D28)</f>
        <v>0.18023255813953487</v>
      </c>
      <c r="BY28" s="337">
        <v>11</v>
      </c>
      <c r="BZ28" s="335">
        <v>4</v>
      </c>
      <c r="CA28" s="338">
        <f t="shared" si="53"/>
        <v>15</v>
      </c>
      <c r="CB28" s="187">
        <f t="shared" si="88"/>
        <v>9.7345132743362831E-2</v>
      </c>
      <c r="CC28" s="188">
        <f t="shared" si="89"/>
        <v>6.7796610169491525E-2</v>
      </c>
      <c r="CD28" s="189">
        <f t="shared" si="90"/>
        <v>8.7209302325581398E-2</v>
      </c>
      <c r="CE28" s="334">
        <v>21</v>
      </c>
      <c r="CF28" s="335">
        <v>6</v>
      </c>
      <c r="CG28" s="336">
        <f t="shared" si="57"/>
        <v>27</v>
      </c>
      <c r="CH28" s="202">
        <f t="shared" si="91"/>
        <v>0.18584070796460178</v>
      </c>
      <c r="CI28" s="188">
        <f t="shared" si="92"/>
        <v>0.10169491525423729</v>
      </c>
      <c r="CJ28" s="203">
        <f t="shared" si="93"/>
        <v>0.15697674418604651</v>
      </c>
      <c r="CK28" s="334">
        <v>8</v>
      </c>
      <c r="CL28" s="335">
        <v>4</v>
      </c>
      <c r="CM28" s="336">
        <f t="shared" si="61"/>
        <v>12</v>
      </c>
      <c r="CN28" s="202">
        <f t="shared" si="94"/>
        <v>7.0796460176991149E-2</v>
      </c>
      <c r="CO28" s="188">
        <f t="shared" si="95"/>
        <v>6.7796610169491525E-2</v>
      </c>
      <c r="CP28" s="203">
        <f t="shared" si="96"/>
        <v>6.9767441860465115E-2</v>
      </c>
      <c r="CQ28" s="339">
        <f t="shared" si="97"/>
        <v>29</v>
      </c>
      <c r="CR28" s="340">
        <f t="shared" si="98"/>
        <v>10</v>
      </c>
      <c r="CS28" s="341">
        <f t="shared" si="99"/>
        <v>39</v>
      </c>
      <c r="CT28" s="211">
        <f t="shared" si="100"/>
        <v>0.25663716814159293</v>
      </c>
      <c r="CU28" s="188">
        <f t="shared" si="101"/>
        <v>0.16949152542372881</v>
      </c>
      <c r="CV28" s="189">
        <f t="shared" si="102"/>
        <v>0.22674418604651161</v>
      </c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</row>
    <row r="29" spans="1:126" s="142" customFormat="1" ht="15" customHeight="1" thickTop="1">
      <c r="A29" s="150" t="s">
        <v>45</v>
      </c>
      <c r="B29" s="171">
        <f>SUM(B24:B28)</f>
        <v>6815</v>
      </c>
      <c r="C29" s="172">
        <f t="shared" ref="C29" si="153">SUM(C24:C28)</f>
        <v>6410</v>
      </c>
      <c r="D29" s="172">
        <f t="shared" si="17"/>
        <v>13225</v>
      </c>
      <c r="E29" s="171">
        <f>SUM(E24:E28)</f>
        <v>1755</v>
      </c>
      <c r="F29" s="172">
        <f t="shared" ref="F29" si="154">SUM(F24:F28)</f>
        <v>1769</v>
      </c>
      <c r="G29" s="172">
        <f t="shared" si="18"/>
        <v>3524</v>
      </c>
      <c r="H29" s="193">
        <f>IF(B29=0,0,E29/B29)</f>
        <v>0.2575201760821717</v>
      </c>
      <c r="I29" s="191">
        <f t="shared" si="20"/>
        <v>0.27597503900156006</v>
      </c>
      <c r="J29" s="192">
        <f t="shared" si="21"/>
        <v>0.26646502835538755</v>
      </c>
      <c r="K29" s="171">
        <f>SUM(K24:K28)</f>
        <v>1063</v>
      </c>
      <c r="L29" s="172">
        <f t="shared" ref="L29" si="155">SUM(L24:L28)</f>
        <v>1122</v>
      </c>
      <c r="M29" s="172">
        <f t="shared" si="22"/>
        <v>2185</v>
      </c>
      <c r="N29" s="193">
        <f t="shared" si="71"/>
        <v>0.60569800569800569</v>
      </c>
      <c r="O29" s="191">
        <f t="shared" si="72"/>
        <v>0.63425664217071787</v>
      </c>
      <c r="P29" s="192">
        <f t="shared" si="73"/>
        <v>0.62003405221339392</v>
      </c>
      <c r="Q29" s="171">
        <f>SUM(Q24:Q28)</f>
        <v>1267</v>
      </c>
      <c r="R29" s="172">
        <f t="shared" ref="R29" si="156">SUM(R24:R28)</f>
        <v>1455</v>
      </c>
      <c r="S29" s="172">
        <f t="shared" si="23"/>
        <v>2722</v>
      </c>
      <c r="T29" s="342">
        <f>IF(B29=0,0,Q29/B29)</f>
        <v>0.1859134262655906</v>
      </c>
      <c r="U29" s="343">
        <f t="shared" si="25"/>
        <v>0.22698907956318254</v>
      </c>
      <c r="V29" s="344">
        <f t="shared" si="26"/>
        <v>0.20582230623818526</v>
      </c>
      <c r="W29" s="171">
        <f>SUM(W24:W28)</f>
        <v>3034</v>
      </c>
      <c r="X29" s="172">
        <f t="shared" ref="X29" si="157">SUM(X24:X28)</f>
        <v>3643</v>
      </c>
      <c r="Y29" s="172">
        <f t="shared" si="27"/>
        <v>6677</v>
      </c>
      <c r="Z29" s="342">
        <f t="shared" si="28"/>
        <v>0.44519442406456344</v>
      </c>
      <c r="AA29" s="343">
        <f t="shared" si="29"/>
        <v>0.56833073322932914</v>
      </c>
      <c r="AB29" s="344">
        <f t="shared" si="30"/>
        <v>0.50487712665406426</v>
      </c>
      <c r="AC29" s="171">
        <f>SUM(AC24:AC28)</f>
        <v>18</v>
      </c>
      <c r="AD29" s="172">
        <f t="shared" ref="AD29" si="158">SUM(AD24:AD28)</f>
        <v>31</v>
      </c>
      <c r="AE29" s="172">
        <f t="shared" si="31"/>
        <v>49</v>
      </c>
      <c r="AF29" s="345">
        <f t="shared" si="32"/>
        <v>2.6412325752017607E-3</v>
      </c>
      <c r="AG29" s="343">
        <f t="shared" si="33"/>
        <v>4.8361934477379092E-3</v>
      </c>
      <c r="AH29" s="344">
        <f t="shared" si="34"/>
        <v>3.7051039697542534E-3</v>
      </c>
      <c r="AI29" s="171">
        <f>SUM(AI24:AI28)</f>
        <v>4284</v>
      </c>
      <c r="AJ29" s="172">
        <f t="shared" ref="AJ29" si="159">SUM(AJ24:AJ28)</f>
        <v>5109</v>
      </c>
      <c r="AK29" s="172">
        <f t="shared" si="35"/>
        <v>9393</v>
      </c>
      <c r="AL29" s="345">
        <f t="shared" si="36"/>
        <v>0.62861335289801912</v>
      </c>
      <c r="AM29" s="343">
        <f t="shared" si="37"/>
        <v>0.79703588143525739</v>
      </c>
      <c r="AN29" s="344">
        <f t="shared" si="38"/>
        <v>0.71024574669187146</v>
      </c>
      <c r="AO29" s="171">
        <f>SUM(AO24:AO28)</f>
        <v>2166</v>
      </c>
      <c r="AP29" s="172">
        <f t="shared" ref="AP29" si="160">SUM(AP24:AP28)</f>
        <v>2827</v>
      </c>
      <c r="AQ29" s="172">
        <f t="shared" si="39"/>
        <v>4993</v>
      </c>
      <c r="AR29" s="346">
        <f t="shared" ref="AR29" si="161">IF(AO29=0,0,AO29/B29)</f>
        <v>0.3178283198826119</v>
      </c>
      <c r="AS29" s="347">
        <f t="shared" ref="AS29:AT29" si="162">IF(AP29=0,0,AP29/C29)</f>
        <v>0.44102964118564741</v>
      </c>
      <c r="AT29" s="348">
        <f t="shared" si="162"/>
        <v>0.37754253308128544</v>
      </c>
      <c r="AU29" s="171">
        <f>SUM(AU24:AU28)</f>
        <v>86</v>
      </c>
      <c r="AV29" s="172">
        <f t="shared" ref="AV29" si="163">SUM(AV24:AV28)</f>
        <v>109</v>
      </c>
      <c r="AW29" s="172">
        <f t="shared" si="42"/>
        <v>195</v>
      </c>
      <c r="AX29" s="364">
        <f t="shared" si="43"/>
        <v>1.2619222303741746E-2</v>
      </c>
      <c r="AY29" s="365">
        <f t="shared" si="44"/>
        <v>1.7004680187207487E-2</v>
      </c>
      <c r="AZ29" s="366">
        <f t="shared" si="45"/>
        <v>1.4744801512287334E-2</v>
      </c>
      <c r="BA29" s="171">
        <f>SUM(BA24:BA28)</f>
        <v>10</v>
      </c>
      <c r="BB29" s="172">
        <f t="shared" ref="BB29" si="164">SUM(BB24:BB28)</f>
        <v>11</v>
      </c>
      <c r="BC29" s="172">
        <f t="shared" si="46"/>
        <v>21</v>
      </c>
      <c r="BD29" s="364">
        <f t="shared" si="74"/>
        <v>1.467351430667645E-3</v>
      </c>
      <c r="BE29" s="365">
        <f t="shared" si="75"/>
        <v>1.7160686427457098E-3</v>
      </c>
      <c r="BF29" s="366">
        <f t="shared" si="76"/>
        <v>1.5879017013232515E-3</v>
      </c>
      <c r="BG29" s="171">
        <f>SUM(BG24:BG28)</f>
        <v>1456</v>
      </c>
      <c r="BH29" s="172">
        <f t="shared" ref="BH29" si="165">SUM(BH24:BH28)</f>
        <v>1460</v>
      </c>
      <c r="BI29" s="172">
        <f t="shared" si="47"/>
        <v>2916</v>
      </c>
      <c r="BJ29" s="375">
        <f t="shared" si="77"/>
        <v>0.21364636830520911</v>
      </c>
      <c r="BK29" s="365">
        <f t="shared" si="78"/>
        <v>0.22776911076443057</v>
      </c>
      <c r="BL29" s="376">
        <f t="shared" si="79"/>
        <v>0.22049149338374291</v>
      </c>
      <c r="BM29" s="171">
        <f>SUM(BM24:BM28)</f>
        <v>436</v>
      </c>
      <c r="BN29" s="172">
        <f t="shared" ref="BN29" si="166">SUM(BN24:BN28)</f>
        <v>436</v>
      </c>
      <c r="BO29" s="172">
        <f t="shared" si="48"/>
        <v>872</v>
      </c>
      <c r="BP29" s="364">
        <f t="shared" si="80"/>
        <v>6.3976522377109324E-2</v>
      </c>
      <c r="BQ29" s="365">
        <f t="shared" si="81"/>
        <v>6.8018720748829947E-2</v>
      </c>
      <c r="BR29" s="366">
        <f t="shared" si="82"/>
        <v>6.5935727788279774E-2</v>
      </c>
      <c r="BS29" s="171">
        <f>SUM(BS24:BS28)</f>
        <v>1195</v>
      </c>
      <c r="BT29" s="172">
        <f t="shared" ref="BT29" si="167">SUM(BT24:BT28)</f>
        <v>799</v>
      </c>
      <c r="BU29" s="172">
        <f t="shared" si="49"/>
        <v>1994</v>
      </c>
      <c r="BV29" s="190">
        <f>IF(B29=0,0,BS29/B29)</f>
        <v>0.17534849596478358</v>
      </c>
      <c r="BW29" s="191">
        <f t="shared" si="151"/>
        <v>0.12464898595943838</v>
      </c>
      <c r="BX29" s="192">
        <f t="shared" si="152"/>
        <v>0.15077504725897919</v>
      </c>
      <c r="BY29" s="171">
        <f>SUM(BY24:BY28)</f>
        <v>282</v>
      </c>
      <c r="BZ29" s="172">
        <f t="shared" ref="BZ29" si="168">SUM(BZ24:BZ28)</f>
        <v>118</v>
      </c>
      <c r="CA29" s="172">
        <f t="shared" si="53"/>
        <v>400</v>
      </c>
      <c r="CB29" s="193">
        <f t="shared" si="88"/>
        <v>4.1379310344827586E-2</v>
      </c>
      <c r="CC29" s="191">
        <f t="shared" si="89"/>
        <v>1.8408736349453978E-2</v>
      </c>
      <c r="CD29" s="192">
        <f t="shared" si="90"/>
        <v>3.0245746691871456E-2</v>
      </c>
      <c r="CE29" s="171">
        <f>SUM(CE24:CE28)</f>
        <v>982</v>
      </c>
      <c r="CF29" s="172">
        <f t="shared" ref="CF29" si="169">SUM(CF24:CF28)</f>
        <v>628</v>
      </c>
      <c r="CG29" s="172">
        <f t="shared" si="57"/>
        <v>1610</v>
      </c>
      <c r="CH29" s="204">
        <f t="shared" si="92"/>
        <v>0.14409391049156273</v>
      </c>
      <c r="CI29" s="191">
        <f t="shared" si="92"/>
        <v>9.7971918876755076E-2</v>
      </c>
      <c r="CJ29" s="205">
        <f>IF(D29=0,0,CG29/D29)</f>
        <v>0.12173913043478261</v>
      </c>
      <c r="CK29" s="171">
        <f>SUM(CK24:CK28)</f>
        <v>312</v>
      </c>
      <c r="CL29" s="172">
        <f t="shared" ref="CL29" si="170">SUM(CL24:CL28)</f>
        <v>148</v>
      </c>
      <c r="CM29" s="172">
        <f t="shared" si="61"/>
        <v>460</v>
      </c>
      <c r="CN29" s="204">
        <f t="shared" si="94"/>
        <v>4.5781364636830524E-2</v>
      </c>
      <c r="CO29" s="191">
        <f t="shared" si="95"/>
        <v>2.3088923556942278E-2</v>
      </c>
      <c r="CP29" s="205">
        <f t="shared" si="96"/>
        <v>3.4782608695652174E-2</v>
      </c>
      <c r="CQ29" s="171">
        <f>SUM(CQ24:CQ28)</f>
        <v>1294</v>
      </c>
      <c r="CR29" s="172">
        <f t="shared" ref="CR29:CS29" si="171">SUM(CR24:CR28)</f>
        <v>776</v>
      </c>
      <c r="CS29" s="172">
        <f t="shared" si="171"/>
        <v>2070</v>
      </c>
      <c r="CT29" s="212">
        <f t="shared" si="100"/>
        <v>0.18987527512839325</v>
      </c>
      <c r="CU29" s="191">
        <f t="shared" si="101"/>
        <v>0.12106084243369734</v>
      </c>
      <c r="CV29" s="192">
        <f t="shared" si="102"/>
        <v>0.15652173913043479</v>
      </c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</row>
    <row r="30" spans="1:126" s="83" customFormat="1" ht="9" customHeight="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3"/>
      <c r="U30" s="153"/>
      <c r="V30" s="153"/>
      <c r="W30" s="152"/>
      <c r="X30" s="152"/>
      <c r="Y30" s="152"/>
      <c r="Z30" s="153"/>
      <c r="AA30" s="153"/>
      <c r="AB30" s="153"/>
      <c r="AC30" s="152"/>
      <c r="AD30" s="152"/>
      <c r="AE30" s="152"/>
      <c r="AF30" s="153"/>
      <c r="AG30" s="153"/>
      <c r="AH30" s="153"/>
      <c r="AI30" s="152"/>
      <c r="AJ30" s="152"/>
      <c r="AK30" s="152"/>
      <c r="AL30" s="153"/>
      <c r="AM30" s="153"/>
      <c r="AN30" s="153"/>
      <c r="AO30" s="152"/>
      <c r="AP30" s="152"/>
      <c r="AQ30" s="152"/>
      <c r="AR30" s="153"/>
      <c r="AS30" s="153"/>
      <c r="AT30" s="153"/>
      <c r="AU30" s="152"/>
      <c r="AV30" s="152"/>
      <c r="AW30" s="152"/>
      <c r="AX30" s="154"/>
      <c r="AY30" s="154"/>
      <c r="AZ30" s="154"/>
      <c r="BA30" s="152"/>
      <c r="BB30" s="152"/>
      <c r="BC30" s="152"/>
      <c r="BD30" s="154"/>
      <c r="BE30" s="154"/>
      <c r="BF30" s="155"/>
      <c r="BG30" s="152"/>
      <c r="BH30" s="152"/>
      <c r="BI30" s="152"/>
      <c r="BJ30" s="154"/>
      <c r="BK30" s="154"/>
      <c r="BL30" s="154"/>
      <c r="BM30" s="152"/>
      <c r="BN30" s="152"/>
      <c r="BO30" s="152"/>
      <c r="BP30" s="154"/>
      <c r="BQ30" s="154"/>
      <c r="BR30" s="155"/>
      <c r="BS30" s="152"/>
      <c r="BT30" s="152"/>
      <c r="BU30" s="152"/>
      <c r="BV30" s="154"/>
      <c r="BW30" s="154"/>
      <c r="BX30" s="154"/>
      <c r="BY30" s="152"/>
      <c r="BZ30" s="152"/>
      <c r="CA30" s="152"/>
      <c r="CB30" s="154"/>
      <c r="CC30" s="154"/>
      <c r="CD30" s="154"/>
      <c r="CE30" s="152"/>
      <c r="CF30" s="152"/>
      <c r="CG30" s="152"/>
      <c r="CH30" s="156"/>
      <c r="CI30" s="156"/>
      <c r="CJ30" s="156"/>
      <c r="CK30" s="152"/>
      <c r="CL30" s="152"/>
      <c r="CM30" s="152"/>
      <c r="CN30" s="157"/>
      <c r="CO30" s="157"/>
      <c r="CP30" s="157"/>
      <c r="CQ30" s="152"/>
    </row>
    <row r="34" spans="1:100" ht="9" customHeight="1">
      <c r="A34" s="158" t="s">
        <v>70</v>
      </c>
      <c r="B34" s="159">
        <f>B5</f>
        <v>1419</v>
      </c>
      <c r="C34" s="159">
        <f>C5</f>
        <v>1417</v>
      </c>
      <c r="D34" s="159">
        <f>D5</f>
        <v>2836</v>
      </c>
      <c r="E34" s="159"/>
      <c r="F34" s="159"/>
      <c r="G34" s="159">
        <f>G5</f>
        <v>590</v>
      </c>
      <c r="H34" s="159"/>
      <c r="I34" s="159"/>
      <c r="J34" s="160">
        <f t="shared" ref="J34:J41" si="172">IF(G34=0,0,G34/$D34)</f>
        <v>0.20803949224259521</v>
      </c>
      <c r="K34" s="159"/>
      <c r="L34" s="159"/>
      <c r="M34" s="159"/>
      <c r="N34" s="159"/>
      <c r="O34" s="159"/>
      <c r="P34" s="159"/>
      <c r="Q34" s="159"/>
      <c r="R34" s="159"/>
      <c r="T34" s="162"/>
      <c r="U34" s="162"/>
      <c r="V34" s="162"/>
      <c r="W34" s="159"/>
      <c r="X34" s="159"/>
      <c r="Y34" s="159"/>
      <c r="Z34" s="162"/>
      <c r="AA34" s="162"/>
      <c r="AB34" s="162"/>
      <c r="AC34" s="159"/>
      <c r="AD34" s="159"/>
      <c r="AE34" s="159"/>
      <c r="AF34" s="162"/>
      <c r="AG34" s="162"/>
      <c r="AH34" s="162"/>
      <c r="AI34" s="159"/>
      <c r="AJ34" s="159"/>
      <c r="AK34" s="159">
        <f>AK5</f>
        <v>1525</v>
      </c>
      <c r="AL34" s="162"/>
      <c r="AM34" s="162"/>
      <c r="AN34" s="162">
        <f t="shared" ref="AN34:AN41" si="173">IF(AK34=0,0,AK34/$D34)</f>
        <v>0.53772919605077574</v>
      </c>
      <c r="AO34" s="159"/>
      <c r="AP34" s="159"/>
      <c r="AQ34" s="159"/>
      <c r="AR34" s="162"/>
      <c r="AS34" s="162"/>
      <c r="AT34" s="162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>
        <f>CG5</f>
        <v>368</v>
      </c>
      <c r="CH34" s="159"/>
      <c r="CI34" s="159"/>
      <c r="CJ34" s="159"/>
      <c r="CK34" s="159"/>
      <c r="CL34" s="159"/>
      <c r="CM34" s="159">
        <f>CM5</f>
        <v>139</v>
      </c>
      <c r="CN34" s="159"/>
      <c r="CO34" s="159"/>
      <c r="CP34" s="159"/>
      <c r="CS34" s="164"/>
      <c r="CV34" s="164">
        <f>(CG34+CM34)/D34</f>
        <v>0.17877291960507757</v>
      </c>
    </row>
    <row r="35" spans="1:100" ht="9" customHeight="1">
      <c r="A35" s="158" t="s">
        <v>71</v>
      </c>
      <c r="B35" s="159">
        <f>B9+B10+B11+B13</f>
        <v>1625</v>
      </c>
      <c r="C35" s="159">
        <f>C9+C10+C11+C13</f>
        <v>1483</v>
      </c>
      <c r="D35" s="159">
        <f>D9+D10+D11+D13</f>
        <v>3108</v>
      </c>
      <c r="E35" s="159"/>
      <c r="F35" s="159"/>
      <c r="G35" s="159">
        <f>G9+G10+G11+G13</f>
        <v>706</v>
      </c>
      <c r="H35" s="159"/>
      <c r="I35" s="159"/>
      <c r="J35" s="160">
        <f t="shared" si="172"/>
        <v>0.22715572715572716</v>
      </c>
      <c r="K35" s="159"/>
      <c r="L35" s="159"/>
      <c r="M35" s="159"/>
      <c r="N35" s="159"/>
      <c r="O35" s="159"/>
      <c r="P35" s="159"/>
      <c r="Q35" s="159"/>
      <c r="R35" s="159"/>
      <c r="T35" s="162"/>
      <c r="U35" s="162"/>
      <c r="V35" s="162"/>
      <c r="W35" s="159"/>
      <c r="X35" s="159"/>
      <c r="Y35" s="159"/>
      <c r="Z35" s="162"/>
      <c r="AA35" s="162"/>
      <c r="AB35" s="162"/>
      <c r="AC35" s="159"/>
      <c r="AD35" s="159"/>
      <c r="AE35" s="159"/>
      <c r="AF35" s="162"/>
      <c r="AG35" s="162"/>
      <c r="AH35" s="162"/>
      <c r="AI35" s="159"/>
      <c r="AJ35" s="159"/>
      <c r="AK35" s="159">
        <f>AK9+AK10+AK11+AK13</f>
        <v>1927</v>
      </c>
      <c r="AL35" s="162"/>
      <c r="AM35" s="162"/>
      <c r="AN35" s="162">
        <f t="shared" si="173"/>
        <v>0.62001287001286998</v>
      </c>
      <c r="AO35" s="159"/>
      <c r="AP35" s="159"/>
      <c r="AQ35" s="159"/>
      <c r="AR35" s="162"/>
      <c r="AS35" s="162"/>
      <c r="AT35" s="162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>
        <f>CG9+CG10+CG11+CG13</f>
        <v>380</v>
      </c>
      <c r="CH35" s="159"/>
      <c r="CI35" s="159"/>
      <c r="CJ35" s="159"/>
      <c r="CK35" s="159"/>
      <c r="CL35" s="159"/>
      <c r="CM35" s="159">
        <f>CM9+CM10+CM11+CM13</f>
        <v>68</v>
      </c>
      <c r="CN35" s="159"/>
      <c r="CO35" s="159"/>
      <c r="CP35" s="159"/>
      <c r="CS35" s="164"/>
      <c r="CV35" s="164">
        <f t="shared" ref="CV35:CV41" si="174">(CG35+CM35)/D35</f>
        <v>0.14414414414414414</v>
      </c>
    </row>
    <row r="36" spans="1:100" ht="9" customHeight="1">
      <c r="A36" s="158" t="s">
        <v>72</v>
      </c>
      <c r="B36" s="159">
        <f>B12+B14</f>
        <v>655</v>
      </c>
      <c r="C36" s="159">
        <f>C12+C14</f>
        <v>558</v>
      </c>
      <c r="D36" s="159">
        <f>D12+D14</f>
        <v>1213</v>
      </c>
      <c r="E36" s="159"/>
      <c r="F36" s="159"/>
      <c r="G36" s="159">
        <f>G12+G14</f>
        <v>404</v>
      </c>
      <c r="H36" s="159"/>
      <c r="I36" s="159"/>
      <c r="J36" s="160">
        <f t="shared" si="172"/>
        <v>0.33305853256389117</v>
      </c>
      <c r="K36" s="159"/>
      <c r="L36" s="159"/>
      <c r="M36" s="159"/>
      <c r="N36" s="159"/>
      <c r="O36" s="159"/>
      <c r="P36" s="159"/>
      <c r="Q36" s="159"/>
      <c r="R36" s="159"/>
      <c r="T36" s="162"/>
      <c r="U36" s="162"/>
      <c r="V36" s="162"/>
      <c r="W36" s="159"/>
      <c r="X36" s="159"/>
      <c r="Y36" s="159"/>
      <c r="Z36" s="162"/>
      <c r="AA36" s="162"/>
      <c r="AB36" s="162"/>
      <c r="AC36" s="159"/>
      <c r="AD36" s="159"/>
      <c r="AE36" s="159"/>
      <c r="AF36" s="162"/>
      <c r="AG36" s="162"/>
      <c r="AH36" s="162"/>
      <c r="AI36" s="159"/>
      <c r="AJ36" s="159"/>
      <c r="AK36" s="159">
        <f>AK12+AK14</f>
        <v>1130</v>
      </c>
      <c r="AL36" s="162"/>
      <c r="AM36" s="162"/>
      <c r="AN36" s="162">
        <f t="shared" si="173"/>
        <v>0.93157460840890349</v>
      </c>
      <c r="AO36" s="159"/>
      <c r="AP36" s="159"/>
      <c r="AQ36" s="159"/>
      <c r="AR36" s="162"/>
      <c r="AS36" s="162"/>
      <c r="AT36" s="162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>
        <f>CG12+CG14</f>
        <v>131</v>
      </c>
      <c r="CH36" s="159"/>
      <c r="CI36" s="159"/>
      <c r="CJ36" s="159"/>
      <c r="CK36" s="159"/>
      <c r="CL36" s="159"/>
      <c r="CM36" s="159">
        <f>CM12+CM14</f>
        <v>101</v>
      </c>
      <c r="CN36" s="159"/>
      <c r="CO36" s="159"/>
      <c r="CP36" s="159"/>
      <c r="CS36" s="164"/>
      <c r="CV36" s="164">
        <f t="shared" si="174"/>
        <v>0.19126133553173949</v>
      </c>
    </row>
    <row r="37" spans="1:100" ht="9" customHeight="1">
      <c r="A37" s="158" t="s">
        <v>73</v>
      </c>
      <c r="B37" s="159">
        <f>B8+B16+B18+B19</f>
        <v>1027</v>
      </c>
      <c r="C37" s="159">
        <f>C8+C16+C18+C19</f>
        <v>937</v>
      </c>
      <c r="D37" s="159">
        <f>D8+D16+D18+D19</f>
        <v>1964</v>
      </c>
      <c r="E37" s="159"/>
      <c r="F37" s="159"/>
      <c r="G37" s="159">
        <f>G8+G16+G18+G19</f>
        <v>515</v>
      </c>
      <c r="H37" s="159"/>
      <c r="I37" s="159"/>
      <c r="J37" s="160">
        <f t="shared" si="172"/>
        <v>0.26221995926680247</v>
      </c>
      <c r="K37" s="159"/>
      <c r="L37" s="159"/>
      <c r="M37" s="159"/>
      <c r="N37" s="159"/>
      <c r="O37" s="159"/>
      <c r="P37" s="159"/>
      <c r="Q37" s="159"/>
      <c r="R37" s="159"/>
      <c r="T37" s="162"/>
      <c r="U37" s="162"/>
      <c r="V37" s="162"/>
      <c r="W37" s="159"/>
      <c r="X37" s="159"/>
      <c r="Y37" s="159"/>
      <c r="Z37" s="162"/>
      <c r="AA37" s="162"/>
      <c r="AB37" s="162"/>
      <c r="AC37" s="159"/>
      <c r="AD37" s="159"/>
      <c r="AE37" s="159"/>
      <c r="AF37" s="162"/>
      <c r="AG37" s="162"/>
      <c r="AH37" s="162"/>
      <c r="AI37" s="159"/>
      <c r="AJ37" s="159"/>
      <c r="AK37" s="159">
        <f>AK8+AK16+AK18+AK19</f>
        <v>1512</v>
      </c>
      <c r="AL37" s="162"/>
      <c r="AM37" s="162"/>
      <c r="AN37" s="162">
        <f t="shared" si="173"/>
        <v>0.76985743380855398</v>
      </c>
      <c r="AO37" s="159"/>
      <c r="AP37" s="159"/>
      <c r="AQ37" s="159"/>
      <c r="AR37" s="162"/>
      <c r="AS37" s="162"/>
      <c r="AT37" s="162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>
        <f>CG8+CG16+CG18+CG19</f>
        <v>250</v>
      </c>
      <c r="CH37" s="159"/>
      <c r="CI37" s="159"/>
      <c r="CJ37" s="159"/>
      <c r="CK37" s="159"/>
      <c r="CL37" s="159"/>
      <c r="CM37" s="159">
        <f>CM8+CM16+CM18+CM19</f>
        <v>24</v>
      </c>
      <c r="CN37" s="159"/>
      <c r="CO37" s="159"/>
      <c r="CP37" s="159"/>
      <c r="CS37" s="164"/>
      <c r="CV37" s="164">
        <f t="shared" si="174"/>
        <v>0.1395112016293279</v>
      </c>
    </row>
    <row r="38" spans="1:100" ht="9" customHeight="1">
      <c r="A38" s="158" t="s">
        <v>74</v>
      </c>
      <c r="B38" s="159">
        <f>B6+B20+B21+B22+B23</f>
        <v>709</v>
      </c>
      <c r="C38" s="159">
        <f>C6+C20+C21+C22+C23</f>
        <v>650</v>
      </c>
      <c r="D38" s="159">
        <f>D6+D20+D21+D22+D23</f>
        <v>1359</v>
      </c>
      <c r="E38" s="159"/>
      <c r="F38" s="159"/>
      <c r="G38" s="159">
        <f>G6+G20+G21+G22+G23</f>
        <v>453</v>
      </c>
      <c r="H38" s="159"/>
      <c r="I38" s="159"/>
      <c r="J38" s="160">
        <f t="shared" si="172"/>
        <v>0.33333333333333331</v>
      </c>
      <c r="K38" s="159"/>
      <c r="L38" s="159"/>
      <c r="M38" s="159"/>
      <c r="N38" s="159"/>
      <c r="O38" s="159"/>
      <c r="P38" s="159"/>
      <c r="Q38" s="159"/>
      <c r="R38" s="159"/>
      <c r="T38" s="162"/>
      <c r="U38" s="162"/>
      <c r="V38" s="162"/>
      <c r="W38" s="159"/>
      <c r="X38" s="159"/>
      <c r="Y38" s="159"/>
      <c r="Z38" s="162"/>
      <c r="AA38" s="162"/>
      <c r="AB38" s="162"/>
      <c r="AC38" s="159"/>
      <c r="AD38" s="159"/>
      <c r="AE38" s="159"/>
      <c r="AF38" s="162"/>
      <c r="AG38" s="162"/>
      <c r="AH38" s="162"/>
      <c r="AI38" s="159"/>
      <c r="AJ38" s="159"/>
      <c r="AK38" s="159">
        <f>AK6+AK20+AK21+AK22+AK23</f>
        <v>1130</v>
      </c>
      <c r="AL38" s="162"/>
      <c r="AM38" s="162"/>
      <c r="AN38" s="162">
        <f t="shared" si="173"/>
        <v>0.83149374540103016</v>
      </c>
      <c r="AO38" s="159"/>
      <c r="AP38" s="159"/>
      <c r="AQ38" s="159"/>
      <c r="AR38" s="162"/>
      <c r="AS38" s="162"/>
      <c r="AT38" s="162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>
        <f>CG6+CG20+CG21+CG22+CG23</f>
        <v>101</v>
      </c>
      <c r="CH38" s="159"/>
      <c r="CI38" s="159"/>
      <c r="CJ38" s="159"/>
      <c r="CK38" s="159"/>
      <c r="CL38" s="159"/>
      <c r="CM38" s="159">
        <f>CM6+CM20+CM21+CM22+CM23</f>
        <v>23</v>
      </c>
      <c r="CN38" s="159"/>
      <c r="CO38" s="159"/>
      <c r="CP38" s="159"/>
      <c r="CS38" s="164"/>
      <c r="CV38" s="164">
        <f t="shared" si="174"/>
        <v>9.1243561442236942E-2</v>
      </c>
    </row>
    <row r="39" spans="1:100" ht="9" customHeight="1">
      <c r="A39" s="158" t="s">
        <v>75</v>
      </c>
      <c r="B39" s="159">
        <f>B7+B17</f>
        <v>701</v>
      </c>
      <c r="C39" s="159">
        <f>C7+C17</f>
        <v>652</v>
      </c>
      <c r="D39" s="159">
        <f>D7+D17</f>
        <v>1353</v>
      </c>
      <c r="E39" s="159"/>
      <c r="F39" s="159"/>
      <c r="G39" s="159">
        <f>G7+G17</f>
        <v>444</v>
      </c>
      <c r="H39" s="159"/>
      <c r="I39" s="159"/>
      <c r="J39" s="160">
        <f t="shared" si="172"/>
        <v>0.32815964523281599</v>
      </c>
      <c r="K39" s="159"/>
      <c r="L39" s="159"/>
      <c r="M39" s="159"/>
      <c r="N39" s="159"/>
      <c r="O39" s="159"/>
      <c r="P39" s="159"/>
      <c r="Q39" s="159"/>
      <c r="R39" s="159"/>
      <c r="T39" s="162"/>
      <c r="U39" s="162"/>
      <c r="V39" s="162"/>
      <c r="W39" s="159"/>
      <c r="X39" s="159"/>
      <c r="Y39" s="159"/>
      <c r="Z39" s="162"/>
      <c r="AA39" s="162"/>
      <c r="AB39" s="162"/>
      <c r="AC39" s="159"/>
      <c r="AD39" s="159"/>
      <c r="AE39" s="159"/>
      <c r="AF39" s="162"/>
      <c r="AG39" s="162"/>
      <c r="AH39" s="162"/>
      <c r="AI39" s="159"/>
      <c r="AJ39" s="159"/>
      <c r="AK39" s="159">
        <f>AK7+AK17</f>
        <v>1089</v>
      </c>
      <c r="AL39" s="162"/>
      <c r="AM39" s="162"/>
      <c r="AN39" s="162">
        <f t="shared" si="173"/>
        <v>0.80487804878048785</v>
      </c>
      <c r="AO39" s="159"/>
      <c r="AP39" s="159"/>
      <c r="AQ39" s="159"/>
      <c r="AR39" s="162"/>
      <c r="AS39" s="162"/>
      <c r="AT39" s="162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>
        <f>CG7+CG17</f>
        <v>207</v>
      </c>
      <c r="CH39" s="159"/>
      <c r="CI39" s="159"/>
      <c r="CJ39" s="159"/>
      <c r="CK39" s="159"/>
      <c r="CL39" s="159"/>
      <c r="CM39" s="159">
        <f>CM7+CM17</f>
        <v>62</v>
      </c>
      <c r="CN39" s="159"/>
      <c r="CO39" s="159"/>
      <c r="CP39" s="159"/>
      <c r="CS39" s="164"/>
      <c r="CV39" s="164">
        <f t="shared" si="174"/>
        <v>0.19881744271988175</v>
      </c>
    </row>
    <row r="40" spans="1:100" ht="9" customHeight="1">
      <c r="A40" s="158" t="s">
        <v>76</v>
      </c>
      <c r="B40" s="159">
        <f>B15</f>
        <v>168</v>
      </c>
      <c r="C40" s="159">
        <f>C15</f>
        <v>164</v>
      </c>
      <c r="D40" s="159">
        <f>D15</f>
        <v>332</v>
      </c>
      <c r="E40" s="159"/>
      <c r="F40" s="159"/>
      <c r="G40" s="159">
        <f>G15</f>
        <v>121</v>
      </c>
      <c r="H40" s="159"/>
      <c r="I40" s="159"/>
      <c r="J40" s="160">
        <f t="shared" si="172"/>
        <v>0.36445783132530118</v>
      </c>
      <c r="K40" s="159"/>
      <c r="L40" s="159"/>
      <c r="M40" s="159"/>
      <c r="N40" s="159"/>
      <c r="O40" s="159"/>
      <c r="P40" s="159"/>
      <c r="Q40" s="159"/>
      <c r="R40" s="159"/>
      <c r="T40" s="162"/>
      <c r="U40" s="162"/>
      <c r="V40" s="162"/>
      <c r="W40" s="159"/>
      <c r="X40" s="159"/>
      <c r="Y40" s="159"/>
      <c r="Z40" s="162"/>
      <c r="AA40" s="162"/>
      <c r="AB40" s="162"/>
      <c r="AC40" s="159"/>
      <c r="AD40" s="159"/>
      <c r="AE40" s="159"/>
      <c r="AF40" s="162"/>
      <c r="AG40" s="162"/>
      <c r="AH40" s="162"/>
      <c r="AI40" s="159"/>
      <c r="AJ40" s="159"/>
      <c r="AK40" s="159">
        <f>AK15</f>
        <v>405</v>
      </c>
      <c r="AL40" s="162"/>
      <c r="AM40" s="162"/>
      <c r="AN40" s="162">
        <f t="shared" si="173"/>
        <v>1.2198795180722892</v>
      </c>
      <c r="AO40" s="159"/>
      <c r="AP40" s="159"/>
      <c r="AQ40" s="159"/>
      <c r="AR40" s="162"/>
      <c r="AS40" s="162"/>
      <c r="AT40" s="162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>
        <f>CG15</f>
        <v>35</v>
      </c>
      <c r="CH40" s="159"/>
      <c r="CI40" s="159"/>
      <c r="CJ40" s="159"/>
      <c r="CK40" s="159"/>
      <c r="CL40" s="159"/>
      <c r="CM40" s="159">
        <f>CM15</f>
        <v>12</v>
      </c>
      <c r="CN40" s="159"/>
      <c r="CO40" s="159"/>
      <c r="CP40" s="159"/>
      <c r="CS40" s="164"/>
      <c r="CV40" s="164">
        <f t="shared" si="174"/>
        <v>0.14156626506024098</v>
      </c>
    </row>
    <row r="41" spans="1:100" ht="9" customHeight="1">
      <c r="A41" s="158" t="s">
        <v>68</v>
      </c>
      <c r="B41" s="159">
        <f>SUM(B34:B40)</f>
        <v>6304</v>
      </c>
      <c r="C41" s="159">
        <f>SUM(C34:C40)</f>
        <v>5861</v>
      </c>
      <c r="D41" s="159">
        <f>SUM(D34:D40)</f>
        <v>12165</v>
      </c>
      <c r="E41" s="159"/>
      <c r="F41" s="159"/>
      <c r="G41" s="159">
        <f>SUM(G34:G40)</f>
        <v>3233</v>
      </c>
      <c r="H41" s="159"/>
      <c r="I41" s="159"/>
      <c r="J41" s="160">
        <f t="shared" si="172"/>
        <v>0.26576243321002879</v>
      </c>
      <c r="K41" s="159"/>
      <c r="L41" s="159"/>
      <c r="M41" s="159"/>
      <c r="N41" s="159"/>
      <c r="O41" s="159"/>
      <c r="P41" s="159"/>
      <c r="Q41" s="159"/>
      <c r="R41" s="159"/>
      <c r="T41" s="162"/>
      <c r="U41" s="162"/>
      <c r="V41" s="162"/>
      <c r="W41" s="159"/>
      <c r="X41" s="159"/>
      <c r="Y41" s="159"/>
      <c r="Z41" s="162"/>
      <c r="AA41" s="162"/>
      <c r="AB41" s="162"/>
      <c r="AC41" s="159"/>
      <c r="AD41" s="159"/>
      <c r="AE41" s="159"/>
      <c r="AF41" s="162"/>
      <c r="AG41" s="162"/>
      <c r="AH41" s="162"/>
      <c r="AI41" s="159"/>
      <c r="AJ41" s="159"/>
      <c r="AK41" s="159">
        <f>SUM(AK34:AK40)</f>
        <v>8718</v>
      </c>
      <c r="AL41" s="162"/>
      <c r="AM41" s="162"/>
      <c r="AN41" s="162">
        <f t="shared" si="173"/>
        <v>0.71664611590628857</v>
      </c>
      <c r="AO41" s="159"/>
      <c r="AP41" s="159"/>
      <c r="AQ41" s="159"/>
      <c r="AR41" s="162"/>
      <c r="AS41" s="162"/>
      <c r="AT41" s="162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>
        <f>SUM(CG34:CG40)</f>
        <v>1472</v>
      </c>
      <c r="CH41" s="159"/>
      <c r="CI41" s="159"/>
      <c r="CJ41" s="159"/>
      <c r="CK41" s="159"/>
      <c r="CL41" s="159"/>
      <c r="CM41" s="159">
        <f>SUM(CM34:CM40)</f>
        <v>429</v>
      </c>
      <c r="CN41" s="159"/>
      <c r="CO41" s="159"/>
      <c r="CP41" s="159"/>
      <c r="CS41" s="164"/>
      <c r="CV41" s="164">
        <f t="shared" si="174"/>
        <v>0.15626798191533087</v>
      </c>
    </row>
  </sheetData>
  <mergeCells count="83">
    <mergeCell ref="B3:B4"/>
    <mergeCell ref="C3:C4"/>
    <mergeCell ref="D3:D4"/>
    <mergeCell ref="E3:E4"/>
    <mergeCell ref="J3:J4"/>
    <mergeCell ref="K3:K4"/>
    <mergeCell ref="L3:L4"/>
    <mergeCell ref="M3:M4"/>
    <mergeCell ref="F3:F4"/>
    <mergeCell ref="G3:G4"/>
    <mergeCell ref="H3:H4"/>
    <mergeCell ref="I3:I4"/>
    <mergeCell ref="R3:R4"/>
    <mergeCell ref="S3:S4"/>
    <mergeCell ref="T3:T4"/>
    <mergeCell ref="U3:U4"/>
    <mergeCell ref="N3:N4"/>
    <mergeCell ref="O3:O4"/>
    <mergeCell ref="P3:P4"/>
    <mergeCell ref="Q3:Q4"/>
    <mergeCell ref="Z3:Z4"/>
    <mergeCell ref="AA3:AA4"/>
    <mergeCell ref="AB3:AB4"/>
    <mergeCell ref="AC3:AC4"/>
    <mergeCell ref="V3:V4"/>
    <mergeCell ref="W3:W4"/>
    <mergeCell ref="X3:X4"/>
    <mergeCell ref="Y3:Y4"/>
    <mergeCell ref="AJ3:AJ4"/>
    <mergeCell ref="AK3:AK4"/>
    <mergeCell ref="AD3:AD4"/>
    <mergeCell ref="AE3:AE4"/>
    <mergeCell ref="AF3:AF4"/>
    <mergeCell ref="AG3:AG4"/>
    <mergeCell ref="A3:A4"/>
    <mergeCell ref="AT3:AT4"/>
    <mergeCell ref="T2:V2"/>
    <mergeCell ref="Z2:AB2"/>
    <mergeCell ref="AF2:AH2"/>
    <mergeCell ref="AR2:AT2"/>
    <mergeCell ref="AP3:AP4"/>
    <mergeCell ref="AQ3:AQ4"/>
    <mergeCell ref="AR3:AR4"/>
    <mergeCell ref="AS3:AS4"/>
    <mergeCell ref="AL3:AL4"/>
    <mergeCell ref="AM3:AM4"/>
    <mergeCell ref="AN3:AN4"/>
    <mergeCell ref="AO3:AO4"/>
    <mergeCell ref="AH3:AH4"/>
    <mergeCell ref="AI3:AI4"/>
    <mergeCell ref="B2:D2"/>
    <mergeCell ref="E2:G2"/>
    <mergeCell ref="H2:J2"/>
    <mergeCell ref="K2:M2"/>
    <mergeCell ref="Q2:S2"/>
    <mergeCell ref="N2:P2"/>
    <mergeCell ref="W2:Y2"/>
    <mergeCell ref="AC2:AE2"/>
    <mergeCell ref="AI2:AK2"/>
    <mergeCell ref="AL2:AN2"/>
    <mergeCell ref="AO2:AQ2"/>
    <mergeCell ref="AU2:BF2"/>
    <mergeCell ref="BG2:BR2"/>
    <mergeCell ref="BG3:BI3"/>
    <mergeCell ref="BJ3:BL3"/>
    <mergeCell ref="BM3:BO3"/>
    <mergeCell ref="BP3:BR3"/>
    <mergeCell ref="BD3:BF3"/>
    <mergeCell ref="BA3:BC3"/>
    <mergeCell ref="AX3:AZ3"/>
    <mergeCell ref="AU3:AW3"/>
    <mergeCell ref="BS2:CD2"/>
    <mergeCell ref="BS3:BU3"/>
    <mergeCell ref="BV3:BX3"/>
    <mergeCell ref="BY3:CA3"/>
    <mergeCell ref="CB3:CD3"/>
    <mergeCell ref="CE2:CV2"/>
    <mergeCell ref="CE3:CG3"/>
    <mergeCell ref="CH3:CJ3"/>
    <mergeCell ref="CK3:CM3"/>
    <mergeCell ref="CN3:CP3"/>
    <mergeCell ref="CQ3:CS3"/>
    <mergeCell ref="CT3:CV3"/>
  </mergeCells>
  <phoneticPr fontId="2"/>
  <printOptions horizontalCentered="1" verticalCentered="1" gridLinesSet="0"/>
  <pageMargins left="0.25" right="0.25" top="0.56000000000000005" bottom="0.75" header="0.3" footer="0.3"/>
  <pageSetup paperSize="9" fitToWidth="0" orientation="landscape" r:id="rId1"/>
  <headerFooter alignWithMargins="0"/>
  <colBreaks count="3" manualBreakCount="3">
    <brk id="22" max="28" man="1"/>
    <brk id="46" max="28" man="1"/>
    <brk id="70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中学校（3年）</vt:lpstr>
      <vt:lpstr>'一人平均う歯数 '!Print_Area</vt:lpstr>
      <vt:lpstr>'中学校（3年）'!Print_Area</vt:lpstr>
      <vt:lpstr>有病者率!Print_Area</vt:lpstr>
      <vt:lpstr>'中学校（3年）'!Print_Titles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2023-09-20T05:03:03Z</cp:lastPrinted>
  <dcterms:created xsi:type="dcterms:W3CDTF">2002-05-14T00:48:31Z</dcterms:created>
  <dcterms:modified xsi:type="dcterms:W3CDTF">2023-09-20T05:08:28Z</dcterms:modified>
</cp:coreProperties>
</file>