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4公営企業\01 決算統計\20_統計年報（原稿）\4_巻末\"/>
    </mc:Choice>
  </mc:AlternateContent>
  <bookViews>
    <workbookView xWindow="560" yWindow="1010" windowWidth="15320" windowHeight="4410" tabRatio="598"/>
  </bookViews>
  <sheets>
    <sheet name="法適用_上水道" sheetId="1" r:id="rId1"/>
    <sheet name="法適用_下水" sheetId="8" r:id="rId2"/>
    <sheet name="法適用_その他" sheetId="2" r:id="rId3"/>
    <sheet name="法非適用_簡水・下水" sheetId="3" r:id="rId4"/>
    <sheet name="法非適用_その他" sheetId="5" r:id="rId5"/>
  </sheets>
  <definedNames>
    <definedName name="_xlnm.Print_Area" localSheetId="2">法適用_その他!$A$1:$Y$30</definedName>
    <definedName name="_xlnm.Print_Area" localSheetId="1">法適用_下水!$A$1:$Y$72</definedName>
    <definedName name="_xlnm.Print_Area" localSheetId="0">法適用_上水道!$A$1:$Y$29</definedName>
    <definedName name="_xlnm.Print_Area" localSheetId="4">法非適用_その他!$A$1:$Y$22</definedName>
    <definedName name="_xlnm.Print_Area" localSheetId="3">法非適用_簡水・下水!$A$1:$Y$23</definedName>
    <definedName name="_xlnm.Print_Titles" localSheetId="1">法適用_下水!$1:$7</definedName>
    <definedName name="_xlnm.Print_Titles" localSheetId="3">法非適用_簡水・下水!$1:$7</definedName>
  </definedNames>
  <calcPr calcId="152511"/>
</workbook>
</file>

<file path=xl/calcChain.xml><?xml version="1.0" encoding="utf-8"?>
<calcChain xmlns="http://schemas.openxmlformats.org/spreadsheetml/2006/main">
  <c r="C21" i="2" l="1"/>
  <c r="B21" i="2" s="1"/>
  <c r="C9" i="2"/>
  <c r="B9" i="2" s="1"/>
  <c r="D69" i="8" l="1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C67" i="8" l="1"/>
  <c r="B67" i="8" s="1"/>
  <c r="C66" i="8"/>
  <c r="B66" i="8" s="1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4" i="8"/>
  <c r="B64" i="8" s="1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2" i="8"/>
  <c r="B62" i="8" s="1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0" i="8"/>
  <c r="B60" i="8" s="1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8" i="8"/>
  <c r="B58" i="8" s="1"/>
  <c r="C57" i="8"/>
  <c r="B57" i="8" s="1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5" i="8"/>
  <c r="B55" i="8" s="1"/>
  <c r="C54" i="8"/>
  <c r="B54" i="8" s="1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2" i="8"/>
  <c r="B52" i="8" s="1"/>
  <c r="C51" i="8"/>
  <c r="B51" i="8" s="1"/>
  <c r="C50" i="8"/>
  <c r="B50" i="8" s="1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8" i="8"/>
  <c r="B48" i="8" s="1"/>
  <c r="C47" i="8"/>
  <c r="B47" i="8" s="1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5" i="8"/>
  <c r="C44" i="8"/>
  <c r="B44" i="8" s="1"/>
  <c r="C43" i="8"/>
  <c r="B43" i="8" s="1"/>
  <c r="C42" i="8"/>
  <c r="B42" i="8" s="1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0" i="8"/>
  <c r="B40" i="8" s="1"/>
  <c r="C39" i="8"/>
  <c r="B39" i="8" s="1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7" i="8"/>
  <c r="B37" i="8" s="1"/>
  <c r="C36" i="8"/>
  <c r="B36" i="8" s="1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4" i="8"/>
  <c r="B34" i="8" s="1"/>
  <c r="C33" i="8"/>
  <c r="B33" i="8" s="1"/>
  <c r="C32" i="8"/>
  <c r="B32" i="8" s="1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0" i="8"/>
  <c r="B30" i="8" s="1"/>
  <c r="C29" i="8"/>
  <c r="B29" i="8" s="1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7" i="8"/>
  <c r="B27" i="8" s="1"/>
  <c r="C26" i="8"/>
  <c r="B26" i="8" s="1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4" i="8"/>
  <c r="B24" i="8" s="1"/>
  <c r="C23" i="8"/>
  <c r="B23" i="8" s="1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1" i="8"/>
  <c r="C20" i="8"/>
  <c r="B20" i="8" s="1"/>
  <c r="C19" i="8"/>
  <c r="B19" i="8" s="1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7" i="8"/>
  <c r="B17" i="8" s="1"/>
  <c r="C16" i="8"/>
  <c r="B16" i="8" s="1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4" i="8"/>
  <c r="B14" i="8" s="1"/>
  <c r="C13" i="8"/>
  <c r="B13" i="8" s="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1" i="8"/>
  <c r="C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Y68" i="8" l="1"/>
  <c r="Q68" i="8"/>
  <c r="I68" i="8"/>
  <c r="J68" i="8"/>
  <c r="R68" i="8"/>
  <c r="C69" i="8"/>
  <c r="B69" i="8" s="1"/>
  <c r="B10" i="8"/>
  <c r="K68" i="8"/>
  <c r="D68" i="8"/>
  <c r="L68" i="8"/>
  <c r="T68" i="8"/>
  <c r="C71" i="8"/>
  <c r="B71" i="8" s="1"/>
  <c r="B21" i="8"/>
  <c r="C72" i="8"/>
  <c r="B72" i="8" s="1"/>
  <c r="B45" i="8"/>
  <c r="S68" i="8"/>
  <c r="E68" i="8"/>
  <c r="M68" i="8"/>
  <c r="U68" i="8"/>
  <c r="B11" i="8"/>
  <c r="C70" i="8"/>
  <c r="B70" i="8" s="1"/>
  <c r="F68" i="8"/>
  <c r="N68" i="8"/>
  <c r="O68" i="8"/>
  <c r="V68" i="8"/>
  <c r="G68" i="8"/>
  <c r="W68" i="8"/>
  <c r="H68" i="8"/>
  <c r="P68" i="8"/>
  <c r="X68" i="8"/>
  <c r="C15" i="8"/>
  <c r="B15" i="8" s="1"/>
  <c r="C46" i="8"/>
  <c r="B46" i="8" s="1"/>
  <c r="C25" i="8"/>
  <c r="B25" i="8" s="1"/>
  <c r="C31" i="8"/>
  <c r="B31" i="8" s="1"/>
  <c r="C53" i="8"/>
  <c r="B53" i="8" s="1"/>
  <c r="C12" i="8"/>
  <c r="B12" i="8" s="1"/>
  <c r="C49" i="8"/>
  <c r="B49" i="8" s="1"/>
  <c r="C41" i="8"/>
  <c r="B41" i="8" s="1"/>
  <c r="C59" i="8"/>
  <c r="B59" i="8" s="1"/>
  <c r="C61" i="8"/>
  <c r="B61" i="8" s="1"/>
  <c r="C63" i="8"/>
  <c r="B63" i="8" s="1"/>
  <c r="C65" i="8"/>
  <c r="B65" i="8" s="1"/>
  <c r="C18" i="8"/>
  <c r="B18" i="8" s="1"/>
  <c r="C35" i="8"/>
  <c r="B35" i="8" s="1"/>
  <c r="C9" i="8"/>
  <c r="C28" i="8"/>
  <c r="B28" i="8" s="1"/>
  <c r="C22" i="8"/>
  <c r="B22" i="8" s="1"/>
  <c r="C38" i="8"/>
  <c r="B38" i="8" s="1"/>
  <c r="C56" i="8"/>
  <c r="B56" i="8" s="1"/>
  <c r="B9" i="8" l="1"/>
  <c r="C68" i="8"/>
  <c r="B68" i="8" s="1"/>
  <c r="C24" i="2" l="1"/>
  <c r="C23" i="1" l="1"/>
  <c r="B23" i="1" s="1"/>
  <c r="C15" i="2"/>
  <c r="B15" i="2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4" i="1"/>
  <c r="B24" i="1" s="1"/>
  <c r="C25" i="1"/>
  <c r="B25" i="1" s="1"/>
  <c r="C26" i="1"/>
  <c r="B26" i="1" s="1"/>
  <c r="C27" i="1"/>
  <c r="B27" i="1" s="1"/>
  <c r="C9" i="1"/>
  <c r="B9" i="1" s="1"/>
  <c r="C23" i="3"/>
  <c r="B23" i="3" s="1"/>
  <c r="C21" i="3"/>
  <c r="B21" i="3" s="1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8" i="3"/>
  <c r="B18" i="3" s="1"/>
  <c r="C17" i="3"/>
  <c r="B17" i="3" s="1"/>
  <c r="C16" i="3"/>
  <c r="B16" i="3" s="1"/>
  <c r="C15" i="3"/>
  <c r="B15" i="3" s="1"/>
  <c r="C14" i="3"/>
  <c r="B14" i="3" s="1"/>
  <c r="C13" i="3"/>
  <c r="B13" i="3" s="1"/>
  <c r="C12" i="3"/>
  <c r="B12" i="3" s="1"/>
  <c r="C17" i="5"/>
  <c r="B17" i="5" s="1"/>
  <c r="C18" i="5"/>
  <c r="B18" i="5" s="1"/>
  <c r="C19" i="5"/>
  <c r="B19" i="5" s="1"/>
  <c r="C16" i="5"/>
  <c r="B16" i="5" s="1"/>
  <c r="C13" i="5"/>
  <c r="B13" i="5" s="1"/>
  <c r="C12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D14" i="5"/>
  <c r="E14" i="5"/>
  <c r="F14" i="5"/>
  <c r="G14" i="5"/>
  <c r="H14" i="5"/>
  <c r="I14" i="5"/>
  <c r="J14" i="5"/>
  <c r="J22" i="5" s="1"/>
  <c r="K14" i="5"/>
  <c r="L14" i="5"/>
  <c r="M14" i="5"/>
  <c r="N14" i="5"/>
  <c r="O14" i="5"/>
  <c r="P14" i="5"/>
  <c r="Q14" i="5"/>
  <c r="R14" i="5"/>
  <c r="S14" i="5"/>
  <c r="S22" i="5" s="1"/>
  <c r="T14" i="5"/>
  <c r="U14" i="5"/>
  <c r="V14" i="5"/>
  <c r="W14" i="5"/>
  <c r="X14" i="5"/>
  <c r="Y14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C9" i="5"/>
  <c r="B9" i="5" s="1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C9" i="3"/>
  <c r="B9" i="3" s="1"/>
  <c r="B10" i="3" s="1"/>
  <c r="C28" i="2"/>
  <c r="B28" i="2" s="1"/>
  <c r="C23" i="2"/>
  <c r="B23" i="2" s="1"/>
  <c r="B24" i="2"/>
  <c r="C25" i="2"/>
  <c r="B25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C10" i="2"/>
  <c r="B10" i="2" s="1"/>
  <c r="C11" i="2"/>
  <c r="B11" i="2" s="1"/>
  <c r="C12" i="2"/>
  <c r="B12" i="2" s="1"/>
  <c r="C13" i="2"/>
  <c r="B13" i="2" s="1"/>
  <c r="C14" i="2"/>
  <c r="B14" i="2" s="1"/>
  <c r="C16" i="2"/>
  <c r="B16" i="2" s="1"/>
  <c r="C17" i="2"/>
  <c r="B17" i="2" s="1"/>
  <c r="C18" i="2"/>
  <c r="B18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O28" i="1"/>
  <c r="P28" i="1"/>
  <c r="Q28" i="1"/>
  <c r="Q30" i="2" s="1"/>
  <c r="R28" i="1"/>
  <c r="S28" i="1"/>
  <c r="T28" i="1"/>
  <c r="U28" i="1"/>
  <c r="V28" i="1"/>
  <c r="W28" i="1"/>
  <c r="X28" i="1"/>
  <c r="Y28" i="1"/>
  <c r="Y30" i="2" s="1"/>
  <c r="D28" i="1"/>
  <c r="E28" i="1"/>
  <c r="F28" i="1"/>
  <c r="G28" i="1"/>
  <c r="H28" i="1"/>
  <c r="I28" i="1"/>
  <c r="J28" i="1"/>
  <c r="K28" i="1"/>
  <c r="L28" i="1"/>
  <c r="M28" i="1"/>
  <c r="N28" i="1"/>
  <c r="X22" i="5" l="1"/>
  <c r="Y22" i="5"/>
  <c r="Q22" i="5"/>
  <c r="T22" i="5"/>
  <c r="H22" i="5"/>
  <c r="I22" i="5"/>
  <c r="R22" i="5"/>
  <c r="P22" i="5"/>
  <c r="W22" i="5"/>
  <c r="O22" i="5"/>
  <c r="V22" i="5"/>
  <c r="U22" i="5"/>
  <c r="L22" i="5"/>
  <c r="D22" i="5"/>
  <c r="K22" i="5"/>
  <c r="N22" i="5"/>
  <c r="F22" i="5"/>
  <c r="G22" i="5"/>
  <c r="M22" i="5"/>
  <c r="E22" i="5"/>
  <c r="L30" i="2"/>
  <c r="D30" i="2"/>
  <c r="J30" i="2"/>
  <c r="P30" i="2"/>
  <c r="W30" i="2"/>
  <c r="O30" i="2"/>
  <c r="X30" i="2"/>
  <c r="V30" i="2"/>
  <c r="I30" i="2"/>
  <c r="R30" i="2"/>
  <c r="H30" i="2"/>
  <c r="G30" i="2"/>
  <c r="T30" i="2"/>
  <c r="K30" i="2"/>
  <c r="U30" i="2"/>
  <c r="N30" i="2"/>
  <c r="F30" i="2"/>
  <c r="M30" i="2"/>
  <c r="E30" i="2"/>
  <c r="S30" i="2"/>
  <c r="B28" i="1"/>
  <c r="B30" i="2" s="1"/>
  <c r="C10" i="3"/>
  <c r="B20" i="5"/>
  <c r="B19" i="3"/>
  <c r="C19" i="3"/>
  <c r="C20" i="5"/>
  <c r="B26" i="2"/>
  <c r="B12" i="5"/>
  <c r="C14" i="5"/>
  <c r="C10" i="5"/>
  <c r="C19" i="2"/>
  <c r="C26" i="2"/>
  <c r="C28" i="1"/>
  <c r="B19" i="2"/>
  <c r="C22" i="5" l="1"/>
  <c r="C30" i="2"/>
  <c r="B10" i="5"/>
  <c r="B14" i="5"/>
  <c r="B22" i="5" s="1"/>
</calcChain>
</file>

<file path=xl/sharedStrings.xml><?xml version="1.0" encoding="utf-8"?>
<sst xmlns="http://schemas.openxmlformats.org/spreadsheetml/2006/main" count="384" uniqueCount="120">
  <si>
    <t>（単位：千円）</t>
  </si>
  <si>
    <t>政府資金</t>
  </si>
  <si>
    <t>共済</t>
  </si>
  <si>
    <t>交付</t>
  </si>
  <si>
    <t>その他</t>
  </si>
  <si>
    <t>7.0％以上</t>
  </si>
  <si>
    <t>8.0％以上</t>
  </si>
  <si>
    <t>組合</t>
  </si>
  <si>
    <t>公債</t>
  </si>
  <si>
    <t>7.0％未満</t>
  </si>
  <si>
    <t>7.5％未満</t>
  </si>
  <si>
    <t>8.0％未満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</si>
  <si>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</si>
  <si>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</si>
  <si>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</si>
  <si>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</si>
  <si>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</si>
  <si>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</si>
  <si>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</si>
  <si>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</si>
  <si>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</si>
  <si>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計</t>
  </si>
  <si>
    <t>長浜市</t>
  </si>
  <si>
    <t>借　　　　　入　　　　　先　　　　　内　　　　　訳</t>
    <phoneticPr fontId="1"/>
  </si>
  <si>
    <t>（法適用企業）</t>
    <rPh sb="1" eb="2">
      <t>ホウ</t>
    </rPh>
    <rPh sb="2" eb="4">
      <t>テキヨウ</t>
    </rPh>
    <rPh sb="4" eb="6">
      <t>キギョウ</t>
    </rPh>
    <phoneticPr fontId="1"/>
  </si>
  <si>
    <t>合計</t>
    <rPh sb="0" eb="2">
      <t>ゴウケイ</t>
    </rPh>
    <phoneticPr fontId="1"/>
  </si>
  <si>
    <t>項    目</t>
    <phoneticPr fontId="1"/>
  </si>
  <si>
    <t>利　　　　　率　　　　　別　　　　　内　　　　　訳</t>
    <phoneticPr fontId="1"/>
  </si>
  <si>
    <t>（介護サービス）</t>
    <rPh sb="1" eb="2">
      <t>スケ</t>
    </rPh>
    <rPh sb="2" eb="3">
      <t>マモル</t>
    </rPh>
    <phoneticPr fontId="1"/>
  </si>
  <si>
    <t>栗東市</t>
    <rPh sb="0" eb="3">
      <t>リットウシ</t>
    </rPh>
    <phoneticPr fontId="1"/>
  </si>
  <si>
    <t>財政融資</t>
    <rPh sb="0" eb="2">
      <t>ザイセイ</t>
    </rPh>
    <rPh sb="2" eb="4">
      <t>ユウシ</t>
    </rPh>
    <phoneticPr fontId="1"/>
  </si>
  <si>
    <t>愛知郡広域
行政組合</t>
    <rPh sb="6" eb="8">
      <t>ギョウセイ</t>
    </rPh>
    <rPh sb="8" eb="10">
      <t>クミアイ</t>
    </rPh>
    <phoneticPr fontId="1"/>
  </si>
  <si>
    <t>長浜水道
企業団</t>
    <rPh sb="5" eb="7">
      <t>キギョウ</t>
    </rPh>
    <rPh sb="7" eb="8">
      <t>ダン</t>
    </rPh>
    <phoneticPr fontId="1"/>
  </si>
  <si>
    <t>政府
保証
付
外債</t>
    <rPh sb="0" eb="2">
      <t>セイフ</t>
    </rPh>
    <rPh sb="3" eb="5">
      <t>ホショウ</t>
    </rPh>
    <rPh sb="6" eb="7">
      <t>ツ</t>
    </rPh>
    <rPh sb="8" eb="9">
      <t>ガイ</t>
    </rPh>
    <rPh sb="9" eb="10">
      <t>サイ</t>
    </rPh>
    <phoneticPr fontId="1"/>
  </si>
  <si>
    <t>左 の 内 訳</t>
    <phoneticPr fontId="1"/>
  </si>
  <si>
    <t>団 体 名</t>
    <phoneticPr fontId="1"/>
  </si>
  <si>
    <t>甲賀市</t>
    <rPh sb="0" eb="3">
      <t>コウカシ</t>
    </rPh>
    <phoneticPr fontId="1"/>
  </si>
  <si>
    <t>野洲市</t>
    <rPh sb="0" eb="3">
      <t>ヤスシ</t>
    </rPh>
    <phoneticPr fontId="1"/>
  </si>
  <si>
    <t>湖南市</t>
    <rPh sb="0" eb="2">
      <t>コナン</t>
    </rPh>
    <rPh sb="2" eb="3">
      <t>シ</t>
    </rPh>
    <phoneticPr fontId="1"/>
  </si>
  <si>
    <t>高島市</t>
    <rPh sb="0" eb="2">
      <t>タカシマ</t>
    </rPh>
    <rPh sb="2" eb="3">
      <t>シ</t>
    </rPh>
    <phoneticPr fontId="1"/>
  </si>
  <si>
    <t>東近江市</t>
    <rPh sb="0" eb="1">
      <t>ヒガシ</t>
    </rPh>
    <rPh sb="1" eb="4">
      <t>オウミシ</t>
    </rPh>
    <phoneticPr fontId="1"/>
  </si>
  <si>
    <t>米原市</t>
    <rPh sb="0" eb="2">
      <t>マイバラ</t>
    </rPh>
    <rPh sb="2" eb="3">
      <t>シ</t>
    </rPh>
    <phoneticPr fontId="1"/>
  </si>
  <si>
    <t>公立甲賀
病院組合</t>
    <rPh sb="0" eb="2">
      <t>コウリツ</t>
    </rPh>
    <rPh sb="2" eb="4">
      <t>コウカ</t>
    </rPh>
    <rPh sb="5" eb="7">
      <t>ビョウイン</t>
    </rPh>
    <rPh sb="7" eb="9">
      <t>クミアイ</t>
    </rPh>
    <phoneticPr fontId="1"/>
  </si>
  <si>
    <t>東近江市</t>
    <rPh sb="0" eb="1">
      <t>ヒガシ</t>
    </rPh>
    <rPh sb="1" eb="3">
      <t>オウミ</t>
    </rPh>
    <rPh sb="3" eb="4">
      <t>シ</t>
    </rPh>
    <phoneticPr fontId="1"/>
  </si>
  <si>
    <t>（上水道）</t>
    <phoneticPr fontId="1"/>
  </si>
  <si>
    <t>（病院）</t>
    <phoneticPr fontId="1"/>
  </si>
  <si>
    <t>（ガス）</t>
    <phoneticPr fontId="1"/>
  </si>
  <si>
    <t>起債前借</t>
    <rPh sb="0" eb="2">
      <t>キサイ</t>
    </rPh>
    <rPh sb="2" eb="3">
      <t>マエ</t>
    </rPh>
    <rPh sb="3" eb="4">
      <t>カ</t>
    </rPh>
    <phoneticPr fontId="1"/>
  </si>
  <si>
    <t>長浜市</t>
    <rPh sb="0" eb="3">
      <t>ナガハマシ</t>
    </rPh>
    <phoneticPr fontId="1"/>
  </si>
  <si>
    <t>地方公共団
体金融機構</t>
    <rPh sb="0" eb="2">
      <t>チホウ</t>
    </rPh>
    <rPh sb="2" eb="4">
      <t>コウキョウ</t>
    </rPh>
    <rPh sb="4" eb="5">
      <t>ダン</t>
    </rPh>
    <rPh sb="6" eb="7">
      <t>カラダ</t>
    </rPh>
    <rPh sb="7" eb="9">
      <t>キンユウ</t>
    </rPh>
    <rPh sb="9" eb="11">
      <t>キコウ</t>
    </rPh>
    <phoneticPr fontId="1"/>
  </si>
  <si>
    <t>(うち公共)</t>
    <rPh sb="3" eb="5">
      <t>コウキョウ</t>
    </rPh>
    <phoneticPr fontId="1"/>
  </si>
  <si>
    <t>(うち特環)</t>
    <rPh sb="3" eb="4">
      <t>トク</t>
    </rPh>
    <rPh sb="4" eb="5">
      <t>カン</t>
    </rPh>
    <phoneticPr fontId="1"/>
  </si>
  <si>
    <t>計</t>
    <rPh sb="0" eb="1">
      <t>ケイ</t>
    </rPh>
    <phoneticPr fontId="1"/>
  </si>
  <si>
    <t>（下水道）</t>
    <rPh sb="1" eb="2">
      <t>シモ</t>
    </rPh>
    <phoneticPr fontId="1"/>
  </si>
  <si>
    <t>市中銀行
以外の
金融機関</t>
    <phoneticPr fontId="1"/>
  </si>
  <si>
    <t>市場
公募
債</t>
    <phoneticPr fontId="1"/>
  </si>
  <si>
    <t>市中</t>
    <phoneticPr fontId="1"/>
  </si>
  <si>
    <t>1.0％未満</t>
    <phoneticPr fontId="1"/>
  </si>
  <si>
    <t>1.0％以上</t>
    <phoneticPr fontId="1"/>
  </si>
  <si>
    <t>2.0％以上</t>
    <phoneticPr fontId="1"/>
  </si>
  <si>
    <t>3.0％以上</t>
    <phoneticPr fontId="1"/>
  </si>
  <si>
    <t>4.0％以上</t>
    <phoneticPr fontId="1"/>
  </si>
  <si>
    <t>5.0％以上</t>
    <phoneticPr fontId="1"/>
  </si>
  <si>
    <t>6.0％以上</t>
    <phoneticPr fontId="1"/>
  </si>
  <si>
    <t>7.5％以上</t>
    <phoneticPr fontId="1"/>
  </si>
  <si>
    <t>現 在 高</t>
    <phoneticPr fontId="1"/>
  </si>
  <si>
    <t>銀行</t>
    <phoneticPr fontId="1"/>
  </si>
  <si>
    <t>2.0％未満</t>
    <phoneticPr fontId="1"/>
  </si>
  <si>
    <t>3.0％未満</t>
    <phoneticPr fontId="1"/>
  </si>
  <si>
    <t>4.0％未満</t>
    <phoneticPr fontId="1"/>
  </si>
  <si>
    <t>5.0％未満</t>
    <phoneticPr fontId="1"/>
  </si>
  <si>
    <t>6.0％未満</t>
    <phoneticPr fontId="1"/>
  </si>
  <si>
    <t>甲賀市</t>
    <rPh sb="0" eb="2">
      <t>コウガ</t>
    </rPh>
    <rPh sb="2" eb="3">
      <t>シ</t>
    </rPh>
    <phoneticPr fontId="1"/>
  </si>
  <si>
    <t>（その他事業）</t>
    <rPh sb="3" eb="4">
      <t>タ</t>
    </rPh>
    <rPh sb="4" eb="6">
      <t>ジギョウ</t>
    </rPh>
    <phoneticPr fontId="1"/>
  </si>
  <si>
    <t>郵便
貯金</t>
    <rPh sb="0" eb="2">
      <t>ユウビン</t>
    </rPh>
    <rPh sb="3" eb="5">
      <t>チョキン</t>
    </rPh>
    <phoneticPr fontId="1"/>
  </si>
  <si>
    <t>簡 易
生 命
保 険</t>
    <rPh sb="0" eb="1">
      <t>カン</t>
    </rPh>
    <rPh sb="2" eb="3">
      <t>エキ</t>
    </rPh>
    <rPh sb="8" eb="9">
      <t>タモツ</t>
    </rPh>
    <rPh sb="10" eb="11">
      <t>ケン</t>
    </rPh>
    <phoneticPr fontId="1"/>
  </si>
  <si>
    <t>（簡易水道）</t>
  </si>
  <si>
    <t>日野町</t>
    <rPh sb="0" eb="3">
      <t>ヒノチョウ</t>
    </rPh>
    <phoneticPr fontId="1"/>
  </si>
  <si>
    <t>(うち公共)</t>
  </si>
  <si>
    <t>（農業集落排水）</t>
  </si>
  <si>
    <t>栗東市</t>
  </si>
  <si>
    <t>野洲市</t>
  </si>
  <si>
    <t>高島市</t>
  </si>
  <si>
    <t>東近江市</t>
  </si>
  <si>
    <t>(小規模集合排水)</t>
    <rPh sb="1" eb="4">
      <t>ショウキボ</t>
    </rPh>
    <rPh sb="4" eb="6">
      <t>シュウゴウ</t>
    </rPh>
    <rPh sb="6" eb="8">
      <t>ハイスイ</t>
    </rPh>
    <phoneticPr fontId="1"/>
  </si>
  <si>
    <t>(個別排水）</t>
    <rPh sb="1" eb="3">
      <t>コベツ</t>
    </rPh>
    <rPh sb="3" eb="5">
      <t>ハイスイ</t>
    </rPh>
    <phoneticPr fontId="1"/>
  </si>
  <si>
    <t>（宅地造成）</t>
    <phoneticPr fontId="1"/>
  </si>
  <si>
    <t>（市場）</t>
    <phoneticPr fontId="1"/>
  </si>
  <si>
    <t>湖南市</t>
  </si>
  <si>
    <t>（法非適用企業）</t>
    <rPh sb="1" eb="2">
      <t>ホウ</t>
    </rPh>
    <rPh sb="2" eb="3">
      <t>ヒ</t>
    </rPh>
    <rPh sb="3" eb="5">
      <t>テキヨウ</t>
    </rPh>
    <rPh sb="5" eb="7">
      <t>キギョウ</t>
    </rPh>
    <phoneticPr fontId="1"/>
  </si>
  <si>
    <t>草津市</t>
    <phoneticPr fontId="1"/>
  </si>
  <si>
    <t>(うち農集)</t>
    <rPh sb="3" eb="5">
      <t>ノウシュウ</t>
    </rPh>
    <phoneticPr fontId="1"/>
  </si>
  <si>
    <t>守山市</t>
    <phoneticPr fontId="1"/>
  </si>
  <si>
    <t>豊郷町</t>
    <rPh sb="0" eb="2">
      <t>トヨサト</t>
    </rPh>
    <phoneticPr fontId="1"/>
  </si>
  <si>
    <t>野洲市</t>
    <rPh sb="0" eb="2">
      <t>ヤス</t>
    </rPh>
    <rPh sb="2" eb="3">
      <t>シ</t>
    </rPh>
    <phoneticPr fontId="1"/>
  </si>
  <si>
    <t>(うち林集)</t>
    <rPh sb="3" eb="4">
      <t>リン</t>
    </rPh>
    <rPh sb="4" eb="5">
      <t>シュウ</t>
    </rPh>
    <phoneticPr fontId="1"/>
  </si>
  <si>
    <t>長浜市</t>
    <rPh sb="0" eb="2">
      <t>ナガハマ</t>
    </rPh>
    <phoneticPr fontId="1"/>
  </si>
  <si>
    <t>竜王町</t>
    <rPh sb="0" eb="2">
      <t>リュウオウ</t>
    </rPh>
    <phoneticPr fontId="1"/>
  </si>
  <si>
    <t>(うち特環)</t>
    <phoneticPr fontId="1"/>
  </si>
  <si>
    <t>(うち農集)</t>
    <phoneticPr fontId="1"/>
  </si>
  <si>
    <t>令      和</t>
    <rPh sb="0" eb="1">
      <t>レイ</t>
    </rPh>
    <phoneticPr fontId="1"/>
  </si>
  <si>
    <t>愛荘町</t>
    <rPh sb="0" eb="1">
      <t>アイ</t>
    </rPh>
    <rPh sb="1" eb="2">
      <t>ソウ</t>
    </rPh>
    <rPh sb="2" eb="3">
      <t>マチ</t>
    </rPh>
    <phoneticPr fontId="1"/>
  </si>
  <si>
    <t>彦根市</t>
    <rPh sb="0" eb="2">
      <t>ヒコネ</t>
    </rPh>
    <phoneticPr fontId="1"/>
  </si>
  <si>
    <t>日野町</t>
    <phoneticPr fontId="1"/>
  </si>
  <si>
    <t>豊郷町</t>
    <rPh sb="0" eb="2">
      <t>トヨサト</t>
    </rPh>
    <rPh sb="2" eb="3">
      <t>マチ</t>
    </rPh>
    <phoneticPr fontId="1"/>
  </si>
  <si>
    <t>甲良町</t>
    <rPh sb="0" eb="2">
      <t>コウラ</t>
    </rPh>
    <rPh sb="2" eb="3">
      <t>マチ</t>
    </rPh>
    <phoneticPr fontId="1"/>
  </si>
  <si>
    <t>多賀町</t>
    <rPh sb="0" eb="2">
      <t>タガ</t>
    </rPh>
    <phoneticPr fontId="1"/>
  </si>
  <si>
    <t>令和３年度末　企業債現在高の状況</t>
    <rPh sb="0" eb="2">
      <t>レイワ</t>
    </rPh>
    <rPh sb="5" eb="6">
      <t>マツ</t>
    </rPh>
    <phoneticPr fontId="1"/>
  </si>
  <si>
    <t>政府</t>
    <rPh sb="0" eb="2">
      <t>セイフ</t>
    </rPh>
    <phoneticPr fontId="1"/>
  </si>
  <si>
    <t>保証</t>
    <phoneticPr fontId="1"/>
  </si>
  <si>
    <t>付</t>
    <rPh sb="0" eb="1">
      <t>ヅケ</t>
    </rPh>
    <phoneticPr fontId="1"/>
  </si>
  <si>
    <t>外債</t>
    <phoneticPr fontId="1"/>
  </si>
  <si>
    <t>体金融機構</t>
    <phoneticPr fontId="1"/>
  </si>
  <si>
    <t>地方公共団</t>
    <phoneticPr fontId="1"/>
  </si>
  <si>
    <t>簡易</t>
    <rPh sb="0" eb="1">
      <t>カン</t>
    </rPh>
    <rPh sb="1" eb="2">
      <t>エキ</t>
    </rPh>
    <phoneticPr fontId="1"/>
  </si>
  <si>
    <t>生命</t>
    <phoneticPr fontId="1"/>
  </si>
  <si>
    <t>保険</t>
    <phoneticPr fontId="1"/>
  </si>
  <si>
    <t>市中銀行
以外の
金融機関</t>
    <phoneticPr fontId="1"/>
  </si>
  <si>
    <t>市場
公募
債</t>
    <phoneticPr fontId="1"/>
  </si>
  <si>
    <t>３年度末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</si>
</sst>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;&quot;△ &quot;#,##0;&quot;－&quot;;@"/>
    <numFmt numFmtId="178" formatCode="#,###;[Red]&quot;△&quot;#,###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Yu Gothic"/>
      <family val="3"/>
      <charset val="128"/>
    </font>
    <font>
      <sz val="12"/>
      <color theme="1"/>
      <name val="ＭＳ 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>
      <alignment vertical="center"/>
    </xf>
    <xf numFmtId="0" fontId="11" fillId="0" borderId="0">
      <alignment vertical="center"/>
    </xf>
    <xf numFmtId="0" fontId="8" fillId="0" borderId="0"/>
  </cellStyleXfs>
  <cellXfs count="8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3" fillId="0" borderId="2" xfId="0" applyNumberFormat="1" applyFont="1" applyFill="1" applyBorder="1" applyAlignment="1" applyProtection="1">
      <alignment vertical="center"/>
    </xf>
    <xf numFmtId="177" fontId="3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 applyProtection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Alignment="1">
      <alignment vertical="center" shrinkToFit="1"/>
    </xf>
    <xf numFmtId="177" fontId="3" fillId="0" borderId="1" xfId="0" applyNumberFormat="1" applyFont="1" applyFill="1" applyBorder="1" applyAlignment="1" applyProtection="1">
      <alignment vertical="center" shrinkToFit="1"/>
      <protection locked="0"/>
    </xf>
    <xf numFmtId="177" fontId="3" fillId="0" borderId="4" xfId="0" applyNumberFormat="1" applyFont="1" applyFill="1" applyBorder="1" applyAlignment="1" applyProtection="1">
      <alignment vertical="center" shrinkToFit="1"/>
      <protection locked="0"/>
    </xf>
    <xf numFmtId="178" fontId="9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4" xfId="0" applyNumberFormat="1" applyFont="1" applyFill="1" applyBorder="1" applyAlignment="1" applyProtection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177" fontId="3" fillId="0" borderId="1" xfId="0" applyNumberFormat="1" applyFont="1" applyFill="1" applyBorder="1" applyAlignment="1" applyProtection="1">
      <alignment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177" fontId="3" fillId="0" borderId="4" xfId="0" applyNumberFormat="1" applyFont="1" applyFill="1" applyBorder="1" applyAlignment="1">
      <alignment horizontal="right" vertical="center" shrinkToFit="1"/>
    </xf>
  </cellXfs>
  <cellStyles count="5">
    <cellStyle name="標準" xfId="0" builtinId="0"/>
    <cellStyle name="標準 2" xfId="1"/>
    <cellStyle name="標準 2 2" xfId="4"/>
    <cellStyle name="標準 3" xfId="2"/>
    <cellStyle name="標準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9525" y="523875"/>
          <a:ext cx="10001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23875"/>
          <a:ext cx="10001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809625"/>
          <a:ext cx="6286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809625"/>
          <a:ext cx="6286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7</xdr:row>
      <xdr:rowOff>0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 flipH="1" flipV="1">
          <a:off x="0" y="457200"/>
          <a:ext cx="100965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85" zoomScaleNormal="85" zoomScaleSheetLayoutView="85" workbookViewId="0">
      <pane xSplit="1" ySplit="7" topLeftCell="B8" activePane="bottomRight" state="frozen"/>
      <selection activeCell="F21" sqref="F21"/>
      <selection pane="topRight" activeCell="F21" sqref="F21"/>
      <selection pane="bottomLeft" activeCell="F21" sqref="F21"/>
      <selection pane="bottomRight"/>
    </sheetView>
  </sheetViews>
  <sheetFormatPr defaultColWidth="9" defaultRowHeight="13"/>
  <cols>
    <col min="1" max="1" width="13.08984375" style="1" customWidth="1"/>
    <col min="2" max="2" width="12.36328125" style="1" customWidth="1"/>
    <col min="3" max="3" width="10.36328125" style="1" bestFit="1" customWidth="1"/>
    <col min="4" max="4" width="11.26953125" style="1" customWidth="1"/>
    <col min="5" max="5" width="5.90625" style="1" bestFit="1" customWidth="1"/>
    <col min="6" max="6" width="10.08984375" style="1" customWidth="1"/>
    <col min="7" max="9" width="11.36328125" style="1" customWidth="1"/>
    <col min="10" max="13" width="5.26953125" style="1" bestFit="1" customWidth="1"/>
    <col min="14" max="14" width="5.26953125" style="1" customWidth="1"/>
    <col min="15" max="15" width="12.36328125" style="1" customWidth="1"/>
    <col min="16" max="25" width="10.36328125" style="1" customWidth="1"/>
    <col min="26" max="16384" width="9" style="1"/>
  </cols>
  <sheetData>
    <row r="1" spans="1:25" ht="21" customHeight="1">
      <c r="A1" s="14" t="s">
        <v>107</v>
      </c>
    </row>
    <row r="2" spans="1:25" ht="18" customHeight="1">
      <c r="Y2" s="5" t="s">
        <v>0</v>
      </c>
    </row>
    <row r="3" spans="1:25" ht="18" customHeight="1">
      <c r="A3" s="6" t="s">
        <v>26</v>
      </c>
      <c r="B3" s="3"/>
      <c r="C3" s="57" t="s">
        <v>23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27</v>
      </c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25" ht="18" customHeight="1">
      <c r="A4" s="7"/>
      <c r="B4" s="47" t="s">
        <v>100</v>
      </c>
      <c r="C4" s="60" t="s">
        <v>1</v>
      </c>
      <c r="D4" s="54" t="s">
        <v>34</v>
      </c>
      <c r="E4" s="55"/>
      <c r="F4" s="56"/>
      <c r="G4" s="51" t="s">
        <v>49</v>
      </c>
      <c r="H4" s="3"/>
      <c r="I4" s="51" t="s">
        <v>54</v>
      </c>
      <c r="J4" s="51" t="s">
        <v>55</v>
      </c>
      <c r="K4" s="3"/>
      <c r="L4" s="51" t="s">
        <v>33</v>
      </c>
      <c r="M4" s="3"/>
      <c r="N4" s="61" t="s">
        <v>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7"/>
      <c r="B5" s="47" t="s">
        <v>119</v>
      </c>
      <c r="C5" s="52"/>
      <c r="D5" s="3"/>
      <c r="E5" s="51" t="s">
        <v>74</v>
      </c>
      <c r="F5" s="51" t="s">
        <v>75</v>
      </c>
      <c r="G5" s="52"/>
      <c r="H5" s="47" t="s">
        <v>56</v>
      </c>
      <c r="I5" s="64"/>
      <c r="J5" s="64"/>
      <c r="K5" s="47" t="s">
        <v>2</v>
      </c>
      <c r="L5" s="66"/>
      <c r="M5" s="47" t="s">
        <v>3</v>
      </c>
      <c r="N5" s="62"/>
      <c r="O5" s="47" t="s">
        <v>47</v>
      </c>
      <c r="P5" s="47" t="s">
        <v>57</v>
      </c>
      <c r="Q5" s="47" t="s">
        <v>58</v>
      </c>
      <c r="R5" s="47" t="s">
        <v>59</v>
      </c>
      <c r="S5" s="47" t="s">
        <v>60</v>
      </c>
      <c r="T5" s="47" t="s">
        <v>61</v>
      </c>
      <c r="U5" s="47" t="s">
        <v>62</v>
      </c>
      <c r="V5" s="47" t="s">
        <v>63</v>
      </c>
      <c r="W5" s="47" t="s">
        <v>5</v>
      </c>
      <c r="X5" s="47" t="s">
        <v>64</v>
      </c>
      <c r="Y5" s="47" t="s">
        <v>6</v>
      </c>
    </row>
    <row r="6" spans="1:25" ht="18" customHeight="1">
      <c r="A6" s="7"/>
      <c r="B6" s="47" t="s">
        <v>65</v>
      </c>
      <c r="C6" s="52"/>
      <c r="D6" s="47" t="s">
        <v>30</v>
      </c>
      <c r="E6" s="52"/>
      <c r="F6" s="52"/>
      <c r="G6" s="52"/>
      <c r="H6" s="47" t="s">
        <v>66</v>
      </c>
      <c r="I6" s="64"/>
      <c r="J6" s="64"/>
      <c r="K6" s="47" t="s">
        <v>7</v>
      </c>
      <c r="L6" s="66"/>
      <c r="M6" s="47" t="s">
        <v>8</v>
      </c>
      <c r="N6" s="62"/>
      <c r="O6" s="47"/>
      <c r="P6" s="47"/>
      <c r="Q6" s="47" t="s">
        <v>67</v>
      </c>
      <c r="R6" s="47" t="s">
        <v>68</v>
      </c>
      <c r="S6" s="47" t="s">
        <v>69</v>
      </c>
      <c r="T6" s="47" t="s">
        <v>70</v>
      </c>
      <c r="U6" s="47" t="s">
        <v>71</v>
      </c>
      <c r="V6" s="47" t="s">
        <v>9</v>
      </c>
      <c r="W6" s="47" t="s">
        <v>10</v>
      </c>
      <c r="X6" s="47" t="s">
        <v>11</v>
      </c>
      <c r="Y6" s="47"/>
    </row>
    <row r="7" spans="1:25" ht="18" customHeight="1">
      <c r="A7" s="8" t="s">
        <v>35</v>
      </c>
      <c r="B7" s="4"/>
      <c r="C7" s="53"/>
      <c r="D7" s="4"/>
      <c r="E7" s="53"/>
      <c r="F7" s="53"/>
      <c r="G7" s="53"/>
      <c r="H7" s="4"/>
      <c r="I7" s="65"/>
      <c r="J7" s="65"/>
      <c r="K7" s="4"/>
      <c r="L7" s="67"/>
      <c r="M7" s="4"/>
      <c r="N7" s="63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4" customHeight="1">
      <c r="A8" s="9" t="s">
        <v>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4" customHeight="1">
      <c r="A9" s="11" t="s">
        <v>12</v>
      </c>
      <c r="B9" s="13">
        <f>C9+SUM(G9:N9)</f>
        <v>15796136</v>
      </c>
      <c r="C9" s="21">
        <f>SUM(D9:F9)</f>
        <v>3570640</v>
      </c>
      <c r="D9" s="30">
        <v>3570640</v>
      </c>
      <c r="E9" s="30">
        <v>0</v>
      </c>
      <c r="F9" s="30">
        <v>0</v>
      </c>
      <c r="G9" s="34">
        <v>12225496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2250160</v>
      </c>
      <c r="Q9" s="30">
        <v>7591139</v>
      </c>
      <c r="R9" s="30">
        <v>5552991</v>
      </c>
      <c r="S9" s="30">
        <v>147407</v>
      </c>
      <c r="T9" s="30">
        <v>228172</v>
      </c>
      <c r="U9" s="30">
        <v>26267</v>
      </c>
      <c r="V9" s="30">
        <v>0</v>
      </c>
      <c r="W9" s="30">
        <v>0</v>
      </c>
      <c r="X9" s="30">
        <v>0</v>
      </c>
      <c r="Y9" s="30">
        <v>0</v>
      </c>
    </row>
    <row r="10" spans="1:25" ht="24" customHeight="1">
      <c r="A10" s="11" t="s">
        <v>13</v>
      </c>
      <c r="B10" s="13">
        <f>C10+SUM(G10:N10)</f>
        <v>6032529</v>
      </c>
      <c r="C10" s="21">
        <f t="shared" ref="C10:C27" si="0">SUM(D10:F10)</f>
        <v>2082179</v>
      </c>
      <c r="D10" s="30">
        <v>2082179</v>
      </c>
      <c r="E10" s="30">
        <v>0</v>
      </c>
      <c r="F10" s="30">
        <v>0</v>
      </c>
      <c r="G10" s="30">
        <v>3775350</v>
      </c>
      <c r="H10" s="30">
        <v>175000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2313106</v>
      </c>
      <c r="Q10" s="30">
        <v>1453661</v>
      </c>
      <c r="R10" s="30">
        <v>2073596</v>
      </c>
      <c r="S10" s="30">
        <v>118675</v>
      </c>
      <c r="T10" s="30">
        <v>73491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ht="24" customHeight="1">
      <c r="A11" s="11" t="s">
        <v>14</v>
      </c>
      <c r="B11" s="13">
        <f t="shared" ref="B11:B27" si="1">C11+SUM(G11:N11)</f>
        <v>3820219</v>
      </c>
      <c r="C11" s="21">
        <f t="shared" si="0"/>
        <v>496665</v>
      </c>
      <c r="D11" s="30">
        <v>496665</v>
      </c>
      <c r="E11" s="30">
        <v>0</v>
      </c>
      <c r="F11" s="30">
        <v>0</v>
      </c>
      <c r="G11" s="30">
        <v>3323554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64200</v>
      </c>
      <c r="P11" s="30">
        <v>1018131</v>
      </c>
      <c r="Q11" s="30">
        <v>2204441</v>
      </c>
      <c r="R11" s="30">
        <v>435436</v>
      </c>
      <c r="S11" s="30">
        <v>87189</v>
      </c>
      <c r="T11" s="30">
        <v>10822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ht="24" customHeight="1">
      <c r="A12" s="11" t="s">
        <v>15</v>
      </c>
      <c r="B12" s="13">
        <f t="shared" si="1"/>
        <v>4144518</v>
      </c>
      <c r="C12" s="21">
        <f t="shared" si="0"/>
        <v>999178</v>
      </c>
      <c r="D12" s="30">
        <v>999178</v>
      </c>
      <c r="E12" s="30">
        <v>0</v>
      </c>
      <c r="F12" s="30">
        <v>0</v>
      </c>
      <c r="G12" s="30">
        <v>3145340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2175227</v>
      </c>
      <c r="Q12" s="30">
        <v>1330875</v>
      </c>
      <c r="R12" s="30">
        <v>519884</v>
      </c>
      <c r="S12" s="30">
        <v>57578</v>
      </c>
      <c r="T12" s="30">
        <v>57090</v>
      </c>
      <c r="U12" s="30">
        <v>3864</v>
      </c>
      <c r="V12" s="30">
        <v>0</v>
      </c>
      <c r="W12" s="30">
        <v>0</v>
      </c>
      <c r="X12" s="30">
        <v>0</v>
      </c>
      <c r="Y12" s="30">
        <v>0</v>
      </c>
    </row>
    <row r="13" spans="1:25" ht="24" customHeight="1">
      <c r="A13" s="11" t="s">
        <v>16</v>
      </c>
      <c r="B13" s="13">
        <f t="shared" si="1"/>
        <v>3611280</v>
      </c>
      <c r="C13" s="21">
        <f t="shared" si="0"/>
        <v>1238969</v>
      </c>
      <c r="D13" s="30">
        <v>1238969</v>
      </c>
      <c r="E13" s="30">
        <v>0</v>
      </c>
      <c r="F13" s="30">
        <v>0</v>
      </c>
      <c r="G13" s="30">
        <v>2372311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1371856</v>
      </c>
      <c r="Q13" s="30">
        <v>978779</v>
      </c>
      <c r="R13" s="30">
        <v>1128714</v>
      </c>
      <c r="S13" s="30">
        <v>68377</v>
      </c>
      <c r="T13" s="30">
        <v>63554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4" customHeight="1">
      <c r="A14" s="11" t="s">
        <v>29</v>
      </c>
      <c r="B14" s="13">
        <f t="shared" si="1"/>
        <v>3512468</v>
      </c>
      <c r="C14" s="21">
        <f t="shared" si="0"/>
        <v>389143</v>
      </c>
      <c r="D14" s="30">
        <v>389143</v>
      </c>
      <c r="E14" s="30">
        <v>0</v>
      </c>
      <c r="F14" s="30">
        <v>0</v>
      </c>
      <c r="G14" s="30">
        <v>3076325</v>
      </c>
      <c r="H14" s="30">
        <v>47000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1597897</v>
      </c>
      <c r="Q14" s="30">
        <v>1622827</v>
      </c>
      <c r="R14" s="30">
        <v>246781</v>
      </c>
      <c r="S14" s="30">
        <v>16976</v>
      </c>
      <c r="T14" s="30">
        <v>27987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4" customHeight="1">
      <c r="A15" s="11" t="s">
        <v>36</v>
      </c>
      <c r="B15" s="13">
        <f t="shared" si="1"/>
        <v>6534593</v>
      </c>
      <c r="C15" s="21">
        <f t="shared" si="0"/>
        <v>1914016</v>
      </c>
      <c r="D15" s="30">
        <v>1914016</v>
      </c>
      <c r="E15" s="30">
        <v>0</v>
      </c>
      <c r="F15" s="30">
        <v>0</v>
      </c>
      <c r="G15" s="30">
        <v>4620577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2392276</v>
      </c>
      <c r="Q15" s="30">
        <v>2079082</v>
      </c>
      <c r="R15" s="30">
        <v>1886147</v>
      </c>
      <c r="S15" s="30">
        <v>99030</v>
      </c>
      <c r="T15" s="30">
        <v>78058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4" customHeight="1">
      <c r="A16" s="11" t="s">
        <v>37</v>
      </c>
      <c r="B16" s="13">
        <f t="shared" si="1"/>
        <v>2722956</v>
      </c>
      <c r="C16" s="21">
        <f t="shared" si="0"/>
        <v>576017</v>
      </c>
      <c r="D16" s="30">
        <v>576017</v>
      </c>
      <c r="E16" s="30">
        <v>0</v>
      </c>
      <c r="F16" s="30">
        <v>0</v>
      </c>
      <c r="G16" s="30">
        <v>2146939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4">
        <v>1834205</v>
      </c>
      <c r="Q16" s="34">
        <v>211063</v>
      </c>
      <c r="R16" s="34">
        <v>611697</v>
      </c>
      <c r="S16" s="34">
        <v>50304</v>
      </c>
      <c r="T16" s="34">
        <v>15687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4" customHeight="1">
      <c r="A17" s="11" t="s">
        <v>38</v>
      </c>
      <c r="B17" s="13">
        <f t="shared" si="1"/>
        <v>3228047</v>
      </c>
      <c r="C17" s="21">
        <f t="shared" si="0"/>
        <v>1014639</v>
      </c>
      <c r="D17" s="30">
        <v>1014639</v>
      </c>
      <c r="E17" s="30">
        <v>0</v>
      </c>
      <c r="F17" s="30">
        <v>0</v>
      </c>
      <c r="G17" s="30">
        <v>2213408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1760763</v>
      </c>
      <c r="Q17" s="30">
        <v>1110562</v>
      </c>
      <c r="R17" s="30">
        <v>249055</v>
      </c>
      <c r="S17" s="30">
        <v>98241</v>
      </c>
      <c r="T17" s="30">
        <v>9426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4" customHeight="1">
      <c r="A18" s="11" t="s">
        <v>39</v>
      </c>
      <c r="B18" s="13">
        <f t="shared" si="1"/>
        <v>3246461</v>
      </c>
      <c r="C18" s="21">
        <f t="shared" si="0"/>
        <v>1309332</v>
      </c>
      <c r="D18" s="30">
        <v>1309332</v>
      </c>
      <c r="E18" s="30">
        <v>0</v>
      </c>
      <c r="F18" s="30">
        <v>0</v>
      </c>
      <c r="G18" s="30">
        <v>1937129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1155978</v>
      </c>
      <c r="Q18" s="30">
        <v>1090092</v>
      </c>
      <c r="R18" s="30">
        <v>927127</v>
      </c>
      <c r="S18" s="30">
        <v>35475</v>
      </c>
      <c r="T18" s="30">
        <v>37789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4" customHeight="1">
      <c r="A19" s="11" t="s">
        <v>40</v>
      </c>
      <c r="B19" s="13">
        <f t="shared" si="1"/>
        <v>2788998</v>
      </c>
      <c r="C19" s="21">
        <f t="shared" si="0"/>
        <v>1486363</v>
      </c>
      <c r="D19" s="30">
        <v>1486363</v>
      </c>
      <c r="E19" s="30">
        <v>0</v>
      </c>
      <c r="F19" s="30">
        <v>0</v>
      </c>
      <c r="G19" s="30">
        <v>1302635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769034</v>
      </c>
      <c r="Q19" s="30">
        <v>481374</v>
      </c>
      <c r="R19" s="30">
        <v>1449568</v>
      </c>
      <c r="S19" s="30">
        <v>28325</v>
      </c>
      <c r="T19" s="30">
        <v>60697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spans="1:25" ht="24" customHeight="1">
      <c r="A20" s="11" t="s">
        <v>41</v>
      </c>
      <c r="B20" s="13">
        <f t="shared" si="1"/>
        <v>2747014</v>
      </c>
      <c r="C20" s="21">
        <f t="shared" si="0"/>
        <v>744478</v>
      </c>
      <c r="D20" s="30">
        <v>744478</v>
      </c>
      <c r="E20" s="30">
        <v>0</v>
      </c>
      <c r="F20" s="30">
        <v>0</v>
      </c>
      <c r="G20" s="30">
        <v>2002536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429553</v>
      </c>
      <c r="Q20" s="30">
        <v>1440920</v>
      </c>
      <c r="R20" s="30">
        <v>846443</v>
      </c>
      <c r="S20" s="30">
        <v>22237</v>
      </c>
      <c r="T20" s="30">
        <v>7861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</row>
    <row r="21" spans="1:25" ht="24" customHeight="1">
      <c r="A21" s="11" t="s">
        <v>17</v>
      </c>
      <c r="B21" s="13">
        <f t="shared" si="1"/>
        <v>646519</v>
      </c>
      <c r="C21" s="21">
        <f t="shared" si="0"/>
        <v>459028</v>
      </c>
      <c r="D21" s="30">
        <v>459028</v>
      </c>
      <c r="E21" s="30">
        <v>0</v>
      </c>
      <c r="F21" s="30">
        <v>0</v>
      </c>
      <c r="G21" s="30">
        <v>187491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76200</v>
      </c>
      <c r="Q21" s="30">
        <v>301276</v>
      </c>
      <c r="R21" s="30">
        <v>258420</v>
      </c>
      <c r="S21" s="30">
        <v>8077</v>
      </c>
      <c r="T21" s="30">
        <v>2546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1:25" ht="24" customHeight="1">
      <c r="A22" s="11" t="s">
        <v>18</v>
      </c>
      <c r="B22" s="13">
        <f t="shared" si="1"/>
        <v>1024841</v>
      </c>
      <c r="C22" s="21">
        <f t="shared" si="0"/>
        <v>358418</v>
      </c>
      <c r="D22" s="30">
        <v>358418</v>
      </c>
      <c r="E22" s="30">
        <v>0</v>
      </c>
      <c r="F22" s="30">
        <v>0</v>
      </c>
      <c r="G22" s="30">
        <v>666423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524515</v>
      </c>
      <c r="Q22" s="30">
        <v>208244</v>
      </c>
      <c r="R22" s="30">
        <v>292082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</row>
    <row r="23" spans="1:25" ht="24" customHeight="1">
      <c r="A23" s="11" t="s">
        <v>93</v>
      </c>
      <c r="B23" s="13">
        <f>C23+SUM(G23:N23)</f>
        <v>1023005</v>
      </c>
      <c r="C23" s="21">
        <f>SUM(D23:F23)</f>
        <v>756638</v>
      </c>
      <c r="D23" s="30">
        <v>756638</v>
      </c>
      <c r="E23" s="30">
        <v>0</v>
      </c>
      <c r="F23" s="30">
        <v>0</v>
      </c>
      <c r="G23" s="30">
        <v>125667</v>
      </c>
      <c r="H23" s="30">
        <v>100300</v>
      </c>
      <c r="I23" s="30">
        <v>40400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187043</v>
      </c>
      <c r="Q23" s="30">
        <v>209085</v>
      </c>
      <c r="R23" s="30">
        <v>536064</v>
      </c>
      <c r="S23" s="30">
        <v>90813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24" customHeight="1">
      <c r="A24" s="11" t="s">
        <v>19</v>
      </c>
      <c r="B24" s="13">
        <f t="shared" si="1"/>
        <v>496008</v>
      </c>
      <c r="C24" s="21">
        <f t="shared" si="0"/>
        <v>312054</v>
      </c>
      <c r="D24" s="30">
        <v>312054</v>
      </c>
      <c r="E24" s="30">
        <v>0</v>
      </c>
      <c r="F24" s="30">
        <v>0</v>
      </c>
      <c r="G24" s="30">
        <v>183954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254739</v>
      </c>
      <c r="R24" s="30">
        <v>199389</v>
      </c>
      <c r="S24" s="30">
        <v>33636</v>
      </c>
      <c r="T24" s="30">
        <v>8244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24" customHeight="1">
      <c r="A25" s="11" t="s">
        <v>20</v>
      </c>
      <c r="B25" s="13">
        <f t="shared" si="1"/>
        <v>2698480</v>
      </c>
      <c r="C25" s="21">
        <f t="shared" si="0"/>
        <v>573137</v>
      </c>
      <c r="D25" s="30">
        <v>573137</v>
      </c>
      <c r="E25" s="30">
        <v>0</v>
      </c>
      <c r="F25" s="30">
        <v>0</v>
      </c>
      <c r="G25" s="30">
        <v>2125343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588315</v>
      </c>
      <c r="Q25" s="30">
        <v>1918118</v>
      </c>
      <c r="R25" s="30">
        <v>180917</v>
      </c>
      <c r="S25" s="30">
        <v>7140</v>
      </c>
      <c r="T25" s="30">
        <v>3990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24" customHeight="1">
      <c r="A26" s="12" t="s">
        <v>32</v>
      </c>
      <c r="B26" s="13">
        <f t="shared" si="1"/>
        <v>10085401</v>
      </c>
      <c r="C26" s="21">
        <f t="shared" si="0"/>
        <v>4808166</v>
      </c>
      <c r="D26" s="30">
        <v>4808166</v>
      </c>
      <c r="E26" s="30">
        <v>0</v>
      </c>
      <c r="F26" s="30">
        <v>0</v>
      </c>
      <c r="G26" s="30">
        <v>5277235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2763131</v>
      </c>
      <c r="Q26" s="30">
        <v>3190878</v>
      </c>
      <c r="R26" s="30">
        <v>3477373</v>
      </c>
      <c r="S26" s="30">
        <v>504991</v>
      </c>
      <c r="T26" s="30">
        <v>149028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</row>
    <row r="27" spans="1:25" ht="24" customHeight="1">
      <c r="A27" s="12" t="s">
        <v>31</v>
      </c>
      <c r="B27" s="13">
        <f t="shared" si="1"/>
        <v>2120370</v>
      </c>
      <c r="C27" s="21">
        <f t="shared" si="0"/>
        <v>1052319</v>
      </c>
      <c r="D27" s="30">
        <v>1052319</v>
      </c>
      <c r="E27" s="30">
        <v>0</v>
      </c>
      <c r="F27" s="30">
        <v>0</v>
      </c>
      <c r="G27" s="30">
        <v>1068051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842470</v>
      </c>
      <c r="Q27" s="30">
        <v>709341</v>
      </c>
      <c r="R27" s="30">
        <v>517816</v>
      </c>
      <c r="S27" s="30">
        <v>0</v>
      </c>
      <c r="T27" s="30">
        <v>50743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spans="1:25" ht="24" customHeight="1">
      <c r="A28" s="2" t="s">
        <v>21</v>
      </c>
      <c r="B28" s="20">
        <f>SUM(B9:B27)</f>
        <v>76279843</v>
      </c>
      <c r="C28" s="20">
        <f t="shared" ref="C28:Y28" si="2">SUM(C9:C27)</f>
        <v>24141379</v>
      </c>
      <c r="D28" s="20">
        <f t="shared" si="2"/>
        <v>24141379</v>
      </c>
      <c r="E28" s="32">
        <f t="shared" si="2"/>
        <v>0</v>
      </c>
      <c r="F28" s="32">
        <f t="shared" si="2"/>
        <v>0</v>
      </c>
      <c r="G28" s="20">
        <f t="shared" si="2"/>
        <v>51775764</v>
      </c>
      <c r="H28" s="20">
        <f t="shared" si="2"/>
        <v>322300</v>
      </c>
      <c r="I28" s="20">
        <f t="shared" si="2"/>
        <v>40400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 t="shared" si="2"/>
        <v>0</v>
      </c>
      <c r="O28" s="32">
        <f t="shared" si="2"/>
        <v>64200</v>
      </c>
      <c r="P28" s="20">
        <f t="shared" si="2"/>
        <v>24049860</v>
      </c>
      <c r="Q28" s="20">
        <f t="shared" si="2"/>
        <v>28386496</v>
      </c>
      <c r="R28" s="20">
        <f t="shared" si="2"/>
        <v>21389500</v>
      </c>
      <c r="S28" s="20">
        <f t="shared" si="2"/>
        <v>1474471</v>
      </c>
      <c r="T28" s="20">
        <f t="shared" si="2"/>
        <v>885185</v>
      </c>
      <c r="U28" s="20">
        <f t="shared" si="2"/>
        <v>30131</v>
      </c>
      <c r="V28" s="20">
        <f t="shared" si="2"/>
        <v>0</v>
      </c>
      <c r="W28" s="32">
        <f t="shared" si="2"/>
        <v>0</v>
      </c>
      <c r="X28" s="32">
        <f t="shared" si="2"/>
        <v>0</v>
      </c>
      <c r="Y28" s="32">
        <f t="shared" si="2"/>
        <v>0</v>
      </c>
    </row>
  </sheetData>
  <mergeCells count="11">
    <mergeCell ref="E5:E7"/>
    <mergeCell ref="F5:F7"/>
    <mergeCell ref="D4:F4"/>
    <mergeCell ref="C3:N3"/>
    <mergeCell ref="O3:Y3"/>
    <mergeCell ref="C4:C7"/>
    <mergeCell ref="N4:N7"/>
    <mergeCell ref="I4:I7"/>
    <mergeCell ref="J4:J7"/>
    <mergeCell ref="L4:L7"/>
    <mergeCell ref="G4:G7"/>
  </mergeCells>
  <phoneticPr fontId="1"/>
  <pageMargins left="0.70866141732283472" right="0.6692913385826772" top="0.98425196850393704" bottom="0.98425196850393704" header="0" footer="0"/>
  <pageSetup paperSize="9" scale="70" orientation="portrait" blackAndWhite="1" r:id="rId1"/>
  <headerFooter alignWithMargins="0"/>
  <colBreaks count="1" manualBreakCount="1">
    <brk id="14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view="pageBreakPreview" zoomScaleNormal="85" zoomScaleSheetLayoutView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defaultColWidth="9" defaultRowHeight="13"/>
  <cols>
    <col min="1" max="1" width="11.7265625" style="1" customWidth="1"/>
    <col min="2" max="4" width="8.36328125" style="1" customWidth="1"/>
    <col min="5" max="5" width="3.6328125" style="1" customWidth="1"/>
    <col min="6" max="9" width="8.36328125" style="1" customWidth="1"/>
    <col min="10" max="10" width="3.6328125" style="1" customWidth="1"/>
    <col min="11" max="11" width="6.08984375" style="1" customWidth="1"/>
    <col min="12" max="13" width="3.6328125" style="1" customWidth="1"/>
    <col min="14" max="14" width="6.08984375" style="1" customWidth="1"/>
    <col min="15" max="25" width="8" style="1" customWidth="1"/>
    <col min="26" max="26" width="10.90625" style="1" bestFit="1" customWidth="1"/>
    <col min="27" max="16384" width="9" style="1"/>
  </cols>
  <sheetData>
    <row r="1" spans="1:27" ht="17.25" customHeight="1">
      <c r="A1" s="14" t="s">
        <v>107</v>
      </c>
    </row>
    <row r="2" spans="1:27" ht="17.25" customHeight="1">
      <c r="Y2" s="5" t="s">
        <v>0</v>
      </c>
    </row>
    <row r="3" spans="1:27" ht="17.25" customHeight="1">
      <c r="A3" s="40" t="s">
        <v>26</v>
      </c>
      <c r="B3" s="41"/>
      <c r="C3" s="68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27</v>
      </c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7" ht="17.25" customHeight="1">
      <c r="A4" s="42"/>
      <c r="B4" s="49" t="s">
        <v>100</v>
      </c>
      <c r="C4" s="71" t="s">
        <v>1</v>
      </c>
      <c r="D4" s="68" t="s">
        <v>34</v>
      </c>
      <c r="E4" s="69"/>
      <c r="F4" s="70"/>
      <c r="G4" s="48"/>
      <c r="H4" s="41"/>
      <c r="I4" s="74" t="s">
        <v>117</v>
      </c>
      <c r="J4" s="74" t="s">
        <v>118</v>
      </c>
      <c r="K4" s="41"/>
      <c r="L4" s="48" t="s">
        <v>108</v>
      </c>
      <c r="M4" s="41"/>
      <c r="N4" s="77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17.25" customHeight="1">
      <c r="A5" s="42"/>
      <c r="B5" s="49" t="s">
        <v>119</v>
      </c>
      <c r="C5" s="72"/>
      <c r="D5" s="41"/>
      <c r="E5" s="74" t="s">
        <v>74</v>
      </c>
      <c r="F5" s="48" t="s">
        <v>114</v>
      </c>
      <c r="G5" s="49" t="s">
        <v>113</v>
      </c>
      <c r="H5" s="49" t="s">
        <v>56</v>
      </c>
      <c r="I5" s="75"/>
      <c r="J5" s="72"/>
      <c r="K5" s="49" t="s">
        <v>2</v>
      </c>
      <c r="L5" s="49" t="s">
        <v>109</v>
      </c>
      <c r="M5" s="49" t="s">
        <v>3</v>
      </c>
      <c r="N5" s="78"/>
      <c r="O5" s="49" t="s">
        <v>47</v>
      </c>
      <c r="P5" s="49" t="s">
        <v>57</v>
      </c>
      <c r="Q5" s="49" t="s">
        <v>58</v>
      </c>
      <c r="R5" s="49" t="s">
        <v>59</v>
      </c>
      <c r="S5" s="49" t="s">
        <v>60</v>
      </c>
      <c r="T5" s="49" t="s">
        <v>61</v>
      </c>
      <c r="U5" s="49" t="s">
        <v>62</v>
      </c>
      <c r="V5" s="49" t="s">
        <v>63</v>
      </c>
      <c r="W5" s="49" t="s">
        <v>5</v>
      </c>
      <c r="X5" s="49" t="s">
        <v>64</v>
      </c>
      <c r="Y5" s="49" t="s">
        <v>6</v>
      </c>
    </row>
    <row r="6" spans="1:27" ht="17.25" customHeight="1">
      <c r="A6" s="42"/>
      <c r="B6" s="49" t="s">
        <v>65</v>
      </c>
      <c r="C6" s="72"/>
      <c r="D6" s="49" t="s">
        <v>30</v>
      </c>
      <c r="E6" s="72"/>
      <c r="F6" s="49" t="s">
        <v>115</v>
      </c>
      <c r="G6" s="49" t="s">
        <v>112</v>
      </c>
      <c r="H6" s="49" t="s">
        <v>66</v>
      </c>
      <c r="I6" s="75"/>
      <c r="J6" s="72"/>
      <c r="K6" s="49" t="s">
        <v>7</v>
      </c>
      <c r="L6" s="49" t="s">
        <v>110</v>
      </c>
      <c r="M6" s="49" t="s">
        <v>8</v>
      </c>
      <c r="N6" s="78"/>
      <c r="O6" s="49"/>
      <c r="P6" s="49"/>
      <c r="Q6" s="49" t="s">
        <v>67</v>
      </c>
      <c r="R6" s="49" t="s">
        <v>68</v>
      </c>
      <c r="S6" s="49" t="s">
        <v>69</v>
      </c>
      <c r="T6" s="49" t="s">
        <v>70</v>
      </c>
      <c r="U6" s="49" t="s">
        <v>71</v>
      </c>
      <c r="V6" s="49" t="s">
        <v>9</v>
      </c>
      <c r="W6" s="49" t="s">
        <v>10</v>
      </c>
      <c r="X6" s="49" t="s">
        <v>11</v>
      </c>
      <c r="Y6" s="49"/>
    </row>
    <row r="7" spans="1:27" ht="17.25" customHeight="1">
      <c r="A7" s="43" t="s">
        <v>35</v>
      </c>
      <c r="B7" s="44"/>
      <c r="C7" s="73"/>
      <c r="D7" s="44"/>
      <c r="E7" s="73"/>
      <c r="F7" s="50" t="s">
        <v>116</v>
      </c>
      <c r="G7" s="50"/>
      <c r="H7" s="44"/>
      <c r="I7" s="76"/>
      <c r="J7" s="73"/>
      <c r="K7" s="44"/>
      <c r="L7" s="50" t="s">
        <v>111</v>
      </c>
      <c r="M7" s="44"/>
      <c r="N7" s="79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7" ht="18" customHeight="1">
      <c r="A8" s="24" t="s">
        <v>53</v>
      </c>
      <c r="B8" s="21"/>
      <c r="C8" s="21"/>
      <c r="D8" s="21"/>
      <c r="E8" s="30"/>
      <c r="F8" s="30"/>
      <c r="G8" s="21"/>
      <c r="H8" s="21"/>
      <c r="I8" s="21"/>
      <c r="J8" s="30"/>
      <c r="K8" s="30"/>
      <c r="L8" s="30"/>
      <c r="M8" s="30"/>
      <c r="N8" s="30"/>
      <c r="O8" s="21"/>
      <c r="P8" s="21"/>
      <c r="Q8" s="21"/>
      <c r="R8" s="21"/>
      <c r="S8" s="21"/>
      <c r="T8" s="21"/>
      <c r="U8" s="21"/>
      <c r="V8" s="21"/>
      <c r="W8" s="21"/>
      <c r="X8" s="30"/>
      <c r="Y8" s="30"/>
      <c r="AA8" s="29"/>
    </row>
    <row r="9" spans="1:27" ht="18" customHeight="1">
      <c r="A9" s="49" t="s">
        <v>12</v>
      </c>
      <c r="B9" s="13">
        <f t="shared" ref="B9:B40" si="0">C9+SUM(G9:N9)</f>
        <v>32748834</v>
      </c>
      <c r="C9" s="13">
        <f t="shared" ref="C9:Y9" si="1">SUM(C10:C11)</f>
        <v>14786981</v>
      </c>
      <c r="D9" s="13">
        <f t="shared" si="1"/>
        <v>12977564</v>
      </c>
      <c r="E9" s="13">
        <f t="shared" si="1"/>
        <v>0</v>
      </c>
      <c r="F9" s="13">
        <f t="shared" si="1"/>
        <v>1809417</v>
      </c>
      <c r="G9" s="13">
        <f t="shared" si="1"/>
        <v>17871171</v>
      </c>
      <c r="H9" s="13">
        <f t="shared" si="1"/>
        <v>0</v>
      </c>
      <c r="I9" s="13">
        <f t="shared" si="1"/>
        <v>90682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4064866</v>
      </c>
      <c r="Q9" s="13">
        <f t="shared" si="1"/>
        <v>11686358</v>
      </c>
      <c r="R9" s="13">
        <f t="shared" si="1"/>
        <v>14809211</v>
      </c>
      <c r="S9" s="13">
        <f t="shared" si="1"/>
        <v>1055098</v>
      </c>
      <c r="T9" s="13">
        <f t="shared" si="1"/>
        <v>1030525</v>
      </c>
      <c r="U9" s="13">
        <f t="shared" si="1"/>
        <v>102776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</row>
    <row r="10" spans="1:27" ht="18" customHeight="1">
      <c r="A10" s="49" t="s">
        <v>50</v>
      </c>
      <c r="B10" s="13">
        <f t="shared" si="0"/>
        <v>30666098</v>
      </c>
      <c r="C10" s="13">
        <f>D10+E10+F10</f>
        <v>13563957</v>
      </c>
      <c r="D10" s="13">
        <v>11754540</v>
      </c>
      <c r="E10" s="13">
        <v>0</v>
      </c>
      <c r="F10" s="13">
        <v>1809417</v>
      </c>
      <c r="G10" s="13">
        <v>17011459</v>
      </c>
      <c r="H10" s="13">
        <v>0</v>
      </c>
      <c r="I10" s="13">
        <v>90682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3646484</v>
      </c>
      <c r="Q10" s="13">
        <v>11125981</v>
      </c>
      <c r="R10" s="13">
        <v>13817590</v>
      </c>
      <c r="S10" s="13">
        <v>993943</v>
      </c>
      <c r="T10" s="13">
        <v>979324</v>
      </c>
      <c r="U10" s="13">
        <v>102776</v>
      </c>
      <c r="V10" s="13">
        <v>0</v>
      </c>
      <c r="W10" s="13">
        <v>0</v>
      </c>
      <c r="X10" s="13">
        <v>0</v>
      </c>
      <c r="Y10" s="13">
        <v>0</v>
      </c>
    </row>
    <row r="11" spans="1:27" ht="18" customHeight="1">
      <c r="A11" s="49" t="s">
        <v>51</v>
      </c>
      <c r="B11" s="13">
        <f t="shared" si="0"/>
        <v>2082736</v>
      </c>
      <c r="C11" s="13">
        <f>D11+E11+F11</f>
        <v>1223024</v>
      </c>
      <c r="D11" s="13">
        <v>1223024</v>
      </c>
      <c r="E11" s="13">
        <v>0</v>
      </c>
      <c r="F11" s="13">
        <v>0</v>
      </c>
      <c r="G11" s="13">
        <v>859712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418382</v>
      </c>
      <c r="Q11" s="13">
        <v>560377</v>
      </c>
      <c r="R11" s="13">
        <v>991621</v>
      </c>
      <c r="S11" s="13">
        <v>61155</v>
      </c>
      <c r="T11" s="13">
        <v>51201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</row>
    <row r="12" spans="1:27" ht="18" customHeight="1">
      <c r="A12" s="49" t="s">
        <v>102</v>
      </c>
      <c r="B12" s="13">
        <f t="shared" si="0"/>
        <v>34538946</v>
      </c>
      <c r="C12" s="13">
        <f t="shared" ref="C12:Y12" si="2">SUM(C13:C14)</f>
        <v>7338574</v>
      </c>
      <c r="D12" s="13">
        <f t="shared" si="2"/>
        <v>4795167</v>
      </c>
      <c r="E12" s="13">
        <f t="shared" si="2"/>
        <v>0</v>
      </c>
      <c r="F12" s="13">
        <f t="shared" si="2"/>
        <v>2543407</v>
      </c>
      <c r="G12" s="13">
        <f t="shared" si="2"/>
        <v>18027300</v>
      </c>
      <c r="H12" s="13">
        <f t="shared" si="2"/>
        <v>7079883</v>
      </c>
      <c r="I12" s="13">
        <f t="shared" si="2"/>
        <v>2093189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14925525</v>
      </c>
      <c r="Q12" s="13">
        <f t="shared" si="2"/>
        <v>7391849</v>
      </c>
      <c r="R12" s="13">
        <f t="shared" si="2"/>
        <v>10920669</v>
      </c>
      <c r="S12" s="13">
        <f t="shared" si="2"/>
        <v>925666</v>
      </c>
      <c r="T12" s="13">
        <f t="shared" si="2"/>
        <v>375237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</row>
    <row r="13" spans="1:27" ht="18" customHeight="1">
      <c r="A13" s="49" t="s">
        <v>78</v>
      </c>
      <c r="B13" s="13">
        <f t="shared" si="0"/>
        <v>27978425</v>
      </c>
      <c r="C13" s="13">
        <f>D13+E13+F13</f>
        <v>6816410</v>
      </c>
      <c r="D13" s="13">
        <v>4273003</v>
      </c>
      <c r="E13" s="13">
        <v>0</v>
      </c>
      <c r="F13" s="13">
        <v>2543407</v>
      </c>
      <c r="G13" s="13">
        <v>12954388</v>
      </c>
      <c r="H13" s="13">
        <v>6288317</v>
      </c>
      <c r="I13" s="13">
        <v>1919310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12189656</v>
      </c>
      <c r="Q13" s="13">
        <v>5680582</v>
      </c>
      <c r="R13" s="13">
        <v>8830664</v>
      </c>
      <c r="S13" s="13">
        <v>905404</v>
      </c>
      <c r="T13" s="13">
        <v>372119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</row>
    <row r="14" spans="1:27" ht="18" customHeight="1">
      <c r="A14" s="49" t="s">
        <v>51</v>
      </c>
      <c r="B14" s="13">
        <f t="shared" si="0"/>
        <v>6560521</v>
      </c>
      <c r="C14" s="13">
        <f>D14+E14+F14</f>
        <v>522164</v>
      </c>
      <c r="D14" s="13">
        <v>522164</v>
      </c>
      <c r="E14" s="13">
        <v>0</v>
      </c>
      <c r="F14" s="13">
        <v>0</v>
      </c>
      <c r="G14" s="13">
        <v>5072912</v>
      </c>
      <c r="H14" s="13">
        <v>791566</v>
      </c>
      <c r="I14" s="13">
        <v>173879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2735869</v>
      </c>
      <c r="Q14" s="13">
        <v>1711267</v>
      </c>
      <c r="R14" s="13">
        <v>2090005</v>
      </c>
      <c r="S14" s="13">
        <v>20262</v>
      </c>
      <c r="T14" s="13">
        <v>3118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</row>
    <row r="15" spans="1:27" ht="18" customHeight="1">
      <c r="A15" s="49" t="s">
        <v>96</v>
      </c>
      <c r="B15" s="13">
        <f t="shared" si="0"/>
        <v>35472569</v>
      </c>
      <c r="C15" s="13">
        <f t="shared" ref="C15:Y15" si="3">SUM(C16:C17)</f>
        <v>12555741</v>
      </c>
      <c r="D15" s="13">
        <f t="shared" si="3"/>
        <v>8990703</v>
      </c>
      <c r="E15" s="13">
        <f t="shared" si="3"/>
        <v>0</v>
      </c>
      <c r="F15" s="13">
        <f t="shared" si="3"/>
        <v>3565038</v>
      </c>
      <c r="G15" s="13">
        <f t="shared" si="3"/>
        <v>9963287</v>
      </c>
      <c r="H15" s="13">
        <f t="shared" si="3"/>
        <v>7798840</v>
      </c>
      <c r="I15" s="13">
        <f t="shared" si="3"/>
        <v>5154701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  <c r="P15" s="13">
        <f t="shared" si="3"/>
        <v>17635298</v>
      </c>
      <c r="Q15" s="13">
        <f t="shared" si="3"/>
        <v>7802765</v>
      </c>
      <c r="R15" s="13">
        <f t="shared" si="3"/>
        <v>8684903</v>
      </c>
      <c r="S15" s="13">
        <f t="shared" si="3"/>
        <v>983189</v>
      </c>
      <c r="T15" s="13">
        <f t="shared" si="3"/>
        <v>366414</v>
      </c>
      <c r="U15" s="13">
        <f t="shared" si="3"/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</row>
    <row r="16" spans="1:27" ht="18" customHeight="1">
      <c r="A16" s="49" t="s">
        <v>78</v>
      </c>
      <c r="B16" s="13">
        <f t="shared" si="0"/>
        <v>21147183</v>
      </c>
      <c r="C16" s="13">
        <f>D16+E16+F16</f>
        <v>7485180</v>
      </c>
      <c r="D16" s="13">
        <v>5359861</v>
      </c>
      <c r="E16" s="13">
        <v>0</v>
      </c>
      <c r="F16" s="13">
        <v>2125319</v>
      </c>
      <c r="G16" s="13">
        <v>5939673</v>
      </c>
      <c r="H16" s="13">
        <v>4649325</v>
      </c>
      <c r="I16" s="13">
        <v>3073005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10513388</v>
      </c>
      <c r="Q16" s="13">
        <v>4651665</v>
      </c>
      <c r="R16" s="13">
        <v>5177556</v>
      </c>
      <c r="S16" s="13">
        <v>586134</v>
      </c>
      <c r="T16" s="13">
        <v>218440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ht="18" customHeight="1">
      <c r="A17" s="49" t="s">
        <v>51</v>
      </c>
      <c r="B17" s="13">
        <f t="shared" si="0"/>
        <v>14325386</v>
      </c>
      <c r="C17" s="13">
        <f>D17+E17+F17</f>
        <v>5070561</v>
      </c>
      <c r="D17" s="13">
        <v>3630842</v>
      </c>
      <c r="E17" s="13">
        <v>0</v>
      </c>
      <c r="F17" s="13">
        <v>1439719</v>
      </c>
      <c r="G17" s="13">
        <v>4023614</v>
      </c>
      <c r="H17" s="13">
        <v>3149515</v>
      </c>
      <c r="I17" s="13">
        <v>2081696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7121910</v>
      </c>
      <c r="Q17" s="13">
        <v>3151100</v>
      </c>
      <c r="R17" s="13">
        <v>3507347</v>
      </c>
      <c r="S17" s="13">
        <v>397055</v>
      </c>
      <c r="T17" s="13">
        <v>147974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1:25" ht="18" customHeight="1">
      <c r="A18" s="49" t="s">
        <v>14</v>
      </c>
      <c r="B18" s="13">
        <f t="shared" si="0"/>
        <v>15634326</v>
      </c>
      <c r="C18" s="13">
        <f t="shared" ref="C18:Y18" si="4">SUM(C19:C21)</f>
        <v>5242793</v>
      </c>
      <c r="D18" s="13">
        <f t="shared" si="4"/>
        <v>2568811</v>
      </c>
      <c r="E18" s="13">
        <f t="shared" si="4"/>
        <v>0</v>
      </c>
      <c r="F18" s="13">
        <f t="shared" si="4"/>
        <v>2673982</v>
      </c>
      <c r="G18" s="13">
        <f t="shared" si="4"/>
        <v>5967722</v>
      </c>
      <c r="H18" s="13">
        <f t="shared" si="4"/>
        <v>3852499</v>
      </c>
      <c r="I18" s="13">
        <f t="shared" si="4"/>
        <v>571312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3">
        <f t="shared" si="4"/>
        <v>0</v>
      </c>
      <c r="P18" s="13">
        <f t="shared" si="4"/>
        <v>6252223</v>
      </c>
      <c r="Q18" s="13">
        <f t="shared" si="4"/>
        <v>3873734</v>
      </c>
      <c r="R18" s="13">
        <f t="shared" si="4"/>
        <v>4861802</v>
      </c>
      <c r="S18" s="13">
        <f t="shared" si="4"/>
        <v>414030</v>
      </c>
      <c r="T18" s="13">
        <f t="shared" si="4"/>
        <v>232537</v>
      </c>
      <c r="U18" s="13">
        <f t="shared" si="4"/>
        <v>0</v>
      </c>
      <c r="V18" s="13">
        <f t="shared" si="4"/>
        <v>0</v>
      </c>
      <c r="W18" s="13">
        <f t="shared" si="4"/>
        <v>0</v>
      </c>
      <c r="X18" s="13">
        <f t="shared" si="4"/>
        <v>0</v>
      </c>
      <c r="Y18" s="13">
        <f t="shared" si="4"/>
        <v>0</v>
      </c>
    </row>
    <row r="19" spans="1:25" ht="18" customHeight="1">
      <c r="A19" s="49" t="s">
        <v>78</v>
      </c>
      <c r="B19" s="13">
        <f t="shared" si="0"/>
        <v>12500023</v>
      </c>
      <c r="C19" s="13">
        <f>D19+E19+F19</f>
        <v>4416980</v>
      </c>
      <c r="D19" s="13">
        <v>1742998</v>
      </c>
      <c r="E19" s="13">
        <v>0</v>
      </c>
      <c r="F19" s="13">
        <v>2673982</v>
      </c>
      <c r="G19" s="13">
        <v>4245588</v>
      </c>
      <c r="H19" s="13">
        <v>3328273</v>
      </c>
      <c r="I19" s="13">
        <v>509182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5280959</v>
      </c>
      <c r="Q19" s="13">
        <v>2674895</v>
      </c>
      <c r="R19" s="13">
        <v>3912548</v>
      </c>
      <c r="S19" s="13">
        <v>407870</v>
      </c>
      <c r="T19" s="13">
        <v>223751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1:25" ht="18" customHeight="1">
      <c r="A20" s="49" t="s">
        <v>51</v>
      </c>
      <c r="B20" s="13">
        <f t="shared" si="0"/>
        <v>3073227</v>
      </c>
      <c r="C20" s="13">
        <f>D20+E20+F20</f>
        <v>778430</v>
      </c>
      <c r="D20" s="13">
        <v>778430</v>
      </c>
      <c r="E20" s="13">
        <v>0</v>
      </c>
      <c r="F20" s="13">
        <v>0</v>
      </c>
      <c r="G20" s="13">
        <v>1708441</v>
      </c>
      <c r="H20" s="13">
        <v>524226</v>
      </c>
      <c r="I20" s="13">
        <v>62130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971264</v>
      </c>
      <c r="Q20" s="13">
        <v>1197116</v>
      </c>
      <c r="R20" s="13">
        <v>894628</v>
      </c>
      <c r="S20" s="13">
        <v>5735</v>
      </c>
      <c r="T20" s="13">
        <v>4484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ht="18" customHeight="1">
      <c r="A21" s="49" t="s">
        <v>99</v>
      </c>
      <c r="B21" s="13">
        <f t="shared" si="0"/>
        <v>61076</v>
      </c>
      <c r="C21" s="13">
        <f>D21+E21+F21</f>
        <v>47383</v>
      </c>
      <c r="D21" s="13">
        <v>47383</v>
      </c>
      <c r="E21" s="13">
        <v>0</v>
      </c>
      <c r="F21" s="13">
        <v>0</v>
      </c>
      <c r="G21" s="13">
        <v>13693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1723</v>
      </c>
      <c r="R21" s="13">
        <v>54626</v>
      </c>
      <c r="S21" s="13">
        <v>425</v>
      </c>
      <c r="T21" s="13">
        <v>4302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18" customHeight="1">
      <c r="A22" s="49" t="s">
        <v>90</v>
      </c>
      <c r="B22" s="13">
        <f t="shared" si="0"/>
        <v>16247462</v>
      </c>
      <c r="C22" s="13">
        <f t="shared" ref="C22:Y22" si="5">SUM(C23:C24)</f>
        <v>4935627</v>
      </c>
      <c r="D22" s="13">
        <f t="shared" si="5"/>
        <v>1774945</v>
      </c>
      <c r="E22" s="13">
        <f t="shared" si="5"/>
        <v>0</v>
      </c>
      <c r="F22" s="13">
        <f t="shared" si="5"/>
        <v>3160682</v>
      </c>
      <c r="G22" s="13">
        <f t="shared" si="5"/>
        <v>10294938</v>
      </c>
      <c r="H22" s="13">
        <f t="shared" si="5"/>
        <v>225479</v>
      </c>
      <c r="I22" s="13">
        <f t="shared" si="5"/>
        <v>791418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13">
        <f t="shared" si="5"/>
        <v>5337410</v>
      </c>
      <c r="Q22" s="13">
        <f t="shared" si="5"/>
        <v>3734580</v>
      </c>
      <c r="R22" s="13">
        <f t="shared" si="5"/>
        <v>6432700</v>
      </c>
      <c r="S22" s="13">
        <f t="shared" si="5"/>
        <v>366886</v>
      </c>
      <c r="T22" s="13">
        <f t="shared" si="5"/>
        <v>375886</v>
      </c>
      <c r="U22" s="13">
        <f t="shared" si="5"/>
        <v>0</v>
      </c>
      <c r="V22" s="13">
        <f t="shared" si="5"/>
        <v>0</v>
      </c>
      <c r="W22" s="13">
        <f t="shared" si="5"/>
        <v>0</v>
      </c>
      <c r="X22" s="13">
        <f t="shared" si="5"/>
        <v>0</v>
      </c>
      <c r="Y22" s="13">
        <f t="shared" si="5"/>
        <v>0</v>
      </c>
    </row>
    <row r="23" spans="1:25" ht="18" customHeight="1">
      <c r="A23" s="49" t="s">
        <v>50</v>
      </c>
      <c r="B23" s="13">
        <f t="shared" si="0"/>
        <v>10620890</v>
      </c>
      <c r="C23" s="13">
        <f>D23+E23+F23</f>
        <v>3904261</v>
      </c>
      <c r="D23" s="13">
        <v>743579</v>
      </c>
      <c r="E23" s="13">
        <v>0</v>
      </c>
      <c r="F23" s="13">
        <v>3160682</v>
      </c>
      <c r="G23" s="13">
        <v>5787300</v>
      </c>
      <c r="H23" s="13">
        <v>225479</v>
      </c>
      <c r="I23" s="13">
        <v>703850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3309300</v>
      </c>
      <c r="Q23" s="13">
        <v>2461899</v>
      </c>
      <c r="R23" s="13">
        <v>4274951</v>
      </c>
      <c r="S23" s="13">
        <v>252159</v>
      </c>
      <c r="T23" s="13">
        <v>322581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</row>
    <row r="24" spans="1:25" ht="18" customHeight="1">
      <c r="A24" s="49" t="s">
        <v>51</v>
      </c>
      <c r="B24" s="13">
        <f t="shared" si="0"/>
        <v>5626572</v>
      </c>
      <c r="C24" s="13">
        <f>D24+E24+F24</f>
        <v>1031366</v>
      </c>
      <c r="D24" s="13">
        <v>1031366</v>
      </c>
      <c r="E24" s="13">
        <v>0</v>
      </c>
      <c r="F24" s="13">
        <v>0</v>
      </c>
      <c r="G24" s="13">
        <v>4507638</v>
      </c>
      <c r="H24" s="13">
        <v>0</v>
      </c>
      <c r="I24" s="13">
        <v>87568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2028110</v>
      </c>
      <c r="Q24" s="13">
        <v>1272681</v>
      </c>
      <c r="R24" s="13">
        <v>2157749</v>
      </c>
      <c r="S24" s="13">
        <v>114727</v>
      </c>
      <c r="T24" s="13">
        <v>53305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</row>
    <row r="25" spans="1:25" ht="18" customHeight="1">
      <c r="A25" s="49" t="s">
        <v>92</v>
      </c>
      <c r="B25" s="13">
        <f t="shared" si="0"/>
        <v>11970990</v>
      </c>
      <c r="C25" s="13">
        <f t="shared" ref="C25:Y25" si="6">SUM(C26:C27)</f>
        <v>2690732</v>
      </c>
      <c r="D25" s="13">
        <f t="shared" si="6"/>
        <v>901319</v>
      </c>
      <c r="E25" s="13">
        <f t="shared" si="6"/>
        <v>0</v>
      </c>
      <c r="F25" s="13">
        <f t="shared" si="6"/>
        <v>1789413</v>
      </c>
      <c r="G25" s="13">
        <f t="shared" si="6"/>
        <v>6009777</v>
      </c>
      <c r="H25" s="13">
        <f t="shared" si="6"/>
        <v>0</v>
      </c>
      <c r="I25" s="13">
        <f t="shared" si="6"/>
        <v>3270481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4000421</v>
      </c>
      <c r="Q25" s="13">
        <f t="shared" si="6"/>
        <v>3061773</v>
      </c>
      <c r="R25" s="13">
        <f t="shared" si="6"/>
        <v>4488264</v>
      </c>
      <c r="S25" s="13">
        <f t="shared" si="6"/>
        <v>235957</v>
      </c>
      <c r="T25" s="13">
        <f t="shared" si="6"/>
        <v>184575</v>
      </c>
      <c r="U25" s="13">
        <f t="shared" si="6"/>
        <v>0</v>
      </c>
      <c r="V25" s="13">
        <f t="shared" si="6"/>
        <v>0</v>
      </c>
      <c r="W25" s="13">
        <f t="shared" si="6"/>
        <v>0</v>
      </c>
      <c r="X25" s="13">
        <f t="shared" si="6"/>
        <v>0</v>
      </c>
      <c r="Y25" s="13">
        <f t="shared" si="6"/>
        <v>0</v>
      </c>
    </row>
    <row r="26" spans="1:25" ht="18" customHeight="1">
      <c r="A26" s="49" t="s">
        <v>50</v>
      </c>
      <c r="B26" s="13">
        <f t="shared" si="0"/>
        <v>10773891</v>
      </c>
      <c r="C26" s="13">
        <f>D26+E26+F26</f>
        <v>2421659</v>
      </c>
      <c r="D26" s="13">
        <v>811187</v>
      </c>
      <c r="E26" s="13">
        <v>0</v>
      </c>
      <c r="F26" s="13">
        <v>1610472</v>
      </c>
      <c r="G26" s="13">
        <v>5408799</v>
      </c>
      <c r="H26" s="13">
        <v>0</v>
      </c>
      <c r="I26" s="13">
        <v>2943433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3600379</v>
      </c>
      <c r="Q26" s="13">
        <v>2755596</v>
      </c>
      <c r="R26" s="13">
        <v>4039438</v>
      </c>
      <c r="S26" s="13">
        <v>212361</v>
      </c>
      <c r="T26" s="13">
        <v>166117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ht="18" customHeight="1">
      <c r="A27" s="49" t="s">
        <v>51</v>
      </c>
      <c r="B27" s="13">
        <f t="shared" si="0"/>
        <v>1197099</v>
      </c>
      <c r="C27" s="13">
        <f>D27+E27+F27</f>
        <v>269073</v>
      </c>
      <c r="D27" s="13">
        <v>90132</v>
      </c>
      <c r="E27" s="13">
        <v>0</v>
      </c>
      <c r="F27" s="13">
        <v>178941</v>
      </c>
      <c r="G27" s="13">
        <v>600978</v>
      </c>
      <c r="H27" s="13">
        <v>0</v>
      </c>
      <c r="I27" s="13">
        <v>327048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400042</v>
      </c>
      <c r="Q27" s="13">
        <v>306177</v>
      </c>
      <c r="R27" s="13">
        <v>448826</v>
      </c>
      <c r="S27" s="13">
        <v>23596</v>
      </c>
      <c r="T27" s="13">
        <v>18458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1:25" ht="18" customHeight="1">
      <c r="A28" s="49" t="s">
        <v>29</v>
      </c>
      <c r="B28" s="13">
        <f t="shared" si="0"/>
        <v>14558760</v>
      </c>
      <c r="C28" s="13">
        <f t="shared" ref="C28:Y28" si="7">SUM(C29:C30)</f>
        <v>3815333</v>
      </c>
      <c r="D28" s="13">
        <f t="shared" si="7"/>
        <v>1606121</v>
      </c>
      <c r="E28" s="13">
        <f t="shared" si="7"/>
        <v>0</v>
      </c>
      <c r="F28" s="13">
        <f t="shared" si="7"/>
        <v>2209212</v>
      </c>
      <c r="G28" s="13">
        <f t="shared" si="7"/>
        <v>7699544</v>
      </c>
      <c r="H28" s="13">
        <f t="shared" si="7"/>
        <v>2518334</v>
      </c>
      <c r="I28" s="13">
        <f t="shared" si="7"/>
        <v>521232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4317</v>
      </c>
      <c r="O28" s="13">
        <f t="shared" si="7"/>
        <v>0</v>
      </c>
      <c r="P28" s="13">
        <f t="shared" si="7"/>
        <v>6957661</v>
      </c>
      <c r="Q28" s="13">
        <f t="shared" si="7"/>
        <v>3381004</v>
      </c>
      <c r="R28" s="13">
        <f t="shared" si="7"/>
        <v>3886488</v>
      </c>
      <c r="S28" s="13">
        <f t="shared" si="7"/>
        <v>192093</v>
      </c>
      <c r="T28" s="13">
        <f t="shared" si="7"/>
        <v>141514</v>
      </c>
      <c r="U28" s="13">
        <f t="shared" si="7"/>
        <v>0</v>
      </c>
      <c r="V28" s="13">
        <f t="shared" si="7"/>
        <v>0</v>
      </c>
      <c r="W28" s="13">
        <f t="shared" si="7"/>
        <v>0</v>
      </c>
      <c r="X28" s="13">
        <f t="shared" si="7"/>
        <v>0</v>
      </c>
      <c r="Y28" s="13">
        <f t="shared" si="7"/>
        <v>0</v>
      </c>
    </row>
    <row r="29" spans="1:25" ht="18" customHeight="1">
      <c r="A29" s="49" t="s">
        <v>50</v>
      </c>
      <c r="B29" s="13">
        <f t="shared" si="0"/>
        <v>14553860</v>
      </c>
      <c r="C29" s="13">
        <f>D29+E29+F29</f>
        <v>3815333</v>
      </c>
      <c r="D29" s="13">
        <v>1606121</v>
      </c>
      <c r="E29" s="13">
        <v>0</v>
      </c>
      <c r="F29" s="13">
        <v>2209212</v>
      </c>
      <c r="G29" s="13">
        <v>7694644</v>
      </c>
      <c r="H29" s="13">
        <v>2518334</v>
      </c>
      <c r="I29" s="13">
        <v>521232</v>
      </c>
      <c r="J29" s="13">
        <v>0</v>
      </c>
      <c r="K29" s="13">
        <v>0</v>
      </c>
      <c r="L29" s="13">
        <v>0</v>
      </c>
      <c r="M29" s="13">
        <v>0</v>
      </c>
      <c r="N29" s="13">
        <v>4317</v>
      </c>
      <c r="O29" s="13">
        <v>0</v>
      </c>
      <c r="P29" s="13">
        <v>6952761</v>
      </c>
      <c r="Q29" s="13">
        <v>3381004</v>
      </c>
      <c r="R29" s="13">
        <v>3886488</v>
      </c>
      <c r="S29" s="13">
        <v>192093</v>
      </c>
      <c r="T29" s="13">
        <v>141514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ht="18" customHeight="1">
      <c r="A30" s="49" t="s">
        <v>51</v>
      </c>
      <c r="B30" s="13">
        <f t="shared" si="0"/>
        <v>4900</v>
      </c>
      <c r="C30" s="13">
        <f>SUM(D30:F30)</f>
        <v>0</v>
      </c>
      <c r="D30" s="13">
        <v>0</v>
      </c>
      <c r="E30" s="13">
        <v>0</v>
      </c>
      <c r="F30" s="13">
        <v>0</v>
      </c>
      <c r="G30" s="13">
        <v>4900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4900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ht="18" customHeight="1">
      <c r="A31" s="49" t="s">
        <v>36</v>
      </c>
      <c r="B31" s="13">
        <f t="shared" si="0"/>
        <v>20175207</v>
      </c>
      <c r="C31" s="13">
        <f t="shared" ref="C31:Y31" si="8">SUM(C32:C34)</f>
        <v>11022927</v>
      </c>
      <c r="D31" s="13">
        <f t="shared" si="8"/>
        <v>7786989</v>
      </c>
      <c r="E31" s="13">
        <f t="shared" si="8"/>
        <v>0</v>
      </c>
      <c r="F31" s="13">
        <f t="shared" si="8"/>
        <v>3235938</v>
      </c>
      <c r="G31" s="13">
        <f t="shared" si="8"/>
        <v>8847728</v>
      </c>
      <c r="H31" s="13">
        <f t="shared" si="8"/>
        <v>192176</v>
      </c>
      <c r="I31" s="13">
        <f t="shared" si="8"/>
        <v>112376</v>
      </c>
      <c r="J31" s="13">
        <f t="shared" si="8"/>
        <v>0</v>
      </c>
      <c r="K31" s="13">
        <f t="shared" si="8"/>
        <v>0</v>
      </c>
      <c r="L31" s="13">
        <f t="shared" si="8"/>
        <v>0</v>
      </c>
      <c r="M31" s="13">
        <f t="shared" si="8"/>
        <v>0</v>
      </c>
      <c r="N31" s="13">
        <f t="shared" si="8"/>
        <v>0</v>
      </c>
      <c r="O31" s="13">
        <f t="shared" si="8"/>
        <v>0</v>
      </c>
      <c r="P31" s="13">
        <f t="shared" si="8"/>
        <v>4388199</v>
      </c>
      <c r="Q31" s="13">
        <f t="shared" si="8"/>
        <v>5096972</v>
      </c>
      <c r="R31" s="13">
        <f t="shared" si="8"/>
        <v>9583001</v>
      </c>
      <c r="S31" s="13">
        <f t="shared" si="8"/>
        <v>725119</v>
      </c>
      <c r="T31" s="13">
        <f t="shared" si="8"/>
        <v>381916</v>
      </c>
      <c r="U31" s="13">
        <f t="shared" si="8"/>
        <v>0</v>
      </c>
      <c r="V31" s="13">
        <f t="shared" si="8"/>
        <v>0</v>
      </c>
      <c r="W31" s="13">
        <f t="shared" si="8"/>
        <v>0</v>
      </c>
      <c r="X31" s="13">
        <f t="shared" si="8"/>
        <v>0</v>
      </c>
      <c r="Y31" s="13">
        <f t="shared" si="8"/>
        <v>0</v>
      </c>
    </row>
    <row r="32" spans="1:25" ht="18" customHeight="1">
      <c r="A32" s="49" t="s">
        <v>50</v>
      </c>
      <c r="B32" s="13">
        <f t="shared" si="0"/>
        <v>12290643</v>
      </c>
      <c r="C32" s="13">
        <f>D32+E32+F32</f>
        <v>6685616</v>
      </c>
      <c r="D32" s="13">
        <v>4576430</v>
      </c>
      <c r="E32" s="13">
        <v>0</v>
      </c>
      <c r="F32" s="13">
        <v>2109186</v>
      </c>
      <c r="G32" s="13">
        <v>5406521</v>
      </c>
      <c r="H32" s="13">
        <v>125259</v>
      </c>
      <c r="I32" s="13">
        <v>73247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2827311</v>
      </c>
      <c r="Q32" s="13">
        <v>3054184</v>
      </c>
      <c r="R32" s="13">
        <v>5919525</v>
      </c>
      <c r="S32" s="13">
        <v>354660</v>
      </c>
      <c r="T32" s="13">
        <v>134963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25" ht="18" customHeight="1">
      <c r="A33" s="49" t="s">
        <v>51</v>
      </c>
      <c r="B33" s="13">
        <f t="shared" si="0"/>
        <v>6565821</v>
      </c>
      <c r="C33" s="13">
        <f>D33+E33+F33</f>
        <v>3571542</v>
      </c>
      <c r="D33" s="13">
        <v>2444790</v>
      </c>
      <c r="E33" s="13">
        <v>0</v>
      </c>
      <c r="F33" s="13">
        <v>1126752</v>
      </c>
      <c r="G33" s="13">
        <v>2888233</v>
      </c>
      <c r="H33" s="13">
        <v>66917</v>
      </c>
      <c r="I33" s="13">
        <v>39129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1510388</v>
      </c>
      <c r="Q33" s="13">
        <v>1631584</v>
      </c>
      <c r="R33" s="13">
        <v>3162286</v>
      </c>
      <c r="S33" s="13">
        <v>189464</v>
      </c>
      <c r="T33" s="13">
        <v>72099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25" ht="18" customHeight="1">
      <c r="A34" s="49" t="s">
        <v>91</v>
      </c>
      <c r="B34" s="13">
        <f t="shared" si="0"/>
        <v>1318743</v>
      </c>
      <c r="C34" s="13">
        <f>D34+E34+F34</f>
        <v>765769</v>
      </c>
      <c r="D34" s="13">
        <v>765769</v>
      </c>
      <c r="E34" s="13">
        <v>0</v>
      </c>
      <c r="F34" s="13">
        <v>0</v>
      </c>
      <c r="G34" s="13">
        <v>552974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50500</v>
      </c>
      <c r="Q34" s="13">
        <v>411204</v>
      </c>
      <c r="R34" s="13">
        <v>501190</v>
      </c>
      <c r="S34" s="13">
        <v>180995</v>
      </c>
      <c r="T34" s="13">
        <v>174854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25" ht="18" customHeight="1">
      <c r="A35" s="49" t="s">
        <v>94</v>
      </c>
      <c r="B35" s="13">
        <f t="shared" si="0"/>
        <v>7080457</v>
      </c>
      <c r="C35" s="13">
        <f t="shared" ref="C35:Y35" si="9">SUM(C36:C37)</f>
        <v>2370449</v>
      </c>
      <c r="D35" s="13">
        <f t="shared" si="9"/>
        <v>1658176</v>
      </c>
      <c r="E35" s="13">
        <f t="shared" si="9"/>
        <v>0</v>
      </c>
      <c r="F35" s="13">
        <f t="shared" si="9"/>
        <v>712273</v>
      </c>
      <c r="G35" s="13">
        <f t="shared" si="9"/>
        <v>2305921</v>
      </c>
      <c r="H35" s="13">
        <f t="shared" si="9"/>
        <v>1271166</v>
      </c>
      <c r="I35" s="13">
        <f t="shared" si="9"/>
        <v>1132921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3">
        <f t="shared" si="9"/>
        <v>0</v>
      </c>
      <c r="O35" s="13">
        <f t="shared" si="9"/>
        <v>0</v>
      </c>
      <c r="P35" s="13">
        <f t="shared" si="9"/>
        <v>3848135</v>
      </c>
      <c r="Q35" s="13">
        <f t="shared" si="9"/>
        <v>716328</v>
      </c>
      <c r="R35" s="13">
        <f t="shared" si="9"/>
        <v>2080791</v>
      </c>
      <c r="S35" s="13">
        <f t="shared" si="9"/>
        <v>270556</v>
      </c>
      <c r="T35" s="13">
        <f t="shared" si="9"/>
        <v>164647</v>
      </c>
      <c r="U35" s="13">
        <f t="shared" si="9"/>
        <v>0</v>
      </c>
      <c r="V35" s="13">
        <f t="shared" si="9"/>
        <v>0</v>
      </c>
      <c r="W35" s="13">
        <f t="shared" si="9"/>
        <v>0</v>
      </c>
      <c r="X35" s="13">
        <f t="shared" si="9"/>
        <v>0</v>
      </c>
      <c r="Y35" s="13">
        <f t="shared" si="9"/>
        <v>0</v>
      </c>
    </row>
    <row r="36" spans="1:25" ht="18" customHeight="1">
      <c r="A36" s="49" t="s">
        <v>50</v>
      </c>
      <c r="B36" s="13">
        <f t="shared" si="0"/>
        <v>5346641</v>
      </c>
      <c r="C36" s="13">
        <f>D36+E36+F36</f>
        <v>1807099</v>
      </c>
      <c r="D36" s="13">
        <v>1273606</v>
      </c>
      <c r="E36" s="13">
        <v>0</v>
      </c>
      <c r="F36" s="13">
        <v>533493</v>
      </c>
      <c r="G36" s="13">
        <v>1727135</v>
      </c>
      <c r="H36" s="13">
        <v>952133</v>
      </c>
      <c r="I36" s="13">
        <v>860274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2921564</v>
      </c>
      <c r="Q36" s="13">
        <v>540597</v>
      </c>
      <c r="R36" s="13">
        <v>1558513</v>
      </c>
      <c r="S36" s="13">
        <v>202647</v>
      </c>
      <c r="T36" s="13">
        <v>123320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1:25" ht="18" customHeight="1">
      <c r="A37" s="49" t="s">
        <v>51</v>
      </c>
      <c r="B37" s="13">
        <f t="shared" si="0"/>
        <v>1733816</v>
      </c>
      <c r="C37" s="13">
        <f>D37+E37+F37</f>
        <v>563350</v>
      </c>
      <c r="D37" s="13">
        <v>384570</v>
      </c>
      <c r="E37" s="13">
        <v>0</v>
      </c>
      <c r="F37" s="13">
        <v>178780</v>
      </c>
      <c r="G37" s="13">
        <v>578786</v>
      </c>
      <c r="H37" s="13">
        <v>319033</v>
      </c>
      <c r="I37" s="13">
        <v>272647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926571</v>
      </c>
      <c r="Q37" s="13">
        <v>175731</v>
      </c>
      <c r="R37" s="13">
        <v>522278</v>
      </c>
      <c r="S37" s="13">
        <v>67909</v>
      </c>
      <c r="T37" s="13">
        <v>41327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</row>
    <row r="38" spans="1:25" ht="18" customHeight="1">
      <c r="A38" s="49" t="s">
        <v>38</v>
      </c>
      <c r="B38" s="13">
        <f t="shared" si="0"/>
        <v>13159444</v>
      </c>
      <c r="C38" s="13">
        <f t="shared" ref="C38:Y38" si="10">SUM(C39:C40)</f>
        <v>4546979</v>
      </c>
      <c r="D38" s="13">
        <f t="shared" si="10"/>
        <v>1730094</v>
      </c>
      <c r="E38" s="13">
        <f t="shared" si="10"/>
        <v>0</v>
      </c>
      <c r="F38" s="13">
        <f t="shared" si="10"/>
        <v>2816885</v>
      </c>
      <c r="G38" s="13">
        <f t="shared" si="10"/>
        <v>5491690</v>
      </c>
      <c r="H38" s="13">
        <f t="shared" si="10"/>
        <v>726300</v>
      </c>
      <c r="I38" s="13">
        <f t="shared" si="10"/>
        <v>2394475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3">
        <f t="shared" si="10"/>
        <v>4773427</v>
      </c>
      <c r="Q38" s="13">
        <f t="shared" si="10"/>
        <v>2545075</v>
      </c>
      <c r="R38" s="13">
        <f t="shared" si="10"/>
        <v>5458360</v>
      </c>
      <c r="S38" s="13">
        <f t="shared" si="10"/>
        <v>208727</v>
      </c>
      <c r="T38" s="13">
        <f t="shared" si="10"/>
        <v>173855</v>
      </c>
      <c r="U38" s="13">
        <f t="shared" si="10"/>
        <v>0</v>
      </c>
      <c r="V38" s="13">
        <f t="shared" si="10"/>
        <v>0</v>
      </c>
      <c r="W38" s="13">
        <f t="shared" si="10"/>
        <v>0</v>
      </c>
      <c r="X38" s="13">
        <f t="shared" si="10"/>
        <v>0</v>
      </c>
      <c r="Y38" s="13">
        <f t="shared" si="10"/>
        <v>0</v>
      </c>
    </row>
    <row r="39" spans="1:25" ht="18" customHeight="1">
      <c r="A39" s="49" t="s">
        <v>50</v>
      </c>
      <c r="B39" s="13">
        <f t="shared" si="0"/>
        <v>12896255</v>
      </c>
      <c r="C39" s="13">
        <f>D39+E39+F39</f>
        <v>4456039</v>
      </c>
      <c r="D39" s="13">
        <v>1695492</v>
      </c>
      <c r="E39" s="13">
        <v>0</v>
      </c>
      <c r="F39" s="13">
        <v>2760547</v>
      </c>
      <c r="G39" s="13">
        <v>5381856</v>
      </c>
      <c r="H39" s="13">
        <v>711774</v>
      </c>
      <c r="I39" s="13">
        <v>2346586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4677959</v>
      </c>
      <c r="Q39" s="13">
        <v>2494175</v>
      </c>
      <c r="R39" s="13">
        <v>5349192</v>
      </c>
      <c r="S39" s="13">
        <v>204552</v>
      </c>
      <c r="T39" s="13">
        <v>170377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ht="18" customHeight="1">
      <c r="A40" s="49" t="s">
        <v>51</v>
      </c>
      <c r="B40" s="13">
        <f t="shared" si="0"/>
        <v>263189</v>
      </c>
      <c r="C40" s="13">
        <f>D40+E40+F40</f>
        <v>90940</v>
      </c>
      <c r="D40" s="13">
        <v>34602</v>
      </c>
      <c r="E40" s="13">
        <v>0</v>
      </c>
      <c r="F40" s="13">
        <v>56338</v>
      </c>
      <c r="G40" s="13">
        <v>109834</v>
      </c>
      <c r="H40" s="13">
        <v>14526</v>
      </c>
      <c r="I40" s="13">
        <v>47889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95468</v>
      </c>
      <c r="Q40" s="13">
        <v>50900</v>
      </c>
      <c r="R40" s="13">
        <v>109168</v>
      </c>
      <c r="S40" s="13">
        <v>4175</v>
      </c>
      <c r="T40" s="13">
        <v>3478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</row>
    <row r="41" spans="1:25" ht="18" customHeight="1">
      <c r="A41" s="49" t="s">
        <v>39</v>
      </c>
      <c r="B41" s="13">
        <f t="shared" ref="B41:B72" si="11">C41+SUM(G41:N41)</f>
        <v>14244864</v>
      </c>
      <c r="C41" s="13">
        <f t="shared" ref="C41:Y41" si="12">SUM(C42:C45)</f>
        <v>11439158</v>
      </c>
      <c r="D41" s="13">
        <f t="shared" si="12"/>
        <v>9513784</v>
      </c>
      <c r="E41" s="13">
        <f t="shared" si="12"/>
        <v>0</v>
      </c>
      <c r="F41" s="13">
        <f t="shared" si="12"/>
        <v>1925374</v>
      </c>
      <c r="G41" s="13">
        <f t="shared" si="12"/>
        <v>2769731</v>
      </c>
      <c r="H41" s="13">
        <f t="shared" si="12"/>
        <v>34488</v>
      </c>
      <c r="I41" s="13">
        <f t="shared" si="12"/>
        <v>1487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si="12"/>
        <v>2041366</v>
      </c>
      <c r="Q41" s="13">
        <f t="shared" si="12"/>
        <v>3948555</v>
      </c>
      <c r="R41" s="13">
        <f t="shared" si="12"/>
        <v>7240069</v>
      </c>
      <c r="S41" s="13">
        <f t="shared" si="12"/>
        <v>708758</v>
      </c>
      <c r="T41" s="13">
        <f t="shared" si="12"/>
        <v>306116</v>
      </c>
      <c r="U41" s="13">
        <f t="shared" si="12"/>
        <v>0</v>
      </c>
      <c r="V41" s="13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</row>
    <row r="42" spans="1:25" ht="18" customHeight="1">
      <c r="A42" s="49" t="s">
        <v>50</v>
      </c>
      <c r="B42" s="13">
        <f t="shared" si="11"/>
        <v>5652203</v>
      </c>
      <c r="C42" s="13">
        <f>D42+E42+F42</f>
        <v>4664399</v>
      </c>
      <c r="D42" s="13">
        <v>2739025</v>
      </c>
      <c r="E42" s="13">
        <v>0</v>
      </c>
      <c r="F42" s="13">
        <v>1925374</v>
      </c>
      <c r="G42" s="13">
        <v>973397</v>
      </c>
      <c r="H42" s="13">
        <v>13663</v>
      </c>
      <c r="I42" s="13">
        <v>744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963347</v>
      </c>
      <c r="Q42" s="13">
        <v>1452948</v>
      </c>
      <c r="R42" s="13">
        <v>2695538</v>
      </c>
      <c r="S42" s="13">
        <v>420077</v>
      </c>
      <c r="T42" s="13">
        <v>120293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</row>
    <row r="43" spans="1:25" ht="18" customHeight="1">
      <c r="A43" s="49" t="s">
        <v>51</v>
      </c>
      <c r="B43" s="13">
        <f t="shared" si="11"/>
        <v>7341123</v>
      </c>
      <c r="C43" s="13">
        <f>D43+E43+F43</f>
        <v>5766800</v>
      </c>
      <c r="D43" s="13">
        <v>5766800</v>
      </c>
      <c r="E43" s="13">
        <v>0</v>
      </c>
      <c r="F43" s="13">
        <v>0</v>
      </c>
      <c r="G43" s="13">
        <v>1559917</v>
      </c>
      <c r="H43" s="13">
        <v>13663</v>
      </c>
      <c r="I43" s="13">
        <v>743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1055047</v>
      </c>
      <c r="Q43" s="13">
        <v>2212261</v>
      </c>
      <c r="R43" s="13">
        <v>3822489</v>
      </c>
      <c r="S43" s="13">
        <v>185644</v>
      </c>
      <c r="T43" s="13">
        <v>65682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</row>
    <row r="44" spans="1:25" ht="18" customHeight="1">
      <c r="A44" s="49" t="s">
        <v>91</v>
      </c>
      <c r="B44" s="13">
        <f t="shared" si="11"/>
        <v>1230661</v>
      </c>
      <c r="C44" s="13">
        <f>D44+E44+F44</f>
        <v>987082</v>
      </c>
      <c r="D44" s="13">
        <v>987082</v>
      </c>
      <c r="E44" s="13">
        <v>0</v>
      </c>
      <c r="F44" s="13">
        <v>0</v>
      </c>
      <c r="G44" s="13">
        <v>236417</v>
      </c>
      <c r="H44" s="13">
        <v>7162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22972</v>
      </c>
      <c r="Q44" s="13">
        <v>283346</v>
      </c>
      <c r="R44" s="13">
        <v>701165</v>
      </c>
      <c r="S44" s="13">
        <v>103037</v>
      </c>
      <c r="T44" s="13">
        <v>120141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1:25" ht="18" customHeight="1">
      <c r="A45" s="49" t="s">
        <v>95</v>
      </c>
      <c r="B45" s="13">
        <f t="shared" si="11"/>
        <v>20877</v>
      </c>
      <c r="C45" s="13">
        <f>D45+E45+F45</f>
        <v>20877</v>
      </c>
      <c r="D45" s="13">
        <v>20877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20877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</row>
    <row r="46" spans="1:25" ht="18" customHeight="1">
      <c r="A46" s="49" t="s">
        <v>43</v>
      </c>
      <c r="B46" s="13">
        <f t="shared" si="11"/>
        <v>22328530</v>
      </c>
      <c r="C46" s="13">
        <f t="shared" ref="C46:Y46" si="13">SUM(C47:C48)</f>
        <v>11786351</v>
      </c>
      <c r="D46" s="13">
        <f t="shared" si="13"/>
        <v>9426550</v>
      </c>
      <c r="E46" s="13">
        <f t="shared" si="13"/>
        <v>0</v>
      </c>
      <c r="F46" s="13">
        <f t="shared" si="13"/>
        <v>2359801</v>
      </c>
      <c r="G46" s="13">
        <f t="shared" si="13"/>
        <v>4801047</v>
      </c>
      <c r="H46" s="13">
        <f t="shared" si="13"/>
        <v>3745073</v>
      </c>
      <c r="I46" s="13">
        <f t="shared" si="13"/>
        <v>1996059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  <c r="O46" s="13">
        <f t="shared" si="13"/>
        <v>0</v>
      </c>
      <c r="P46" s="13">
        <f t="shared" si="13"/>
        <v>7923352</v>
      </c>
      <c r="Q46" s="13">
        <f t="shared" si="13"/>
        <v>4553471</v>
      </c>
      <c r="R46" s="13">
        <f t="shared" si="13"/>
        <v>9234412</v>
      </c>
      <c r="S46" s="13">
        <f t="shared" si="13"/>
        <v>376237</v>
      </c>
      <c r="T46" s="13">
        <f t="shared" si="13"/>
        <v>241058</v>
      </c>
      <c r="U46" s="13">
        <f t="shared" si="13"/>
        <v>0</v>
      </c>
      <c r="V46" s="13">
        <f t="shared" si="13"/>
        <v>0</v>
      </c>
      <c r="W46" s="13">
        <f t="shared" si="13"/>
        <v>0</v>
      </c>
      <c r="X46" s="13">
        <f t="shared" si="13"/>
        <v>0</v>
      </c>
      <c r="Y46" s="13">
        <f t="shared" si="13"/>
        <v>0</v>
      </c>
    </row>
    <row r="47" spans="1:25" ht="18" customHeight="1">
      <c r="A47" s="49" t="s">
        <v>50</v>
      </c>
      <c r="B47" s="13">
        <f t="shared" si="11"/>
        <v>11198506</v>
      </c>
      <c r="C47" s="13">
        <f>D47+E47+F47</f>
        <v>5688910</v>
      </c>
      <c r="D47" s="13">
        <v>3329109</v>
      </c>
      <c r="E47" s="13">
        <v>0</v>
      </c>
      <c r="F47" s="13">
        <v>2359801</v>
      </c>
      <c r="G47" s="13">
        <v>1781779</v>
      </c>
      <c r="H47" s="13">
        <v>2361205</v>
      </c>
      <c r="I47" s="13">
        <v>1366612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4377680</v>
      </c>
      <c r="Q47" s="13">
        <v>1574410</v>
      </c>
      <c r="R47" s="13">
        <v>4777926</v>
      </c>
      <c r="S47" s="13">
        <v>300191</v>
      </c>
      <c r="T47" s="13">
        <v>168299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</row>
    <row r="48" spans="1:25" ht="18" customHeight="1">
      <c r="A48" s="50" t="s">
        <v>51</v>
      </c>
      <c r="B48" s="37">
        <f t="shared" si="11"/>
        <v>11130024</v>
      </c>
      <c r="C48" s="37">
        <f>D48+E48+F48</f>
        <v>6097441</v>
      </c>
      <c r="D48" s="37">
        <v>6097441</v>
      </c>
      <c r="E48" s="37">
        <v>0</v>
      </c>
      <c r="F48" s="37">
        <v>0</v>
      </c>
      <c r="G48" s="37">
        <v>3019268</v>
      </c>
      <c r="H48" s="37">
        <v>1383868</v>
      </c>
      <c r="I48" s="37">
        <v>629447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3545672</v>
      </c>
      <c r="Q48" s="37">
        <v>2979061</v>
      </c>
      <c r="R48" s="37">
        <v>4456486</v>
      </c>
      <c r="S48" s="37">
        <v>76046</v>
      </c>
      <c r="T48" s="37">
        <v>72759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</row>
    <row r="49" spans="1:25" ht="18" customHeight="1">
      <c r="A49" s="49" t="s">
        <v>41</v>
      </c>
      <c r="B49" s="13">
        <f t="shared" si="11"/>
        <v>15257319</v>
      </c>
      <c r="C49" s="13">
        <f t="shared" ref="C49:Y49" si="14">SUM(C50:C52)</f>
        <v>8305396</v>
      </c>
      <c r="D49" s="13">
        <f t="shared" si="14"/>
        <v>6021425</v>
      </c>
      <c r="E49" s="13">
        <f t="shared" si="14"/>
        <v>0</v>
      </c>
      <c r="F49" s="13">
        <f t="shared" si="14"/>
        <v>2283971</v>
      </c>
      <c r="G49" s="13">
        <f t="shared" si="14"/>
        <v>3794467</v>
      </c>
      <c r="H49" s="13">
        <f t="shared" si="14"/>
        <v>3126180</v>
      </c>
      <c r="I49" s="13">
        <f t="shared" si="14"/>
        <v>31276</v>
      </c>
      <c r="J49" s="13">
        <f t="shared" si="14"/>
        <v>0</v>
      </c>
      <c r="K49" s="13">
        <f t="shared" si="14"/>
        <v>0</v>
      </c>
      <c r="L49" s="13">
        <f t="shared" si="14"/>
        <v>0</v>
      </c>
      <c r="M49" s="13">
        <f t="shared" si="14"/>
        <v>0</v>
      </c>
      <c r="N49" s="13">
        <f t="shared" si="14"/>
        <v>0</v>
      </c>
      <c r="O49" s="13">
        <f t="shared" si="14"/>
        <v>0</v>
      </c>
      <c r="P49" s="13">
        <f t="shared" si="14"/>
        <v>4572396</v>
      </c>
      <c r="Q49" s="13">
        <f t="shared" si="14"/>
        <v>4030933</v>
      </c>
      <c r="R49" s="13">
        <f t="shared" si="14"/>
        <v>6103125</v>
      </c>
      <c r="S49" s="13">
        <f t="shared" si="14"/>
        <v>380781</v>
      </c>
      <c r="T49" s="13">
        <f t="shared" si="14"/>
        <v>170084</v>
      </c>
      <c r="U49" s="13">
        <f t="shared" si="14"/>
        <v>0</v>
      </c>
      <c r="V49" s="13">
        <f t="shared" si="14"/>
        <v>0</v>
      </c>
      <c r="W49" s="13">
        <f t="shared" si="14"/>
        <v>0</v>
      </c>
      <c r="X49" s="13">
        <f t="shared" si="14"/>
        <v>0</v>
      </c>
      <c r="Y49" s="13">
        <f t="shared" si="14"/>
        <v>0</v>
      </c>
    </row>
    <row r="50" spans="1:25" ht="18" customHeight="1">
      <c r="A50" s="49" t="s">
        <v>50</v>
      </c>
      <c r="B50" s="13">
        <f t="shared" si="11"/>
        <v>7886668</v>
      </c>
      <c r="C50" s="13">
        <f>D50+E50+F50</f>
        <v>4709758</v>
      </c>
      <c r="D50" s="13">
        <v>2425787</v>
      </c>
      <c r="E50" s="13">
        <v>0</v>
      </c>
      <c r="F50" s="13">
        <v>2283971</v>
      </c>
      <c r="G50" s="13">
        <v>1718787</v>
      </c>
      <c r="H50" s="13">
        <v>1432094</v>
      </c>
      <c r="I50" s="13">
        <v>26029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2281919</v>
      </c>
      <c r="Q50" s="13">
        <v>2072081</v>
      </c>
      <c r="R50" s="13">
        <v>3242032</v>
      </c>
      <c r="S50" s="13">
        <v>201576</v>
      </c>
      <c r="T50" s="13">
        <v>89060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ht="18" customHeight="1">
      <c r="A51" s="49" t="s">
        <v>51</v>
      </c>
      <c r="B51" s="13">
        <f t="shared" si="11"/>
        <v>6393433</v>
      </c>
      <c r="C51" s="13">
        <f>D51+E51+F51</f>
        <v>3112459</v>
      </c>
      <c r="D51" s="13">
        <v>3112459</v>
      </c>
      <c r="E51" s="13">
        <v>0</v>
      </c>
      <c r="F51" s="13">
        <v>0</v>
      </c>
      <c r="G51" s="13">
        <v>1884907</v>
      </c>
      <c r="H51" s="13">
        <v>1395158</v>
      </c>
      <c r="I51" s="13">
        <v>909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1963926</v>
      </c>
      <c r="Q51" s="13">
        <v>1858174</v>
      </c>
      <c r="R51" s="13">
        <v>2344160</v>
      </c>
      <c r="S51" s="13">
        <v>149517</v>
      </c>
      <c r="T51" s="13">
        <v>77656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</row>
    <row r="52" spans="1:25" ht="18" customHeight="1">
      <c r="A52" s="49" t="s">
        <v>91</v>
      </c>
      <c r="B52" s="13">
        <f t="shared" si="11"/>
        <v>977218</v>
      </c>
      <c r="C52" s="13">
        <f>D52+E52+F52</f>
        <v>483179</v>
      </c>
      <c r="D52" s="13">
        <v>483179</v>
      </c>
      <c r="E52" s="13">
        <v>0</v>
      </c>
      <c r="F52" s="13">
        <v>0</v>
      </c>
      <c r="G52" s="13">
        <v>190773</v>
      </c>
      <c r="H52" s="13">
        <v>298928</v>
      </c>
      <c r="I52" s="13">
        <v>4338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326551</v>
      </c>
      <c r="Q52" s="13">
        <v>100678</v>
      </c>
      <c r="R52" s="13">
        <v>516933</v>
      </c>
      <c r="S52" s="13">
        <v>29688</v>
      </c>
      <c r="T52" s="13">
        <v>3368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</row>
    <row r="53" spans="1:25" ht="18" customHeight="1">
      <c r="A53" s="49" t="s">
        <v>103</v>
      </c>
      <c r="B53" s="13">
        <f t="shared" si="11"/>
        <v>5514203</v>
      </c>
      <c r="C53" s="13">
        <f t="shared" ref="C53:Y53" si="15">SUM(C54:C55)</f>
        <v>2341544</v>
      </c>
      <c r="D53" s="13">
        <f t="shared" si="15"/>
        <v>1909262</v>
      </c>
      <c r="E53" s="13">
        <f t="shared" si="15"/>
        <v>0</v>
      </c>
      <c r="F53" s="13">
        <f t="shared" si="15"/>
        <v>432282</v>
      </c>
      <c r="G53" s="13">
        <f t="shared" si="15"/>
        <v>1942284</v>
      </c>
      <c r="H53" s="13">
        <f t="shared" si="15"/>
        <v>619564</v>
      </c>
      <c r="I53" s="13">
        <f t="shared" si="15"/>
        <v>610811</v>
      </c>
      <c r="J53" s="13">
        <f t="shared" si="15"/>
        <v>0</v>
      </c>
      <c r="K53" s="13">
        <f t="shared" si="15"/>
        <v>0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1885174</v>
      </c>
      <c r="Q53" s="13">
        <f t="shared" si="15"/>
        <v>1451919</v>
      </c>
      <c r="R53" s="13">
        <f t="shared" si="15"/>
        <v>1849229</v>
      </c>
      <c r="S53" s="13">
        <f t="shared" si="15"/>
        <v>238576</v>
      </c>
      <c r="T53" s="13">
        <f t="shared" si="15"/>
        <v>89305</v>
      </c>
      <c r="U53" s="13">
        <f t="shared" si="15"/>
        <v>0</v>
      </c>
      <c r="V53" s="13">
        <f t="shared" si="15"/>
        <v>0</v>
      </c>
      <c r="W53" s="13">
        <f t="shared" si="15"/>
        <v>0</v>
      </c>
      <c r="X53" s="13">
        <f t="shared" si="15"/>
        <v>0</v>
      </c>
      <c r="Y53" s="13">
        <f t="shared" si="15"/>
        <v>0</v>
      </c>
    </row>
    <row r="54" spans="1:25" ht="18" customHeight="1">
      <c r="A54" s="49" t="s">
        <v>50</v>
      </c>
      <c r="B54" s="13">
        <f t="shared" si="11"/>
        <v>3004064</v>
      </c>
      <c r="C54" s="13">
        <f>D54+E54+F54</f>
        <v>1402267</v>
      </c>
      <c r="D54" s="13">
        <v>969985</v>
      </c>
      <c r="E54" s="13">
        <v>0</v>
      </c>
      <c r="F54" s="13">
        <v>432282</v>
      </c>
      <c r="G54" s="13">
        <v>745584</v>
      </c>
      <c r="H54" s="13">
        <v>419902</v>
      </c>
      <c r="I54" s="13">
        <v>436311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1369999</v>
      </c>
      <c r="Q54" s="13">
        <v>474991</v>
      </c>
      <c r="R54" s="13">
        <v>886288</v>
      </c>
      <c r="S54" s="13">
        <v>190715</v>
      </c>
      <c r="T54" s="13">
        <v>82071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ht="18" customHeight="1">
      <c r="A55" s="49" t="s">
        <v>51</v>
      </c>
      <c r="B55" s="13">
        <f t="shared" si="11"/>
        <v>2510139</v>
      </c>
      <c r="C55" s="13">
        <f>D55+E55+F55</f>
        <v>939277</v>
      </c>
      <c r="D55" s="13">
        <v>939277</v>
      </c>
      <c r="E55" s="13">
        <v>0</v>
      </c>
      <c r="F55" s="13">
        <v>0</v>
      </c>
      <c r="G55" s="13">
        <v>1196700</v>
      </c>
      <c r="H55" s="13">
        <v>199662</v>
      </c>
      <c r="I55" s="13">
        <v>174500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515175</v>
      </c>
      <c r="Q55" s="13">
        <v>976928</v>
      </c>
      <c r="R55" s="13">
        <v>962941</v>
      </c>
      <c r="S55" s="13">
        <v>47861</v>
      </c>
      <c r="T55" s="13">
        <v>7234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</row>
    <row r="56" spans="1:25" ht="18" customHeight="1">
      <c r="A56" s="49" t="s">
        <v>97</v>
      </c>
      <c r="B56" s="13">
        <f t="shared" si="11"/>
        <v>3474907</v>
      </c>
      <c r="C56" s="13">
        <f t="shared" ref="C56:Y56" si="16">SUM(C57:C58)</f>
        <v>682170</v>
      </c>
      <c r="D56" s="13">
        <f t="shared" si="16"/>
        <v>682170</v>
      </c>
      <c r="E56" s="13">
        <f t="shared" si="16"/>
        <v>0</v>
      </c>
      <c r="F56" s="13">
        <f t="shared" si="16"/>
        <v>0</v>
      </c>
      <c r="G56" s="13">
        <f t="shared" si="16"/>
        <v>1142468</v>
      </c>
      <c r="H56" s="13">
        <f t="shared" si="16"/>
        <v>1057707</v>
      </c>
      <c r="I56" s="13">
        <f t="shared" si="16"/>
        <v>592562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1502136</v>
      </c>
      <c r="Q56" s="13">
        <f t="shared" si="16"/>
        <v>718920</v>
      </c>
      <c r="R56" s="13">
        <f t="shared" si="16"/>
        <v>912558</v>
      </c>
      <c r="S56" s="13">
        <f t="shared" si="16"/>
        <v>280851</v>
      </c>
      <c r="T56" s="13">
        <f t="shared" si="16"/>
        <v>60442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</row>
    <row r="57" spans="1:25" ht="18" customHeight="1">
      <c r="A57" s="49" t="s">
        <v>98</v>
      </c>
      <c r="B57" s="13">
        <f t="shared" si="11"/>
        <v>3474007</v>
      </c>
      <c r="C57" s="13">
        <f>D57+E57+F57</f>
        <v>682170</v>
      </c>
      <c r="D57" s="13">
        <v>682170</v>
      </c>
      <c r="E57" s="13">
        <v>0</v>
      </c>
      <c r="F57" s="13">
        <v>0</v>
      </c>
      <c r="G57" s="13">
        <v>1142468</v>
      </c>
      <c r="H57" s="13">
        <v>1056807</v>
      </c>
      <c r="I57" s="13">
        <v>592562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1501236</v>
      </c>
      <c r="Q57" s="13">
        <v>718920</v>
      </c>
      <c r="R57" s="13">
        <v>912558</v>
      </c>
      <c r="S57" s="13">
        <v>280851</v>
      </c>
      <c r="T57" s="13">
        <v>60442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</row>
    <row r="58" spans="1:25" ht="18" customHeight="1">
      <c r="A58" s="49" t="s">
        <v>99</v>
      </c>
      <c r="B58" s="13">
        <f t="shared" si="11"/>
        <v>900</v>
      </c>
      <c r="C58" s="13">
        <f>D58+E58+F58</f>
        <v>0</v>
      </c>
      <c r="D58" s="13">
        <v>0</v>
      </c>
      <c r="E58" s="13">
        <v>0</v>
      </c>
      <c r="F58" s="13">
        <v>0</v>
      </c>
      <c r="G58" s="13">
        <v>0</v>
      </c>
      <c r="H58" s="13">
        <v>900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900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</row>
    <row r="59" spans="1:25" ht="18" customHeight="1">
      <c r="A59" s="49" t="s">
        <v>101</v>
      </c>
      <c r="B59" s="13">
        <f t="shared" si="11"/>
        <v>7786251</v>
      </c>
      <c r="C59" s="13">
        <f>C60</f>
        <v>3080927</v>
      </c>
      <c r="D59" s="13">
        <f t="shared" ref="D59:N63" si="17">D60</f>
        <v>3080927</v>
      </c>
      <c r="E59" s="13">
        <f t="shared" si="17"/>
        <v>0</v>
      </c>
      <c r="F59" s="13">
        <f t="shared" si="17"/>
        <v>0</v>
      </c>
      <c r="G59" s="13">
        <f t="shared" si="17"/>
        <v>2221991</v>
      </c>
      <c r="H59" s="13">
        <f t="shared" si="17"/>
        <v>1503371</v>
      </c>
      <c r="I59" s="13">
        <f t="shared" si="17"/>
        <v>979962</v>
      </c>
      <c r="J59" s="13">
        <f t="shared" si="17"/>
        <v>0</v>
      </c>
      <c r="K59" s="13">
        <f t="shared" si="17"/>
        <v>0</v>
      </c>
      <c r="L59" s="13">
        <f t="shared" si="17"/>
        <v>0</v>
      </c>
      <c r="M59" s="13">
        <f t="shared" si="17"/>
        <v>0</v>
      </c>
      <c r="N59" s="13">
        <f t="shared" si="17"/>
        <v>0</v>
      </c>
      <c r="O59" s="13">
        <f>O60</f>
        <v>0</v>
      </c>
      <c r="P59" s="13">
        <f>P60</f>
        <v>2994702</v>
      </c>
      <c r="Q59" s="13">
        <f t="shared" ref="Q59:Y63" si="18">Q60</f>
        <v>1599140</v>
      </c>
      <c r="R59" s="13">
        <f t="shared" si="18"/>
        <v>2961898</v>
      </c>
      <c r="S59" s="13">
        <f t="shared" si="18"/>
        <v>111215</v>
      </c>
      <c r="T59" s="13">
        <f t="shared" si="18"/>
        <v>119296</v>
      </c>
      <c r="U59" s="13">
        <f t="shared" si="18"/>
        <v>0</v>
      </c>
      <c r="V59" s="13">
        <f t="shared" si="18"/>
        <v>0</v>
      </c>
      <c r="W59" s="13">
        <f t="shared" si="18"/>
        <v>0</v>
      </c>
      <c r="X59" s="13">
        <f t="shared" si="18"/>
        <v>0</v>
      </c>
      <c r="Y59" s="13">
        <f t="shared" si="18"/>
        <v>0</v>
      </c>
    </row>
    <row r="60" spans="1:25" ht="18" customHeight="1">
      <c r="A60" s="49" t="s">
        <v>98</v>
      </c>
      <c r="B60" s="13">
        <f t="shared" si="11"/>
        <v>7786251</v>
      </c>
      <c r="C60" s="13">
        <f>D60+E60+F60</f>
        <v>3080927</v>
      </c>
      <c r="D60" s="13">
        <v>3080927</v>
      </c>
      <c r="E60" s="13">
        <v>0</v>
      </c>
      <c r="F60" s="13">
        <v>0</v>
      </c>
      <c r="G60" s="13">
        <v>2221991</v>
      </c>
      <c r="H60" s="13">
        <v>1503371</v>
      </c>
      <c r="I60" s="13">
        <v>979962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2994702</v>
      </c>
      <c r="Q60" s="13">
        <v>1599140</v>
      </c>
      <c r="R60" s="13">
        <v>2961898</v>
      </c>
      <c r="S60" s="13">
        <v>111215</v>
      </c>
      <c r="T60" s="13">
        <v>119296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</row>
    <row r="61" spans="1:25" ht="18" customHeight="1">
      <c r="A61" s="49" t="s">
        <v>104</v>
      </c>
      <c r="B61" s="13">
        <f t="shared" si="11"/>
        <v>1425771</v>
      </c>
      <c r="C61" s="13">
        <f>C62</f>
        <v>1238299</v>
      </c>
      <c r="D61" s="13">
        <f t="shared" si="17"/>
        <v>1238299</v>
      </c>
      <c r="E61" s="13">
        <f t="shared" si="17"/>
        <v>0</v>
      </c>
      <c r="F61" s="13">
        <f t="shared" si="17"/>
        <v>0</v>
      </c>
      <c r="G61" s="13">
        <f t="shared" si="17"/>
        <v>42252</v>
      </c>
      <c r="H61" s="13">
        <f t="shared" si="17"/>
        <v>44000</v>
      </c>
      <c r="I61" s="13">
        <f t="shared" si="17"/>
        <v>101220</v>
      </c>
      <c r="J61" s="13">
        <f t="shared" si="17"/>
        <v>0</v>
      </c>
      <c r="K61" s="13">
        <f t="shared" si="17"/>
        <v>0</v>
      </c>
      <c r="L61" s="13">
        <f t="shared" si="17"/>
        <v>0</v>
      </c>
      <c r="M61" s="13">
        <f t="shared" si="17"/>
        <v>0</v>
      </c>
      <c r="N61" s="13">
        <f t="shared" si="17"/>
        <v>0</v>
      </c>
      <c r="O61" s="13">
        <f>O62</f>
        <v>0</v>
      </c>
      <c r="P61" s="13">
        <f>P62</f>
        <v>153920</v>
      </c>
      <c r="Q61" s="13">
        <f t="shared" si="18"/>
        <v>389843</v>
      </c>
      <c r="R61" s="13">
        <f t="shared" si="18"/>
        <v>800349</v>
      </c>
      <c r="S61" s="13">
        <f t="shared" si="18"/>
        <v>61212</v>
      </c>
      <c r="T61" s="13">
        <f t="shared" si="18"/>
        <v>20447</v>
      </c>
      <c r="U61" s="13">
        <f t="shared" si="18"/>
        <v>0</v>
      </c>
      <c r="V61" s="13">
        <f t="shared" si="18"/>
        <v>0</v>
      </c>
      <c r="W61" s="13">
        <f t="shared" si="18"/>
        <v>0</v>
      </c>
      <c r="X61" s="13">
        <f t="shared" si="18"/>
        <v>0</v>
      </c>
      <c r="Y61" s="13">
        <f t="shared" si="18"/>
        <v>0</v>
      </c>
    </row>
    <row r="62" spans="1:25" ht="18" customHeight="1">
      <c r="A62" s="49" t="s">
        <v>98</v>
      </c>
      <c r="B62" s="13">
        <f t="shared" si="11"/>
        <v>1425771</v>
      </c>
      <c r="C62" s="13">
        <f>D62+E62+F62</f>
        <v>1238299</v>
      </c>
      <c r="D62" s="13">
        <v>1238299</v>
      </c>
      <c r="E62" s="13">
        <v>0</v>
      </c>
      <c r="F62" s="13">
        <v>0</v>
      </c>
      <c r="G62" s="13">
        <v>42252</v>
      </c>
      <c r="H62" s="13">
        <v>44000</v>
      </c>
      <c r="I62" s="13">
        <v>101220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153920</v>
      </c>
      <c r="Q62" s="13">
        <v>389843</v>
      </c>
      <c r="R62" s="13">
        <v>800349</v>
      </c>
      <c r="S62" s="13">
        <v>61212</v>
      </c>
      <c r="T62" s="13">
        <v>20447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</row>
    <row r="63" spans="1:25" ht="18" customHeight="1">
      <c r="A63" s="49" t="s">
        <v>105</v>
      </c>
      <c r="B63" s="13">
        <f t="shared" si="11"/>
        <v>3374387</v>
      </c>
      <c r="C63" s="13">
        <f>C64</f>
        <v>1895420</v>
      </c>
      <c r="D63" s="13">
        <f t="shared" si="17"/>
        <v>1895420</v>
      </c>
      <c r="E63" s="13">
        <f t="shared" si="17"/>
        <v>0</v>
      </c>
      <c r="F63" s="13">
        <f t="shared" si="17"/>
        <v>0</v>
      </c>
      <c r="G63" s="13">
        <f t="shared" si="17"/>
        <v>445915</v>
      </c>
      <c r="H63" s="13">
        <f t="shared" si="17"/>
        <v>818852</v>
      </c>
      <c r="I63" s="13">
        <f t="shared" si="17"/>
        <v>214200</v>
      </c>
      <c r="J63" s="13">
        <f t="shared" si="17"/>
        <v>0</v>
      </c>
      <c r="K63" s="13">
        <f t="shared" si="17"/>
        <v>0</v>
      </c>
      <c r="L63" s="13">
        <f t="shared" si="17"/>
        <v>0</v>
      </c>
      <c r="M63" s="13">
        <f t="shared" si="17"/>
        <v>0</v>
      </c>
      <c r="N63" s="13">
        <f t="shared" si="17"/>
        <v>0</v>
      </c>
      <c r="O63" s="13">
        <f>O64</f>
        <v>0</v>
      </c>
      <c r="P63" s="13">
        <f>P64</f>
        <v>1158732</v>
      </c>
      <c r="Q63" s="13">
        <f t="shared" si="18"/>
        <v>603135</v>
      </c>
      <c r="R63" s="13">
        <f t="shared" si="18"/>
        <v>1510775</v>
      </c>
      <c r="S63" s="13">
        <f t="shared" si="18"/>
        <v>74001</v>
      </c>
      <c r="T63" s="13">
        <f t="shared" si="18"/>
        <v>27744</v>
      </c>
      <c r="U63" s="13">
        <f t="shared" si="18"/>
        <v>0</v>
      </c>
      <c r="V63" s="13">
        <f t="shared" si="18"/>
        <v>0</v>
      </c>
      <c r="W63" s="13">
        <f t="shared" si="18"/>
        <v>0</v>
      </c>
      <c r="X63" s="13">
        <f t="shared" si="18"/>
        <v>0</v>
      </c>
      <c r="Y63" s="13">
        <f t="shared" si="18"/>
        <v>0</v>
      </c>
    </row>
    <row r="64" spans="1:25" ht="18" customHeight="1">
      <c r="A64" s="49" t="s">
        <v>98</v>
      </c>
      <c r="B64" s="13">
        <f t="shared" si="11"/>
        <v>3374387</v>
      </c>
      <c r="C64" s="13">
        <f>D64+E64+F64</f>
        <v>1895420</v>
      </c>
      <c r="D64" s="13">
        <v>1895420</v>
      </c>
      <c r="E64" s="13">
        <v>0</v>
      </c>
      <c r="F64" s="13">
        <v>0</v>
      </c>
      <c r="G64" s="13">
        <v>445915</v>
      </c>
      <c r="H64" s="13">
        <v>818852</v>
      </c>
      <c r="I64" s="13">
        <v>214200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1158732</v>
      </c>
      <c r="Q64" s="13">
        <v>603135</v>
      </c>
      <c r="R64" s="13">
        <v>1510775</v>
      </c>
      <c r="S64" s="13">
        <v>74001</v>
      </c>
      <c r="T64" s="13">
        <v>27744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8" customHeight="1">
      <c r="A65" s="49" t="s">
        <v>106</v>
      </c>
      <c r="B65" s="13">
        <f t="shared" si="11"/>
        <v>2310988</v>
      </c>
      <c r="C65" s="13">
        <f t="shared" ref="C65:Y65" si="19">SUM(C66:C67)</f>
        <v>1295296</v>
      </c>
      <c r="D65" s="13">
        <f t="shared" si="19"/>
        <v>792833</v>
      </c>
      <c r="E65" s="13">
        <f t="shared" si="19"/>
        <v>0</v>
      </c>
      <c r="F65" s="13">
        <f t="shared" si="19"/>
        <v>502463</v>
      </c>
      <c r="G65" s="13">
        <f t="shared" si="19"/>
        <v>647698</v>
      </c>
      <c r="H65" s="13">
        <f t="shared" si="19"/>
        <v>14444</v>
      </c>
      <c r="I65" s="13">
        <f t="shared" si="19"/>
        <v>353550</v>
      </c>
      <c r="J65" s="13">
        <f t="shared" si="19"/>
        <v>0</v>
      </c>
      <c r="K65" s="13">
        <f t="shared" si="19"/>
        <v>0</v>
      </c>
      <c r="L65" s="13">
        <f t="shared" si="19"/>
        <v>0</v>
      </c>
      <c r="M65" s="13">
        <f t="shared" si="19"/>
        <v>0</v>
      </c>
      <c r="N65" s="13">
        <f t="shared" si="19"/>
        <v>0</v>
      </c>
      <c r="O65" s="13">
        <f t="shared" si="19"/>
        <v>0</v>
      </c>
      <c r="P65" s="13">
        <f t="shared" si="19"/>
        <v>760701</v>
      </c>
      <c r="Q65" s="13">
        <f t="shared" si="19"/>
        <v>460013</v>
      </c>
      <c r="R65" s="13">
        <f t="shared" si="19"/>
        <v>942240</v>
      </c>
      <c r="S65" s="13">
        <f t="shared" si="19"/>
        <v>110933</v>
      </c>
      <c r="T65" s="13">
        <f t="shared" si="19"/>
        <v>37101</v>
      </c>
      <c r="U65" s="13">
        <f t="shared" si="19"/>
        <v>0</v>
      </c>
      <c r="V65" s="13">
        <f t="shared" si="19"/>
        <v>0</v>
      </c>
      <c r="W65" s="13">
        <f t="shared" si="19"/>
        <v>0</v>
      </c>
      <c r="X65" s="13">
        <f t="shared" si="19"/>
        <v>0</v>
      </c>
      <c r="Y65" s="13">
        <f t="shared" si="19"/>
        <v>0</v>
      </c>
    </row>
    <row r="66" spans="1:25" ht="18" customHeight="1">
      <c r="A66" s="49" t="s">
        <v>50</v>
      </c>
      <c r="B66" s="13">
        <f t="shared" si="11"/>
        <v>1687021</v>
      </c>
      <c r="C66" s="13">
        <f>D66+E66+F66</f>
        <v>945566</v>
      </c>
      <c r="D66" s="13">
        <v>578768</v>
      </c>
      <c r="E66" s="13">
        <v>0</v>
      </c>
      <c r="F66" s="13">
        <v>366798</v>
      </c>
      <c r="G66" s="13">
        <v>472820</v>
      </c>
      <c r="H66" s="13">
        <v>10544</v>
      </c>
      <c r="I66" s="13">
        <v>258091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555311</v>
      </c>
      <c r="Q66" s="13">
        <v>335810</v>
      </c>
      <c r="R66" s="13">
        <v>687836</v>
      </c>
      <c r="S66" s="13">
        <v>80981</v>
      </c>
      <c r="T66" s="13">
        <v>27083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ht="18" customHeight="1">
      <c r="A67" s="49" t="s">
        <v>51</v>
      </c>
      <c r="B67" s="13">
        <f t="shared" si="11"/>
        <v>623967</v>
      </c>
      <c r="C67" s="13">
        <f>D67+E67+F67</f>
        <v>349730</v>
      </c>
      <c r="D67" s="13">
        <v>214065</v>
      </c>
      <c r="E67" s="13">
        <v>0</v>
      </c>
      <c r="F67" s="13">
        <v>135665</v>
      </c>
      <c r="G67" s="13">
        <v>174878</v>
      </c>
      <c r="H67" s="13">
        <v>3900</v>
      </c>
      <c r="I67" s="13">
        <v>95459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205390</v>
      </c>
      <c r="Q67" s="13">
        <v>124203</v>
      </c>
      <c r="R67" s="13">
        <v>254404</v>
      </c>
      <c r="S67" s="13">
        <v>29952</v>
      </c>
      <c r="T67" s="13">
        <v>10018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ht="18" customHeight="1">
      <c r="A68" s="49" t="s">
        <v>52</v>
      </c>
      <c r="B68" s="13">
        <f t="shared" si="11"/>
        <v>277304215</v>
      </c>
      <c r="C68" s="21">
        <f t="shared" ref="C68:Y68" si="20">SUM(C$9:C$67)-SUMIF($A$9:$A$67,"*うち*",C$9:C$67)</f>
        <v>111370697</v>
      </c>
      <c r="D68" s="21">
        <f t="shared" si="20"/>
        <v>79350559</v>
      </c>
      <c r="E68" s="21">
        <f t="shared" si="20"/>
        <v>0</v>
      </c>
      <c r="F68" s="21">
        <f t="shared" si="20"/>
        <v>32020138</v>
      </c>
      <c r="G68" s="21">
        <f t="shared" si="20"/>
        <v>110286931</v>
      </c>
      <c r="H68" s="21">
        <f t="shared" si="20"/>
        <v>34628356</v>
      </c>
      <c r="I68" s="21">
        <f t="shared" si="20"/>
        <v>21013914</v>
      </c>
      <c r="J68" s="21">
        <f t="shared" si="20"/>
        <v>0</v>
      </c>
      <c r="K68" s="21">
        <f t="shared" si="20"/>
        <v>0</v>
      </c>
      <c r="L68" s="21">
        <f t="shared" si="20"/>
        <v>0</v>
      </c>
      <c r="M68" s="21">
        <f t="shared" si="20"/>
        <v>0</v>
      </c>
      <c r="N68" s="21">
        <f t="shared" si="20"/>
        <v>4317</v>
      </c>
      <c r="O68" s="21">
        <f t="shared" si="20"/>
        <v>0</v>
      </c>
      <c r="P68" s="21">
        <f t="shared" si="20"/>
        <v>95175644</v>
      </c>
      <c r="Q68" s="21">
        <f t="shared" si="20"/>
        <v>67046367</v>
      </c>
      <c r="R68" s="21">
        <f t="shared" si="20"/>
        <v>102760844</v>
      </c>
      <c r="S68" s="21">
        <f t="shared" si="20"/>
        <v>7719885</v>
      </c>
      <c r="T68" s="21">
        <f t="shared" si="20"/>
        <v>4498699</v>
      </c>
      <c r="U68" s="21">
        <f t="shared" si="20"/>
        <v>102776</v>
      </c>
      <c r="V68" s="21">
        <f t="shared" si="20"/>
        <v>0</v>
      </c>
      <c r="W68" s="21">
        <f t="shared" si="20"/>
        <v>0</v>
      </c>
      <c r="X68" s="21">
        <f t="shared" si="20"/>
        <v>0</v>
      </c>
      <c r="Y68" s="21">
        <f t="shared" si="20"/>
        <v>0</v>
      </c>
    </row>
    <row r="69" spans="1:25" ht="18" customHeight="1">
      <c r="A69" s="49" t="s">
        <v>50</v>
      </c>
      <c r="B69" s="13">
        <f t="shared" si="11"/>
        <v>188202371</v>
      </c>
      <c r="C69" s="13">
        <f t="shared" ref="C69:L72" si="21">SUMIF($A$9:$A$67,$A69,C$9:C$67)</f>
        <v>72783434</v>
      </c>
      <c r="D69" s="13">
        <f t="shared" si="21"/>
        <v>43879491</v>
      </c>
      <c r="E69" s="13">
        <f t="shared" si="21"/>
        <v>0</v>
      </c>
      <c r="F69" s="13">
        <f t="shared" si="21"/>
        <v>28903943</v>
      </c>
      <c r="G69" s="13">
        <f t="shared" si="21"/>
        <v>77249730</v>
      </c>
      <c r="H69" s="13">
        <f t="shared" si="21"/>
        <v>23036302</v>
      </c>
      <c r="I69" s="13">
        <f t="shared" si="21"/>
        <v>15128588</v>
      </c>
      <c r="J69" s="13">
        <f t="shared" si="21"/>
        <v>0</v>
      </c>
      <c r="K69" s="13">
        <f t="shared" si="21"/>
        <v>0</v>
      </c>
      <c r="L69" s="13">
        <f t="shared" si="21"/>
        <v>0</v>
      </c>
      <c r="M69" s="13">
        <f t="shared" ref="M69:Y72" si="22">SUMIF($A$9:$A$67,$A69,M$9:M$67)</f>
        <v>0</v>
      </c>
      <c r="N69" s="13">
        <f t="shared" si="22"/>
        <v>4317</v>
      </c>
      <c r="O69" s="13">
        <f t="shared" si="22"/>
        <v>0</v>
      </c>
      <c r="P69" s="13">
        <f t="shared" si="22"/>
        <v>65468017</v>
      </c>
      <c r="Q69" s="13">
        <f t="shared" si="22"/>
        <v>44730818</v>
      </c>
      <c r="R69" s="13">
        <f t="shared" si="22"/>
        <v>69056085</v>
      </c>
      <c r="S69" s="13">
        <f t="shared" si="22"/>
        <v>5505363</v>
      </c>
      <c r="T69" s="13">
        <f t="shared" si="22"/>
        <v>3339312</v>
      </c>
      <c r="U69" s="13">
        <f t="shared" si="22"/>
        <v>102776</v>
      </c>
      <c r="V69" s="13">
        <f t="shared" si="22"/>
        <v>0</v>
      </c>
      <c r="W69" s="13">
        <f t="shared" si="22"/>
        <v>0</v>
      </c>
      <c r="X69" s="13">
        <f t="shared" si="22"/>
        <v>0</v>
      </c>
      <c r="Y69" s="13">
        <f t="shared" si="22"/>
        <v>0</v>
      </c>
    </row>
    <row r="70" spans="1:25" ht="18" customHeight="1">
      <c r="A70" s="49" t="s">
        <v>51</v>
      </c>
      <c r="B70" s="13">
        <f t="shared" si="11"/>
        <v>85492369</v>
      </c>
      <c r="C70" s="13">
        <f t="shared" si="21"/>
        <v>36282973</v>
      </c>
      <c r="D70" s="13">
        <f t="shared" si="21"/>
        <v>33166778</v>
      </c>
      <c r="E70" s="13">
        <f t="shared" si="21"/>
        <v>0</v>
      </c>
      <c r="F70" s="13">
        <f t="shared" si="21"/>
        <v>3116195</v>
      </c>
      <c r="G70" s="13">
        <f t="shared" si="21"/>
        <v>32043344</v>
      </c>
      <c r="H70" s="13">
        <f t="shared" si="21"/>
        <v>11285064</v>
      </c>
      <c r="I70" s="13">
        <f t="shared" si="21"/>
        <v>5880988</v>
      </c>
      <c r="J70" s="13">
        <f t="shared" si="21"/>
        <v>0</v>
      </c>
      <c r="K70" s="13">
        <f t="shared" si="21"/>
        <v>0</v>
      </c>
      <c r="L70" s="13">
        <f t="shared" si="21"/>
        <v>0</v>
      </c>
      <c r="M70" s="13">
        <f t="shared" si="22"/>
        <v>0</v>
      </c>
      <c r="N70" s="13">
        <f t="shared" si="22"/>
        <v>0</v>
      </c>
      <c r="O70" s="13">
        <f t="shared" si="22"/>
        <v>0</v>
      </c>
      <c r="P70" s="13">
        <f t="shared" si="22"/>
        <v>29306704</v>
      </c>
      <c r="Q70" s="13">
        <f t="shared" si="22"/>
        <v>21518598</v>
      </c>
      <c r="R70" s="13">
        <f t="shared" si="22"/>
        <v>31909968</v>
      </c>
      <c r="S70" s="13">
        <f t="shared" si="22"/>
        <v>1900377</v>
      </c>
      <c r="T70" s="13">
        <f t="shared" si="22"/>
        <v>856722</v>
      </c>
      <c r="U70" s="13">
        <f t="shared" si="22"/>
        <v>0</v>
      </c>
      <c r="V70" s="13">
        <f t="shared" si="22"/>
        <v>0</v>
      </c>
      <c r="W70" s="13">
        <f t="shared" si="22"/>
        <v>0</v>
      </c>
      <c r="X70" s="13">
        <f t="shared" si="22"/>
        <v>0</v>
      </c>
      <c r="Y70" s="13">
        <f t="shared" si="22"/>
        <v>0</v>
      </c>
    </row>
    <row r="71" spans="1:25" ht="18" customHeight="1">
      <c r="A71" s="49" t="s">
        <v>91</v>
      </c>
      <c r="B71" s="13">
        <f t="shared" si="11"/>
        <v>3588598</v>
      </c>
      <c r="C71" s="13">
        <f t="shared" si="21"/>
        <v>2283413</v>
      </c>
      <c r="D71" s="13">
        <f t="shared" si="21"/>
        <v>2283413</v>
      </c>
      <c r="E71" s="13">
        <f t="shared" si="21"/>
        <v>0</v>
      </c>
      <c r="F71" s="13">
        <f t="shared" si="21"/>
        <v>0</v>
      </c>
      <c r="G71" s="13">
        <f t="shared" si="21"/>
        <v>993857</v>
      </c>
      <c r="H71" s="13">
        <f t="shared" si="21"/>
        <v>306990</v>
      </c>
      <c r="I71" s="13">
        <f t="shared" si="21"/>
        <v>4338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13">
        <f t="shared" si="22"/>
        <v>0</v>
      </c>
      <c r="N71" s="13">
        <f t="shared" si="22"/>
        <v>0</v>
      </c>
      <c r="O71" s="13">
        <f t="shared" si="22"/>
        <v>0</v>
      </c>
      <c r="P71" s="13">
        <f t="shared" si="22"/>
        <v>400923</v>
      </c>
      <c r="Q71" s="13">
        <f t="shared" si="22"/>
        <v>796951</v>
      </c>
      <c r="R71" s="13">
        <f t="shared" si="22"/>
        <v>1773914</v>
      </c>
      <c r="S71" s="13">
        <f t="shared" si="22"/>
        <v>314145</v>
      </c>
      <c r="T71" s="13">
        <f t="shared" si="22"/>
        <v>302665</v>
      </c>
      <c r="U71" s="13">
        <f t="shared" si="22"/>
        <v>0</v>
      </c>
      <c r="V71" s="13">
        <f t="shared" si="22"/>
        <v>0</v>
      </c>
      <c r="W71" s="13">
        <f t="shared" si="22"/>
        <v>0</v>
      </c>
      <c r="X71" s="13">
        <f t="shared" si="22"/>
        <v>0</v>
      </c>
      <c r="Y71" s="13">
        <f t="shared" si="22"/>
        <v>0</v>
      </c>
    </row>
    <row r="72" spans="1:25" ht="18" customHeight="1">
      <c r="A72" s="50" t="s">
        <v>95</v>
      </c>
      <c r="B72" s="37">
        <f t="shared" si="11"/>
        <v>20877</v>
      </c>
      <c r="C72" s="37">
        <f t="shared" si="21"/>
        <v>20877</v>
      </c>
      <c r="D72" s="37">
        <f t="shared" si="21"/>
        <v>20877</v>
      </c>
      <c r="E72" s="37">
        <f t="shared" si="21"/>
        <v>0</v>
      </c>
      <c r="F72" s="37">
        <f t="shared" si="21"/>
        <v>0</v>
      </c>
      <c r="G72" s="37">
        <f t="shared" si="21"/>
        <v>0</v>
      </c>
      <c r="H72" s="37">
        <f t="shared" si="21"/>
        <v>0</v>
      </c>
      <c r="I72" s="37">
        <f t="shared" si="21"/>
        <v>0</v>
      </c>
      <c r="J72" s="37">
        <f t="shared" si="21"/>
        <v>0</v>
      </c>
      <c r="K72" s="37">
        <f t="shared" si="21"/>
        <v>0</v>
      </c>
      <c r="L72" s="37">
        <f t="shared" si="21"/>
        <v>0</v>
      </c>
      <c r="M72" s="37">
        <f t="shared" si="22"/>
        <v>0</v>
      </c>
      <c r="N72" s="37">
        <f t="shared" si="22"/>
        <v>0</v>
      </c>
      <c r="O72" s="37">
        <f t="shared" si="22"/>
        <v>0</v>
      </c>
      <c r="P72" s="37">
        <f t="shared" si="22"/>
        <v>0</v>
      </c>
      <c r="Q72" s="37">
        <f t="shared" si="22"/>
        <v>0</v>
      </c>
      <c r="R72" s="37">
        <f t="shared" si="22"/>
        <v>20877</v>
      </c>
      <c r="S72" s="37">
        <f t="shared" si="22"/>
        <v>0</v>
      </c>
      <c r="T72" s="37">
        <f t="shared" si="22"/>
        <v>0</v>
      </c>
      <c r="U72" s="37">
        <f t="shared" si="22"/>
        <v>0</v>
      </c>
      <c r="V72" s="37">
        <f t="shared" si="22"/>
        <v>0</v>
      </c>
      <c r="W72" s="37">
        <f t="shared" si="22"/>
        <v>0</v>
      </c>
      <c r="X72" s="37">
        <f t="shared" si="22"/>
        <v>0</v>
      </c>
      <c r="Y72" s="37">
        <f t="shared" si="22"/>
        <v>0</v>
      </c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6692913385826772" top="0.98425196850393704" bottom="0.98425196850393704" header="0" footer="0"/>
  <pageSetup paperSize="9" scale="90" pageOrder="overThenDown" orientation="portrait" blackAndWhite="1" r:id="rId1"/>
  <headerFooter alignWithMargins="0"/>
  <colBreaks count="1" manualBreakCount="1">
    <brk id="14" max="8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Normal="85" zoomScaleSheetLayoutView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defaultColWidth="9" defaultRowHeight="21" customHeight="1"/>
  <cols>
    <col min="1" max="1" width="11.7265625" style="1" customWidth="1"/>
    <col min="2" max="4" width="8.36328125" style="1" customWidth="1"/>
    <col min="5" max="5" width="3.6328125" style="1" customWidth="1"/>
    <col min="6" max="9" width="8.36328125" style="1" customWidth="1"/>
    <col min="10" max="10" width="3.6328125" style="1" customWidth="1"/>
    <col min="11" max="11" width="6.08984375" style="1" customWidth="1"/>
    <col min="12" max="13" width="3.6328125" style="1" customWidth="1"/>
    <col min="14" max="14" width="6.08984375" style="1" customWidth="1"/>
    <col min="15" max="25" width="8" style="1" customWidth="1"/>
    <col min="26" max="16384" width="9" style="1"/>
  </cols>
  <sheetData>
    <row r="1" spans="1:25" ht="17.25" customHeight="1">
      <c r="A1" s="14" t="s">
        <v>107</v>
      </c>
    </row>
    <row r="2" spans="1:25" ht="17.25" customHeight="1">
      <c r="Y2" s="5" t="s">
        <v>0</v>
      </c>
    </row>
    <row r="3" spans="1:25" ht="17.25" customHeight="1">
      <c r="A3" s="40" t="s">
        <v>26</v>
      </c>
      <c r="B3" s="41"/>
      <c r="C3" s="68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27</v>
      </c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ht="17.25" customHeight="1">
      <c r="A4" s="42"/>
      <c r="B4" s="49" t="s">
        <v>100</v>
      </c>
      <c r="C4" s="71" t="s">
        <v>1</v>
      </c>
      <c r="D4" s="68" t="s">
        <v>34</v>
      </c>
      <c r="E4" s="69"/>
      <c r="F4" s="70"/>
      <c r="G4" s="48"/>
      <c r="H4" s="41"/>
      <c r="I4" s="74" t="s">
        <v>117</v>
      </c>
      <c r="J4" s="74" t="s">
        <v>118</v>
      </c>
      <c r="K4" s="41"/>
      <c r="L4" s="48" t="s">
        <v>108</v>
      </c>
      <c r="M4" s="41"/>
      <c r="N4" s="77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7.25" customHeight="1">
      <c r="A5" s="42"/>
      <c r="B5" s="49" t="s">
        <v>119</v>
      </c>
      <c r="C5" s="72"/>
      <c r="D5" s="41"/>
      <c r="E5" s="74" t="s">
        <v>74</v>
      </c>
      <c r="F5" s="48" t="s">
        <v>114</v>
      </c>
      <c r="G5" s="49" t="s">
        <v>113</v>
      </c>
      <c r="H5" s="49" t="s">
        <v>56</v>
      </c>
      <c r="I5" s="75"/>
      <c r="J5" s="72"/>
      <c r="K5" s="49" t="s">
        <v>2</v>
      </c>
      <c r="L5" s="49" t="s">
        <v>109</v>
      </c>
      <c r="M5" s="49" t="s">
        <v>3</v>
      </c>
      <c r="N5" s="78"/>
      <c r="O5" s="49" t="s">
        <v>47</v>
      </c>
      <c r="P5" s="49" t="s">
        <v>57</v>
      </c>
      <c r="Q5" s="49" t="s">
        <v>58</v>
      </c>
      <c r="R5" s="49" t="s">
        <v>59</v>
      </c>
      <c r="S5" s="49" t="s">
        <v>60</v>
      </c>
      <c r="T5" s="49" t="s">
        <v>61</v>
      </c>
      <c r="U5" s="49" t="s">
        <v>62</v>
      </c>
      <c r="V5" s="49" t="s">
        <v>63</v>
      </c>
      <c r="W5" s="49" t="s">
        <v>5</v>
      </c>
      <c r="X5" s="49" t="s">
        <v>64</v>
      </c>
      <c r="Y5" s="49" t="s">
        <v>6</v>
      </c>
    </row>
    <row r="6" spans="1:25" ht="17.25" customHeight="1">
      <c r="A6" s="42"/>
      <c r="B6" s="49" t="s">
        <v>65</v>
      </c>
      <c r="C6" s="72"/>
      <c r="D6" s="49" t="s">
        <v>30</v>
      </c>
      <c r="E6" s="72"/>
      <c r="F6" s="49" t="s">
        <v>115</v>
      </c>
      <c r="G6" s="49" t="s">
        <v>112</v>
      </c>
      <c r="H6" s="49" t="s">
        <v>66</v>
      </c>
      <c r="I6" s="75"/>
      <c r="J6" s="72"/>
      <c r="K6" s="49" t="s">
        <v>7</v>
      </c>
      <c r="L6" s="49" t="s">
        <v>110</v>
      </c>
      <c r="M6" s="49" t="s">
        <v>8</v>
      </c>
      <c r="N6" s="78"/>
      <c r="O6" s="49"/>
      <c r="P6" s="49"/>
      <c r="Q6" s="49" t="s">
        <v>67</v>
      </c>
      <c r="R6" s="49" t="s">
        <v>68</v>
      </c>
      <c r="S6" s="49" t="s">
        <v>69</v>
      </c>
      <c r="T6" s="49" t="s">
        <v>70</v>
      </c>
      <c r="U6" s="49" t="s">
        <v>71</v>
      </c>
      <c r="V6" s="49" t="s">
        <v>9</v>
      </c>
      <c r="W6" s="49" t="s">
        <v>10</v>
      </c>
      <c r="X6" s="49" t="s">
        <v>11</v>
      </c>
      <c r="Y6" s="49"/>
    </row>
    <row r="7" spans="1:25" ht="17.25" customHeight="1">
      <c r="A7" s="43" t="s">
        <v>35</v>
      </c>
      <c r="B7" s="44"/>
      <c r="C7" s="73"/>
      <c r="D7" s="44"/>
      <c r="E7" s="73"/>
      <c r="F7" s="50" t="s">
        <v>116</v>
      </c>
      <c r="G7" s="50"/>
      <c r="H7" s="44"/>
      <c r="I7" s="76"/>
      <c r="J7" s="73"/>
      <c r="K7" s="44"/>
      <c r="L7" s="50" t="s">
        <v>111</v>
      </c>
      <c r="M7" s="44"/>
      <c r="N7" s="79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27.75" customHeight="1">
      <c r="A8" s="19" t="s">
        <v>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6" customFormat="1" ht="27.75" customHeight="1">
      <c r="A9" s="49" t="s">
        <v>12</v>
      </c>
      <c r="B9" s="13">
        <f t="shared" ref="B9:B18" si="0">C9+SUM(G9:N9)</f>
        <v>6762560</v>
      </c>
      <c r="C9" s="21">
        <f>SUM(D9:F9)</f>
        <v>6602979</v>
      </c>
      <c r="D9" s="30">
        <v>6602979</v>
      </c>
      <c r="E9" s="30">
        <v>0</v>
      </c>
      <c r="F9" s="30">
        <v>0</v>
      </c>
      <c r="G9" s="30">
        <v>15003</v>
      </c>
      <c r="H9" s="30">
        <v>64987</v>
      </c>
      <c r="I9" s="30">
        <v>79591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144578</v>
      </c>
      <c r="Q9" s="30">
        <v>1703343</v>
      </c>
      <c r="R9" s="30">
        <v>3569065</v>
      </c>
      <c r="S9" s="30">
        <v>1345574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5" ht="27.75" customHeight="1">
      <c r="A10" s="49" t="s">
        <v>13</v>
      </c>
      <c r="B10" s="13">
        <f t="shared" si="0"/>
        <v>7857078</v>
      </c>
      <c r="C10" s="21">
        <f t="shared" ref="C10:C18" si="1">SUM(D10:F10)</f>
        <v>4480297</v>
      </c>
      <c r="D10" s="30">
        <v>3372874</v>
      </c>
      <c r="E10" s="30">
        <v>0</v>
      </c>
      <c r="F10" s="30">
        <v>1107423</v>
      </c>
      <c r="G10" s="30">
        <v>2473393</v>
      </c>
      <c r="H10" s="30">
        <v>523997</v>
      </c>
      <c r="I10" s="30">
        <v>125728</v>
      </c>
      <c r="J10" s="30">
        <v>0</v>
      </c>
      <c r="K10" s="30">
        <v>253663</v>
      </c>
      <c r="L10" s="30">
        <v>0</v>
      </c>
      <c r="M10" s="30">
        <v>0</v>
      </c>
      <c r="N10" s="30">
        <v>0</v>
      </c>
      <c r="O10" s="30">
        <v>0</v>
      </c>
      <c r="P10" s="30">
        <v>1376261</v>
      </c>
      <c r="Q10" s="30">
        <v>3918632</v>
      </c>
      <c r="R10" s="30">
        <v>2562185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s="16" customFormat="1" ht="27.75" customHeight="1">
      <c r="A11" s="49" t="s">
        <v>22</v>
      </c>
      <c r="B11" s="13">
        <f t="shared" si="0"/>
        <v>11492750</v>
      </c>
      <c r="C11" s="21">
        <f t="shared" si="1"/>
        <v>4414694</v>
      </c>
      <c r="D11" s="30">
        <v>4414694</v>
      </c>
      <c r="E11" s="30">
        <v>0</v>
      </c>
      <c r="F11" s="30">
        <v>0</v>
      </c>
      <c r="G11" s="30">
        <v>1872986</v>
      </c>
      <c r="H11" s="30">
        <v>3933671</v>
      </c>
      <c r="I11" s="30">
        <v>1271399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6855025</v>
      </c>
      <c r="Q11" s="30">
        <v>86404</v>
      </c>
      <c r="R11" s="30">
        <v>1983426</v>
      </c>
      <c r="S11" s="30">
        <v>2368213</v>
      </c>
      <c r="T11" s="30">
        <v>199682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ht="27.75" customHeight="1">
      <c r="A12" s="49" t="s">
        <v>14</v>
      </c>
      <c r="B12" s="13">
        <f t="shared" si="0"/>
        <v>10797194</v>
      </c>
      <c r="C12" s="21">
        <f t="shared" si="1"/>
        <v>8808784</v>
      </c>
      <c r="D12" s="30">
        <v>8808784</v>
      </c>
      <c r="E12" s="30">
        <v>0</v>
      </c>
      <c r="F12" s="30">
        <v>0</v>
      </c>
      <c r="G12" s="30">
        <v>1817410</v>
      </c>
      <c r="H12" s="30">
        <v>171000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1754011</v>
      </c>
      <c r="Q12" s="30">
        <v>8368480</v>
      </c>
      <c r="R12" s="30">
        <v>674703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ht="27.75" customHeight="1">
      <c r="A13" s="49" t="s">
        <v>16</v>
      </c>
      <c r="B13" s="13">
        <f t="shared" si="0"/>
        <v>2361972</v>
      </c>
      <c r="C13" s="21">
        <f t="shared" si="1"/>
        <v>1040244</v>
      </c>
      <c r="D13" s="30">
        <v>1040244</v>
      </c>
      <c r="E13" s="30">
        <v>0</v>
      </c>
      <c r="F13" s="30">
        <v>0</v>
      </c>
      <c r="G13" s="30">
        <v>1051914</v>
      </c>
      <c r="H13" s="30">
        <v>0</v>
      </c>
      <c r="I13" s="30">
        <v>269814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1266066</v>
      </c>
      <c r="Q13" s="30">
        <v>0</v>
      </c>
      <c r="R13" s="30">
        <v>1038904</v>
      </c>
      <c r="S13" s="30">
        <v>57002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7.75" customHeight="1">
      <c r="A14" s="49" t="s">
        <v>36</v>
      </c>
      <c r="B14" s="13">
        <f t="shared" si="0"/>
        <v>566313</v>
      </c>
      <c r="C14" s="21">
        <f t="shared" si="1"/>
        <v>411088</v>
      </c>
      <c r="D14" s="30">
        <v>411088</v>
      </c>
      <c r="E14" s="30">
        <v>0</v>
      </c>
      <c r="F14" s="30">
        <v>0</v>
      </c>
      <c r="G14" s="30">
        <v>155225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155225</v>
      </c>
      <c r="Q14" s="30">
        <v>317628</v>
      </c>
      <c r="R14" s="30">
        <v>93460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7.75" customHeight="1">
      <c r="A15" s="49" t="s">
        <v>37</v>
      </c>
      <c r="B15" s="13">
        <f>C15+SUM(G15:N15)</f>
        <v>1789551</v>
      </c>
      <c r="C15" s="21">
        <f>SUM(D15:F15)</f>
        <v>0</v>
      </c>
      <c r="D15" s="30">
        <v>0</v>
      </c>
      <c r="E15" s="30">
        <v>0</v>
      </c>
      <c r="F15" s="30">
        <v>0</v>
      </c>
      <c r="G15" s="30">
        <v>1227542</v>
      </c>
      <c r="H15" s="30">
        <v>562009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1789551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7.75" customHeight="1">
      <c r="A16" s="49" t="s">
        <v>39</v>
      </c>
      <c r="B16" s="13">
        <f t="shared" si="0"/>
        <v>1980102</v>
      </c>
      <c r="C16" s="21">
        <f t="shared" si="1"/>
        <v>1412987</v>
      </c>
      <c r="D16" s="30">
        <v>1412987</v>
      </c>
      <c r="E16" s="30">
        <v>0</v>
      </c>
      <c r="F16" s="30">
        <v>0</v>
      </c>
      <c r="G16" s="30">
        <v>562170</v>
      </c>
      <c r="H16" s="30">
        <v>4945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594857</v>
      </c>
      <c r="Q16" s="30">
        <v>1385245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7.75" customHeight="1">
      <c r="A17" s="49" t="s">
        <v>43</v>
      </c>
      <c r="B17" s="13">
        <f t="shared" si="0"/>
        <v>1009615</v>
      </c>
      <c r="C17" s="21">
        <f t="shared" si="1"/>
        <v>788523</v>
      </c>
      <c r="D17" s="30">
        <v>788523</v>
      </c>
      <c r="E17" s="30">
        <v>0</v>
      </c>
      <c r="F17" s="30">
        <v>0</v>
      </c>
      <c r="G17" s="30">
        <v>0</v>
      </c>
      <c r="H17" s="30">
        <v>170692</v>
      </c>
      <c r="I17" s="30">
        <v>50400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561842</v>
      </c>
      <c r="Q17" s="30">
        <v>0</v>
      </c>
      <c r="R17" s="30">
        <v>0</v>
      </c>
      <c r="S17" s="30">
        <v>28963</v>
      </c>
      <c r="T17" s="30">
        <v>418810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7.75" customHeight="1">
      <c r="A18" s="49" t="s">
        <v>42</v>
      </c>
      <c r="B18" s="13">
        <f t="shared" si="0"/>
        <v>7529237</v>
      </c>
      <c r="C18" s="21">
        <f t="shared" si="1"/>
        <v>6919732</v>
      </c>
      <c r="D18" s="30">
        <v>6919732</v>
      </c>
      <c r="E18" s="30">
        <v>0</v>
      </c>
      <c r="F18" s="30">
        <v>0</v>
      </c>
      <c r="G18" s="30">
        <v>609505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578458</v>
      </c>
      <c r="Q18" s="30">
        <v>6875574</v>
      </c>
      <c r="R18" s="30">
        <v>75205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7.75" customHeight="1">
      <c r="A19" s="50" t="s">
        <v>21</v>
      </c>
      <c r="B19" s="80">
        <f>SUM(B9:B18)</f>
        <v>52146372</v>
      </c>
      <c r="C19" s="80">
        <f t="shared" ref="C19:Y19" si="2">SUM(C9:C18)</f>
        <v>34879328</v>
      </c>
      <c r="D19" s="80">
        <f t="shared" si="2"/>
        <v>33771905</v>
      </c>
      <c r="E19" s="80">
        <f t="shared" si="2"/>
        <v>0</v>
      </c>
      <c r="F19" s="80">
        <f t="shared" si="2"/>
        <v>1107423</v>
      </c>
      <c r="G19" s="80">
        <f t="shared" si="2"/>
        <v>9785148</v>
      </c>
      <c r="H19" s="80">
        <f t="shared" si="2"/>
        <v>5431301</v>
      </c>
      <c r="I19" s="80">
        <f t="shared" si="2"/>
        <v>1796932</v>
      </c>
      <c r="J19" s="80">
        <f t="shared" si="2"/>
        <v>0</v>
      </c>
      <c r="K19" s="80">
        <f t="shared" si="2"/>
        <v>253663</v>
      </c>
      <c r="L19" s="80">
        <f t="shared" si="2"/>
        <v>0</v>
      </c>
      <c r="M19" s="80">
        <f t="shared" si="2"/>
        <v>0</v>
      </c>
      <c r="N19" s="80">
        <f t="shared" si="2"/>
        <v>0</v>
      </c>
      <c r="O19" s="80">
        <f t="shared" si="2"/>
        <v>0</v>
      </c>
      <c r="P19" s="80">
        <f t="shared" si="2"/>
        <v>15075874</v>
      </c>
      <c r="Q19" s="80">
        <f t="shared" si="2"/>
        <v>22655306</v>
      </c>
      <c r="R19" s="80">
        <f t="shared" si="2"/>
        <v>9996948</v>
      </c>
      <c r="S19" s="80">
        <f t="shared" si="2"/>
        <v>3799752</v>
      </c>
      <c r="T19" s="80">
        <f t="shared" si="2"/>
        <v>618492</v>
      </c>
      <c r="U19" s="80">
        <f t="shared" si="2"/>
        <v>0</v>
      </c>
      <c r="V19" s="80">
        <f t="shared" si="2"/>
        <v>0</v>
      </c>
      <c r="W19" s="80">
        <f t="shared" si="2"/>
        <v>0</v>
      </c>
      <c r="X19" s="80">
        <f t="shared" si="2"/>
        <v>0</v>
      </c>
      <c r="Y19" s="80">
        <f t="shared" si="2"/>
        <v>0</v>
      </c>
    </row>
    <row r="20" spans="1:25" ht="27.75" customHeight="1">
      <c r="A20" s="24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16" customFormat="1" ht="27.75" customHeight="1">
      <c r="A21" s="50" t="s">
        <v>12</v>
      </c>
      <c r="B21" s="37">
        <f>C21+SUM(G21:N21)</f>
        <v>0</v>
      </c>
      <c r="C21" s="20">
        <f>SUM(D21:F21)</f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</row>
    <row r="22" spans="1:25" ht="27.75" customHeight="1">
      <c r="A22" s="24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27.75" customHeight="1">
      <c r="A23" s="49" t="s">
        <v>48</v>
      </c>
      <c r="B23" s="13">
        <f>C23+SUM(G23:N23)</f>
        <v>0</v>
      </c>
      <c r="C23" s="21">
        <f>SUM(D23:F23)</f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27.75" customHeight="1">
      <c r="A24" s="49" t="s">
        <v>72</v>
      </c>
      <c r="B24" s="13">
        <f>C24+SUM(G24:N24)</f>
        <v>316514</v>
      </c>
      <c r="C24" s="21">
        <f>SUM(D24:F24)</f>
        <v>0</v>
      </c>
      <c r="D24" s="30">
        <v>0</v>
      </c>
      <c r="E24" s="30">
        <v>0</v>
      </c>
      <c r="F24" s="30">
        <v>0</v>
      </c>
      <c r="G24" s="30">
        <v>316514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310907</v>
      </c>
      <c r="R24" s="30">
        <v>5607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27.75" customHeight="1">
      <c r="A25" s="49" t="s">
        <v>39</v>
      </c>
      <c r="B25" s="13">
        <f>C25+SUM(G25:N25)</f>
        <v>332149</v>
      </c>
      <c r="C25" s="21">
        <f>SUM(D25:F25)</f>
        <v>175784</v>
      </c>
      <c r="D25" s="30">
        <v>175784</v>
      </c>
      <c r="E25" s="30">
        <v>0</v>
      </c>
      <c r="F25" s="30">
        <v>0</v>
      </c>
      <c r="G25" s="30">
        <v>156365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156365</v>
      </c>
      <c r="Q25" s="30">
        <v>0</v>
      </c>
      <c r="R25" s="30">
        <v>175784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27.75" customHeight="1">
      <c r="A26" s="49" t="s">
        <v>21</v>
      </c>
      <c r="B26" s="23">
        <f t="shared" ref="B26:Y26" si="3">SUM(B23:B25)</f>
        <v>648663</v>
      </c>
      <c r="C26" s="23">
        <f t="shared" si="3"/>
        <v>175784</v>
      </c>
      <c r="D26" s="23">
        <f t="shared" si="3"/>
        <v>175784</v>
      </c>
      <c r="E26" s="23">
        <f t="shared" si="3"/>
        <v>0</v>
      </c>
      <c r="F26" s="23">
        <f t="shared" si="3"/>
        <v>0</v>
      </c>
      <c r="G26" s="23">
        <f t="shared" si="3"/>
        <v>472879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0</v>
      </c>
      <c r="P26" s="23">
        <f t="shared" si="3"/>
        <v>156365</v>
      </c>
      <c r="Q26" s="23">
        <f t="shared" si="3"/>
        <v>310907</v>
      </c>
      <c r="R26" s="23">
        <f t="shared" si="3"/>
        <v>181391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3"/>
        <v>0</v>
      </c>
    </row>
    <row r="27" spans="1:25" ht="27.75" customHeight="1">
      <c r="A27" s="19" t="s">
        <v>73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7.75" customHeight="1" thickBot="1">
      <c r="A28" s="45" t="s">
        <v>72</v>
      </c>
      <c r="B28" s="82">
        <f>C28+SUM(G28:N28)</f>
        <v>118494</v>
      </c>
      <c r="C28" s="81">
        <f>SUM(D28:F28)</f>
        <v>0</v>
      </c>
      <c r="D28" s="33">
        <v>0</v>
      </c>
      <c r="E28" s="33">
        <v>0</v>
      </c>
      <c r="F28" s="33">
        <v>0</v>
      </c>
      <c r="G28" s="33">
        <v>118494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5">
        <v>0</v>
      </c>
      <c r="P28" s="35">
        <v>0</v>
      </c>
      <c r="Q28" s="35">
        <v>115268</v>
      </c>
      <c r="R28" s="35">
        <v>3226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27.75" customHeight="1">
      <c r="A29" s="24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16" customFormat="1" ht="27.75" customHeight="1">
      <c r="A30" s="50" t="s">
        <v>25</v>
      </c>
      <c r="B30" s="20">
        <f>SUM(法適用_上水道!B28,法適用_下水!B68,B19,B21,B26,B28,)</f>
        <v>406497587</v>
      </c>
      <c r="C30" s="20">
        <f>SUM(法適用_上水道!C28,法適用_下水!C68,C19,C21,C26,C28,)</f>
        <v>170567188</v>
      </c>
      <c r="D30" s="20">
        <f>SUM(法適用_上水道!D28,法適用_下水!D68,D19,D21,D26,D28,)</f>
        <v>137439627</v>
      </c>
      <c r="E30" s="20">
        <f>SUM(法適用_上水道!E28,法適用_下水!E68,E19,E21,E26,E28,)</f>
        <v>0</v>
      </c>
      <c r="F30" s="20">
        <f>SUM(法適用_上水道!F28,法適用_下水!F68,F19,F21,F26,F28,)</f>
        <v>33127561</v>
      </c>
      <c r="G30" s="20">
        <f>SUM(法適用_上水道!G28,法適用_下水!G68,G19,G21,G26,G28,)</f>
        <v>172439216</v>
      </c>
      <c r="H30" s="20">
        <f>SUM(法適用_上水道!H28,法適用_下水!H68,H19,H21,H26,H28,)</f>
        <v>40381957</v>
      </c>
      <c r="I30" s="20">
        <f>SUM(法適用_上水道!I28,法適用_下水!I68,I19,I21,I26,I28,)</f>
        <v>22851246</v>
      </c>
      <c r="J30" s="20">
        <f>SUM(法適用_上水道!J28,法適用_下水!J68,J19,J21,J26,J28,)</f>
        <v>0</v>
      </c>
      <c r="K30" s="20">
        <f>SUM(法適用_上水道!K28,法適用_下水!K68,K19,K21,K26,K28,)</f>
        <v>253663</v>
      </c>
      <c r="L30" s="20">
        <f>SUM(法適用_上水道!L28,法適用_下水!L68,L19,L21,L26,L28,)</f>
        <v>0</v>
      </c>
      <c r="M30" s="20">
        <f>SUM(法適用_上水道!M28,法適用_下水!M68,M19,M21,M26,M28,)</f>
        <v>0</v>
      </c>
      <c r="N30" s="20">
        <f>SUM(法適用_上水道!N28,法適用_下水!N68,N19,N21,N26,N28,)</f>
        <v>4317</v>
      </c>
      <c r="O30" s="20">
        <f>SUM(法適用_上水道!O28,法適用_下水!O68,O19,O21,O26,O28,)</f>
        <v>64200</v>
      </c>
      <c r="P30" s="20">
        <f>SUM(法適用_上水道!P28,法適用_下水!P68,P19,P21,P26,P28,)</f>
        <v>134457743</v>
      </c>
      <c r="Q30" s="20">
        <f>SUM(法適用_上水道!Q28,法適用_下水!Q68,Q19,Q21,Q26,Q28,)</f>
        <v>118514344</v>
      </c>
      <c r="R30" s="20">
        <f>SUM(法適用_上水道!R28,法適用_下水!R68,R19,R21,R26,R28,)</f>
        <v>134331909</v>
      </c>
      <c r="S30" s="20">
        <f>SUM(法適用_上水道!S28,法適用_下水!S68,S19,S21,S26,S28,)</f>
        <v>12994108</v>
      </c>
      <c r="T30" s="20">
        <f>SUM(法適用_上水道!T28,法適用_下水!T68,T19,T21,T26,T28,)</f>
        <v>6002376</v>
      </c>
      <c r="U30" s="20">
        <f>SUM(法適用_上水道!U28,法適用_下水!U68,U19,U21,U26,U28,)</f>
        <v>132907</v>
      </c>
      <c r="V30" s="20">
        <f>SUM(法適用_上水道!V28,法適用_下水!V68,V19,V21,V26,V28,)</f>
        <v>0</v>
      </c>
      <c r="W30" s="20">
        <f>SUM(法適用_上水道!W28,法適用_下水!W68,W19,W21,W26,W28,)</f>
        <v>0</v>
      </c>
      <c r="X30" s="20">
        <f>SUM(法適用_上水道!X28,法適用_下水!X68,X19,X21,X26,X28,)</f>
        <v>0</v>
      </c>
      <c r="Y30" s="20">
        <f>SUM(法適用_上水道!Y28,法適用_下水!Y68,Y19,Y21,Y26,Y28,)</f>
        <v>0</v>
      </c>
    </row>
    <row r="31" spans="1:25" ht="2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8">
    <mergeCell ref="O3:Y3"/>
    <mergeCell ref="C4:C7"/>
    <mergeCell ref="I4:I7"/>
    <mergeCell ref="J4:J7"/>
    <mergeCell ref="N4:N7"/>
    <mergeCell ref="E5:E7"/>
    <mergeCell ref="D4:F4"/>
    <mergeCell ref="C3:N3"/>
  </mergeCells>
  <phoneticPr fontId="1"/>
  <pageMargins left="0.70866141732283472" right="0.6692913385826772" top="0.98425196850393704" bottom="0.98425196850393704" header="0" footer="0"/>
  <pageSetup paperSize="9" scale="90" orientation="portrait" blackAndWhite="1" r:id="rId1"/>
  <headerFooter alignWithMargins="0"/>
  <colBreaks count="1" manualBreakCount="1">
    <brk id="14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view="pageBreakPreview" zoomScaleNormal="100" zoomScaleSheetLayoutView="100" workbookViewId="0"/>
  </sheetViews>
  <sheetFormatPr defaultColWidth="9" defaultRowHeight="13"/>
  <cols>
    <col min="1" max="1" width="11.7265625" style="1" customWidth="1"/>
    <col min="2" max="4" width="8.36328125" style="1" customWidth="1"/>
    <col min="5" max="5" width="3.6328125" style="1" customWidth="1"/>
    <col min="6" max="9" width="8.36328125" style="1" customWidth="1"/>
    <col min="10" max="10" width="3.6328125" style="1" customWidth="1"/>
    <col min="11" max="11" width="6.08984375" style="1" customWidth="1"/>
    <col min="12" max="13" width="3.6328125" style="1" customWidth="1"/>
    <col min="14" max="14" width="6.08984375" style="1" customWidth="1"/>
    <col min="15" max="25" width="8" style="1" customWidth="1"/>
    <col min="26" max="26" width="10.90625" style="1" bestFit="1" customWidth="1"/>
    <col min="27" max="16384" width="9" style="1"/>
  </cols>
  <sheetData>
    <row r="1" spans="1:25" ht="17.25" customHeight="1">
      <c r="A1" s="14" t="s">
        <v>107</v>
      </c>
    </row>
    <row r="2" spans="1:25" ht="17.25" customHeight="1">
      <c r="Y2" s="5" t="s">
        <v>0</v>
      </c>
    </row>
    <row r="3" spans="1:25" ht="17.25" customHeight="1">
      <c r="A3" s="40" t="s">
        <v>26</v>
      </c>
      <c r="B3" s="41"/>
      <c r="C3" s="68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27</v>
      </c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ht="17.25" customHeight="1">
      <c r="A4" s="42"/>
      <c r="B4" s="49" t="s">
        <v>100</v>
      </c>
      <c r="C4" s="71" t="s">
        <v>1</v>
      </c>
      <c r="D4" s="68" t="s">
        <v>34</v>
      </c>
      <c r="E4" s="69"/>
      <c r="F4" s="70"/>
      <c r="G4" s="48"/>
      <c r="H4" s="41"/>
      <c r="I4" s="74" t="s">
        <v>117</v>
      </c>
      <c r="J4" s="74" t="s">
        <v>118</v>
      </c>
      <c r="K4" s="41"/>
      <c r="L4" s="48" t="s">
        <v>108</v>
      </c>
      <c r="M4" s="41"/>
      <c r="N4" s="77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7.25" customHeight="1">
      <c r="A5" s="42"/>
      <c r="B5" s="49" t="s">
        <v>119</v>
      </c>
      <c r="C5" s="72"/>
      <c r="D5" s="41"/>
      <c r="E5" s="74" t="s">
        <v>74</v>
      </c>
      <c r="F5" s="48" t="s">
        <v>114</v>
      </c>
      <c r="G5" s="49" t="s">
        <v>113</v>
      </c>
      <c r="H5" s="49" t="s">
        <v>56</v>
      </c>
      <c r="I5" s="75"/>
      <c r="J5" s="72"/>
      <c r="K5" s="49" t="s">
        <v>2</v>
      </c>
      <c r="L5" s="49" t="s">
        <v>109</v>
      </c>
      <c r="M5" s="49" t="s">
        <v>3</v>
      </c>
      <c r="N5" s="78"/>
      <c r="O5" s="49" t="s">
        <v>47</v>
      </c>
      <c r="P5" s="49" t="s">
        <v>57</v>
      </c>
      <c r="Q5" s="49" t="s">
        <v>58</v>
      </c>
      <c r="R5" s="49" t="s">
        <v>59</v>
      </c>
      <c r="S5" s="49" t="s">
        <v>60</v>
      </c>
      <c r="T5" s="49" t="s">
        <v>61</v>
      </c>
      <c r="U5" s="49" t="s">
        <v>62</v>
      </c>
      <c r="V5" s="49" t="s">
        <v>63</v>
      </c>
      <c r="W5" s="49" t="s">
        <v>5</v>
      </c>
      <c r="X5" s="49" t="s">
        <v>64</v>
      </c>
      <c r="Y5" s="49" t="s">
        <v>6</v>
      </c>
    </row>
    <row r="6" spans="1:25" ht="17.25" customHeight="1">
      <c r="A6" s="42"/>
      <c r="B6" s="49" t="s">
        <v>65</v>
      </c>
      <c r="C6" s="72"/>
      <c r="D6" s="49" t="s">
        <v>30</v>
      </c>
      <c r="E6" s="72"/>
      <c r="F6" s="49" t="s">
        <v>115</v>
      </c>
      <c r="G6" s="49" t="s">
        <v>112</v>
      </c>
      <c r="H6" s="49" t="s">
        <v>66</v>
      </c>
      <c r="I6" s="75"/>
      <c r="J6" s="72"/>
      <c r="K6" s="49" t="s">
        <v>7</v>
      </c>
      <c r="L6" s="49" t="s">
        <v>110</v>
      </c>
      <c r="M6" s="49" t="s">
        <v>8</v>
      </c>
      <c r="N6" s="78"/>
      <c r="O6" s="49"/>
      <c r="P6" s="49"/>
      <c r="Q6" s="49" t="s">
        <v>67</v>
      </c>
      <c r="R6" s="49" t="s">
        <v>68</v>
      </c>
      <c r="S6" s="49" t="s">
        <v>69</v>
      </c>
      <c r="T6" s="49" t="s">
        <v>70</v>
      </c>
      <c r="U6" s="49" t="s">
        <v>71</v>
      </c>
      <c r="V6" s="49" t="s">
        <v>9</v>
      </c>
      <c r="W6" s="49" t="s">
        <v>10</v>
      </c>
      <c r="X6" s="49" t="s">
        <v>11</v>
      </c>
      <c r="Y6" s="49"/>
    </row>
    <row r="7" spans="1:25" ht="17.25" customHeight="1">
      <c r="A7" s="43" t="s">
        <v>35</v>
      </c>
      <c r="B7" s="44"/>
      <c r="C7" s="73"/>
      <c r="D7" s="44"/>
      <c r="E7" s="73"/>
      <c r="F7" s="50" t="s">
        <v>116</v>
      </c>
      <c r="G7" s="50"/>
      <c r="H7" s="44"/>
      <c r="I7" s="76"/>
      <c r="J7" s="73"/>
      <c r="K7" s="44"/>
      <c r="L7" s="50" t="s">
        <v>111</v>
      </c>
      <c r="M7" s="44"/>
      <c r="N7" s="79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23.25" customHeight="1">
      <c r="A8" s="19" t="s">
        <v>76</v>
      </c>
      <c r="B8" s="10"/>
      <c r="C8" s="10"/>
      <c r="D8" s="10"/>
      <c r="E8" s="10"/>
      <c r="F8" s="10"/>
      <c r="G8" s="10"/>
      <c r="H8" s="10"/>
      <c r="I8" s="10"/>
      <c r="J8" s="10"/>
      <c r="K8" s="1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4.75" customHeight="1">
      <c r="A9" s="49" t="s">
        <v>77</v>
      </c>
      <c r="B9" s="13">
        <f>C9+SUM(G9:N9)</f>
        <v>65588</v>
      </c>
      <c r="C9" s="21">
        <f>SUM(D9:F9)</f>
        <v>57413</v>
      </c>
      <c r="D9" s="30">
        <v>57413</v>
      </c>
      <c r="E9" s="30">
        <v>0</v>
      </c>
      <c r="F9" s="30">
        <v>0</v>
      </c>
      <c r="G9" s="30">
        <v>8175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27405</v>
      </c>
      <c r="R9" s="30">
        <v>38183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5" ht="24.75" customHeight="1">
      <c r="A10" s="50" t="s">
        <v>21</v>
      </c>
      <c r="B10" s="21">
        <f t="shared" ref="B10:Y10" si="0">SUM(B9:B9)</f>
        <v>65588</v>
      </c>
      <c r="C10" s="21">
        <f t="shared" si="0"/>
        <v>57413</v>
      </c>
      <c r="D10" s="80">
        <f t="shared" si="0"/>
        <v>57413</v>
      </c>
      <c r="E10" s="80">
        <f t="shared" si="0"/>
        <v>0</v>
      </c>
      <c r="F10" s="80">
        <f t="shared" si="0"/>
        <v>0</v>
      </c>
      <c r="G10" s="80">
        <f t="shared" si="0"/>
        <v>8175</v>
      </c>
      <c r="H10" s="8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0</v>
      </c>
      <c r="N10" s="80">
        <f t="shared" si="0"/>
        <v>0</v>
      </c>
      <c r="O10" s="80">
        <f t="shared" si="0"/>
        <v>0</v>
      </c>
      <c r="P10" s="80">
        <f t="shared" si="0"/>
        <v>0</v>
      </c>
      <c r="Q10" s="80">
        <f t="shared" si="0"/>
        <v>27405</v>
      </c>
      <c r="R10" s="80">
        <f t="shared" si="0"/>
        <v>38183</v>
      </c>
      <c r="S10" s="80">
        <f t="shared" si="0"/>
        <v>0</v>
      </c>
      <c r="T10" s="80">
        <f t="shared" si="0"/>
        <v>0</v>
      </c>
      <c r="U10" s="80">
        <f t="shared" si="0"/>
        <v>0</v>
      </c>
      <c r="V10" s="80">
        <f t="shared" si="0"/>
        <v>0</v>
      </c>
      <c r="W10" s="80">
        <f t="shared" si="0"/>
        <v>0</v>
      </c>
      <c r="X10" s="80">
        <f t="shared" si="0"/>
        <v>0</v>
      </c>
      <c r="Y10" s="80">
        <f t="shared" si="0"/>
        <v>0</v>
      </c>
    </row>
    <row r="11" spans="1:25" ht="21.75" customHeight="1">
      <c r="A11" s="19" t="s">
        <v>79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1.75" customHeight="1">
      <c r="A12" s="49" t="s">
        <v>13</v>
      </c>
      <c r="B12" s="13">
        <f t="shared" ref="B12:B18" si="1">C12+SUM(G12:N12)</f>
        <v>345141</v>
      </c>
      <c r="C12" s="21">
        <f t="shared" ref="C12:C18" si="2">SUM(D12:F12)</f>
        <v>300755</v>
      </c>
      <c r="D12" s="30">
        <v>300755</v>
      </c>
      <c r="E12" s="30">
        <v>0</v>
      </c>
      <c r="F12" s="30">
        <v>0</v>
      </c>
      <c r="G12" s="30">
        <v>44386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121266</v>
      </c>
      <c r="S12" s="30">
        <v>97785</v>
      </c>
      <c r="T12" s="30">
        <v>126090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ht="21.75" customHeight="1">
      <c r="A13" s="49" t="s">
        <v>22</v>
      </c>
      <c r="B13" s="13">
        <f t="shared" si="1"/>
        <v>4091969</v>
      </c>
      <c r="C13" s="21">
        <f t="shared" si="2"/>
        <v>1299576</v>
      </c>
      <c r="D13" s="30">
        <v>1299576</v>
      </c>
      <c r="E13" s="30">
        <v>0</v>
      </c>
      <c r="F13" s="30">
        <v>0</v>
      </c>
      <c r="G13" s="30">
        <v>656338</v>
      </c>
      <c r="H13" s="30">
        <v>941937</v>
      </c>
      <c r="I13" s="30">
        <v>1194118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1962869</v>
      </c>
      <c r="Q13" s="30">
        <v>824847</v>
      </c>
      <c r="R13" s="30">
        <v>953771</v>
      </c>
      <c r="S13" s="30">
        <v>127962</v>
      </c>
      <c r="T13" s="30">
        <v>222520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1.75" customHeight="1">
      <c r="A14" s="49" t="s">
        <v>16</v>
      </c>
      <c r="B14" s="13">
        <f t="shared" si="1"/>
        <v>306823</v>
      </c>
      <c r="C14" s="21">
        <f t="shared" si="2"/>
        <v>215568</v>
      </c>
      <c r="D14" s="30">
        <v>215568</v>
      </c>
      <c r="E14" s="30">
        <v>0</v>
      </c>
      <c r="F14" s="30">
        <v>0</v>
      </c>
      <c r="G14" s="30">
        <v>91255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5328</v>
      </c>
      <c r="Q14" s="30">
        <v>33683</v>
      </c>
      <c r="R14" s="30">
        <v>125488</v>
      </c>
      <c r="S14" s="30">
        <v>45856</v>
      </c>
      <c r="T14" s="30">
        <v>96468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1.75" customHeight="1">
      <c r="A15" s="49" t="s">
        <v>80</v>
      </c>
      <c r="B15" s="13">
        <f t="shared" si="1"/>
        <v>80165</v>
      </c>
      <c r="C15" s="21">
        <f t="shared" si="2"/>
        <v>60199</v>
      </c>
      <c r="D15" s="30">
        <v>60199</v>
      </c>
      <c r="E15" s="30">
        <v>0</v>
      </c>
      <c r="F15" s="30">
        <v>0</v>
      </c>
      <c r="G15" s="30">
        <v>19966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80165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1.75" customHeight="1">
      <c r="A16" s="49" t="s">
        <v>83</v>
      </c>
      <c r="B16" s="13">
        <f t="shared" si="1"/>
        <v>3297307</v>
      </c>
      <c r="C16" s="21">
        <f t="shared" si="2"/>
        <v>1060554</v>
      </c>
      <c r="D16" s="30">
        <v>1060554</v>
      </c>
      <c r="E16" s="30">
        <v>0</v>
      </c>
      <c r="F16" s="30">
        <v>0</v>
      </c>
      <c r="G16" s="30">
        <v>353924</v>
      </c>
      <c r="H16" s="30">
        <v>683224</v>
      </c>
      <c r="I16" s="30">
        <v>1199605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1894059</v>
      </c>
      <c r="Q16" s="30">
        <v>171111</v>
      </c>
      <c r="R16" s="30">
        <v>783431</v>
      </c>
      <c r="S16" s="30">
        <v>280894</v>
      </c>
      <c r="T16" s="30">
        <v>167812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1.75" customHeight="1">
      <c r="A17" s="49" t="s">
        <v>17</v>
      </c>
      <c r="B17" s="13">
        <f t="shared" si="1"/>
        <v>671712</v>
      </c>
      <c r="C17" s="21">
        <f t="shared" si="2"/>
        <v>183693</v>
      </c>
      <c r="D17" s="30">
        <v>183693</v>
      </c>
      <c r="E17" s="30">
        <v>0</v>
      </c>
      <c r="F17" s="30">
        <v>0</v>
      </c>
      <c r="G17" s="30">
        <v>97477</v>
      </c>
      <c r="H17" s="30">
        <v>205024</v>
      </c>
      <c r="I17" s="30">
        <v>185518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383240</v>
      </c>
      <c r="Q17" s="30">
        <v>60503</v>
      </c>
      <c r="R17" s="30">
        <v>154506</v>
      </c>
      <c r="S17" s="30">
        <v>30491</v>
      </c>
      <c r="T17" s="30">
        <v>42972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1.75" customHeight="1">
      <c r="A18" s="49" t="s">
        <v>20</v>
      </c>
      <c r="B18" s="13">
        <f t="shared" si="1"/>
        <v>331371</v>
      </c>
      <c r="C18" s="21">
        <f t="shared" si="2"/>
        <v>159589</v>
      </c>
      <c r="D18" s="30">
        <v>159589</v>
      </c>
      <c r="E18" s="30">
        <v>0</v>
      </c>
      <c r="F18" s="30">
        <v>0</v>
      </c>
      <c r="G18" s="30">
        <v>171782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78693</v>
      </c>
      <c r="R18" s="30">
        <v>252678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1.75" customHeight="1">
      <c r="A19" s="50" t="s">
        <v>21</v>
      </c>
      <c r="B19" s="20">
        <f t="shared" ref="B19:Y19" si="3">SUM(B12:B18)</f>
        <v>9124488</v>
      </c>
      <c r="C19" s="20">
        <f t="shared" si="3"/>
        <v>3279934</v>
      </c>
      <c r="D19" s="20">
        <f t="shared" si="3"/>
        <v>3279934</v>
      </c>
      <c r="E19" s="20">
        <f t="shared" si="3"/>
        <v>0</v>
      </c>
      <c r="F19" s="20">
        <f t="shared" si="3"/>
        <v>0</v>
      </c>
      <c r="G19" s="20">
        <f t="shared" si="3"/>
        <v>1435128</v>
      </c>
      <c r="H19" s="20">
        <f t="shared" si="3"/>
        <v>1830185</v>
      </c>
      <c r="I19" s="20">
        <f t="shared" si="3"/>
        <v>2579241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4245496</v>
      </c>
      <c r="Q19" s="20">
        <f t="shared" si="3"/>
        <v>1168837</v>
      </c>
      <c r="R19" s="20">
        <f t="shared" si="3"/>
        <v>2391140</v>
      </c>
      <c r="S19" s="20">
        <f t="shared" si="3"/>
        <v>663153</v>
      </c>
      <c r="T19" s="20">
        <f t="shared" si="3"/>
        <v>655862</v>
      </c>
      <c r="U19" s="20">
        <f t="shared" si="3"/>
        <v>0</v>
      </c>
      <c r="V19" s="20">
        <f t="shared" si="3"/>
        <v>0</v>
      </c>
      <c r="W19" s="20">
        <f t="shared" si="3"/>
        <v>0</v>
      </c>
      <c r="X19" s="20">
        <f t="shared" si="3"/>
        <v>0</v>
      </c>
      <c r="Y19" s="20">
        <f t="shared" si="3"/>
        <v>0</v>
      </c>
    </row>
    <row r="20" spans="1:25" ht="21.75" customHeight="1">
      <c r="A20" s="22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1.75" customHeight="1">
      <c r="A21" s="46" t="s">
        <v>48</v>
      </c>
      <c r="B21" s="20">
        <f>C21+SUM(G21:N21)</f>
        <v>55063</v>
      </c>
      <c r="C21" s="20">
        <f>SUM(D21:F21)</f>
        <v>55063</v>
      </c>
      <c r="D21" s="20">
        <v>55063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55063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21.75" customHeight="1">
      <c r="A22" s="22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1.75" customHeight="1">
      <c r="A23" s="46" t="s">
        <v>48</v>
      </c>
      <c r="B23" s="20">
        <f>C23+SUM(G23:N23)</f>
        <v>0</v>
      </c>
      <c r="C23" s="20">
        <f>SUM(D23:F23)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2: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2: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2: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2: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2: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2: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2: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2: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2: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2: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2: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2: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2: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colBreaks count="1" manualBreakCount="1">
    <brk id="14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Normal="100" zoomScaleSheetLayoutView="100" workbookViewId="0"/>
  </sheetViews>
  <sheetFormatPr defaultColWidth="9" defaultRowHeight="13"/>
  <cols>
    <col min="1" max="1" width="11.7265625" style="1" customWidth="1"/>
    <col min="2" max="4" width="8.36328125" style="1" customWidth="1"/>
    <col min="5" max="5" width="3.6328125" style="1" customWidth="1"/>
    <col min="6" max="9" width="8.36328125" style="1" customWidth="1"/>
    <col min="10" max="10" width="3.6328125" style="1" customWidth="1"/>
    <col min="11" max="11" width="6.08984375" style="1" customWidth="1"/>
    <col min="12" max="13" width="3.6328125" style="1" customWidth="1"/>
    <col min="14" max="14" width="6.08984375" style="1" customWidth="1"/>
    <col min="15" max="25" width="8" style="1" customWidth="1"/>
    <col min="26" max="28" width="9" style="26"/>
    <col min="29" max="16384" width="9" style="1"/>
  </cols>
  <sheetData>
    <row r="1" spans="1:28" ht="17.25" customHeight="1">
      <c r="A1" s="14" t="s">
        <v>107</v>
      </c>
      <c r="Z1" s="1"/>
      <c r="AA1" s="1"/>
      <c r="AB1" s="1"/>
    </row>
    <row r="2" spans="1:28" ht="17.25" customHeight="1">
      <c r="Y2" s="5" t="s">
        <v>0</v>
      </c>
      <c r="Z2" s="1"/>
      <c r="AA2" s="1"/>
      <c r="AB2" s="1"/>
    </row>
    <row r="3" spans="1:28" ht="17.25" customHeight="1">
      <c r="A3" s="40" t="s">
        <v>26</v>
      </c>
      <c r="B3" s="41"/>
      <c r="C3" s="68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27</v>
      </c>
      <c r="P3" s="69"/>
      <c r="Q3" s="69"/>
      <c r="R3" s="69"/>
      <c r="S3" s="69"/>
      <c r="T3" s="69"/>
      <c r="U3" s="69"/>
      <c r="V3" s="69"/>
      <c r="W3" s="69"/>
      <c r="X3" s="69"/>
      <c r="Y3" s="70"/>
      <c r="Z3" s="1"/>
      <c r="AA3" s="1"/>
      <c r="AB3" s="1"/>
    </row>
    <row r="4" spans="1:28" ht="17.25" customHeight="1">
      <c r="A4" s="42"/>
      <c r="B4" s="49" t="s">
        <v>100</v>
      </c>
      <c r="C4" s="71" t="s">
        <v>1</v>
      </c>
      <c r="D4" s="68" t="s">
        <v>34</v>
      </c>
      <c r="E4" s="69"/>
      <c r="F4" s="70"/>
      <c r="G4" s="48"/>
      <c r="H4" s="41"/>
      <c r="I4" s="74" t="s">
        <v>117</v>
      </c>
      <c r="J4" s="74" t="s">
        <v>118</v>
      </c>
      <c r="K4" s="41"/>
      <c r="L4" s="48" t="s">
        <v>108</v>
      </c>
      <c r="M4" s="41"/>
      <c r="N4" s="77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"/>
      <c r="AA4" s="1"/>
      <c r="AB4" s="1"/>
    </row>
    <row r="5" spans="1:28" ht="17.25" customHeight="1">
      <c r="A5" s="42"/>
      <c r="B5" s="49" t="s">
        <v>119</v>
      </c>
      <c r="C5" s="72"/>
      <c r="D5" s="41"/>
      <c r="E5" s="74" t="s">
        <v>74</v>
      </c>
      <c r="F5" s="48" t="s">
        <v>114</v>
      </c>
      <c r="G5" s="49" t="s">
        <v>113</v>
      </c>
      <c r="H5" s="49" t="s">
        <v>56</v>
      </c>
      <c r="I5" s="75"/>
      <c r="J5" s="72"/>
      <c r="K5" s="49" t="s">
        <v>2</v>
      </c>
      <c r="L5" s="49" t="s">
        <v>109</v>
      </c>
      <c r="M5" s="49" t="s">
        <v>3</v>
      </c>
      <c r="N5" s="78"/>
      <c r="O5" s="49" t="s">
        <v>47</v>
      </c>
      <c r="P5" s="49" t="s">
        <v>57</v>
      </c>
      <c r="Q5" s="49" t="s">
        <v>58</v>
      </c>
      <c r="R5" s="49" t="s">
        <v>59</v>
      </c>
      <c r="S5" s="49" t="s">
        <v>60</v>
      </c>
      <c r="T5" s="49" t="s">
        <v>61</v>
      </c>
      <c r="U5" s="49" t="s">
        <v>62</v>
      </c>
      <c r="V5" s="49" t="s">
        <v>63</v>
      </c>
      <c r="W5" s="49" t="s">
        <v>5</v>
      </c>
      <c r="X5" s="49" t="s">
        <v>64</v>
      </c>
      <c r="Y5" s="49" t="s">
        <v>6</v>
      </c>
      <c r="Z5" s="1"/>
      <c r="AA5" s="1"/>
      <c r="AB5" s="1"/>
    </row>
    <row r="6" spans="1:28" ht="17.25" customHeight="1">
      <c r="A6" s="42"/>
      <c r="B6" s="49" t="s">
        <v>65</v>
      </c>
      <c r="C6" s="72"/>
      <c r="D6" s="49" t="s">
        <v>30</v>
      </c>
      <c r="E6" s="72"/>
      <c r="F6" s="49" t="s">
        <v>115</v>
      </c>
      <c r="G6" s="49" t="s">
        <v>112</v>
      </c>
      <c r="H6" s="49" t="s">
        <v>66</v>
      </c>
      <c r="I6" s="75"/>
      <c r="J6" s="72"/>
      <c r="K6" s="49" t="s">
        <v>7</v>
      </c>
      <c r="L6" s="49" t="s">
        <v>110</v>
      </c>
      <c r="M6" s="49" t="s">
        <v>8</v>
      </c>
      <c r="N6" s="78"/>
      <c r="O6" s="49"/>
      <c r="P6" s="49"/>
      <c r="Q6" s="49" t="s">
        <v>67</v>
      </c>
      <c r="R6" s="49" t="s">
        <v>68</v>
      </c>
      <c r="S6" s="49" t="s">
        <v>69</v>
      </c>
      <c r="T6" s="49" t="s">
        <v>70</v>
      </c>
      <c r="U6" s="49" t="s">
        <v>71</v>
      </c>
      <c r="V6" s="49" t="s">
        <v>9</v>
      </c>
      <c r="W6" s="49" t="s">
        <v>10</v>
      </c>
      <c r="X6" s="49" t="s">
        <v>11</v>
      </c>
      <c r="Y6" s="49"/>
      <c r="Z6" s="1"/>
      <c r="AA6" s="1"/>
      <c r="AB6" s="1"/>
    </row>
    <row r="7" spans="1:28" ht="17.25" customHeight="1">
      <c r="A7" s="43" t="s">
        <v>35</v>
      </c>
      <c r="B7" s="44"/>
      <c r="C7" s="73"/>
      <c r="D7" s="44"/>
      <c r="E7" s="73"/>
      <c r="F7" s="50" t="s">
        <v>116</v>
      </c>
      <c r="G7" s="50"/>
      <c r="H7" s="44"/>
      <c r="I7" s="76"/>
      <c r="J7" s="73"/>
      <c r="K7" s="44"/>
      <c r="L7" s="50" t="s">
        <v>111</v>
      </c>
      <c r="M7" s="44"/>
      <c r="N7" s="79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1"/>
      <c r="AA7" s="1"/>
      <c r="AB7" s="1"/>
    </row>
    <row r="8" spans="1:28" ht="19.5" customHeight="1">
      <c r="A8" s="24" t="s">
        <v>86</v>
      </c>
      <c r="B8" s="17"/>
      <c r="C8" s="17"/>
      <c r="D8" s="17"/>
      <c r="E8" s="17"/>
      <c r="F8" s="17"/>
      <c r="G8" s="17"/>
      <c r="H8" s="17"/>
      <c r="I8" s="17"/>
      <c r="J8" s="17"/>
      <c r="K8" s="23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8" ht="20.25" customHeight="1">
      <c r="A9" s="49" t="s">
        <v>81</v>
      </c>
      <c r="B9" s="21">
        <f>C9+SUM(G9:N9)</f>
        <v>224800</v>
      </c>
      <c r="C9" s="21">
        <f>SUM(D9:F9)</f>
        <v>0</v>
      </c>
      <c r="D9" s="30">
        <v>0</v>
      </c>
      <c r="E9" s="30">
        <v>0</v>
      </c>
      <c r="F9" s="30">
        <v>0</v>
      </c>
      <c r="G9" s="30">
        <v>0</v>
      </c>
      <c r="H9" s="30">
        <v>224800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224800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8" ht="20.25" customHeight="1">
      <c r="A10" s="50" t="s">
        <v>21</v>
      </c>
      <c r="B10" s="80">
        <f t="shared" ref="B10:Y10" si="0">SUM(B9:B9)</f>
        <v>224800</v>
      </c>
      <c r="C10" s="80">
        <f t="shared" si="0"/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224800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0</v>
      </c>
      <c r="N10" s="80">
        <f t="shared" si="0"/>
        <v>0</v>
      </c>
      <c r="O10" s="80">
        <f t="shared" si="0"/>
        <v>0</v>
      </c>
      <c r="P10" s="80">
        <f t="shared" si="0"/>
        <v>224800</v>
      </c>
      <c r="Q10" s="80">
        <f t="shared" si="0"/>
        <v>0</v>
      </c>
      <c r="R10" s="80">
        <f t="shared" si="0"/>
        <v>0</v>
      </c>
      <c r="S10" s="80">
        <f t="shared" si="0"/>
        <v>0</v>
      </c>
      <c r="T10" s="80">
        <f t="shared" si="0"/>
        <v>0</v>
      </c>
      <c r="U10" s="80">
        <f t="shared" si="0"/>
        <v>0</v>
      </c>
      <c r="V10" s="80">
        <f t="shared" si="0"/>
        <v>0</v>
      </c>
      <c r="W10" s="80">
        <f t="shared" si="0"/>
        <v>0</v>
      </c>
      <c r="X10" s="80">
        <f t="shared" si="0"/>
        <v>0</v>
      </c>
      <c r="Y10" s="80">
        <f t="shared" si="0"/>
        <v>0</v>
      </c>
    </row>
    <row r="11" spans="1:28" ht="19.5" customHeight="1">
      <c r="A11" s="24" t="s">
        <v>87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20.25" customHeight="1">
      <c r="A12" s="49" t="s">
        <v>12</v>
      </c>
      <c r="B12" s="21">
        <f>C12+SUM(G12:N12)</f>
        <v>0</v>
      </c>
      <c r="C12" s="21">
        <f>SUM(D12:F12)</f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8" ht="20.25" customHeight="1">
      <c r="A13" s="49" t="s">
        <v>40</v>
      </c>
      <c r="B13" s="21">
        <f>C13+SUM(G13:N13)</f>
        <v>6239</v>
      </c>
      <c r="C13" s="21">
        <f>SUM(D13:F13)</f>
        <v>6239</v>
      </c>
      <c r="D13" s="21">
        <v>6239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6239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8" ht="20.25" customHeight="1">
      <c r="A14" s="50" t="s">
        <v>21</v>
      </c>
      <c r="B14" s="20">
        <f>SUM(B12:B13)</f>
        <v>6239</v>
      </c>
      <c r="C14" s="20">
        <f t="shared" ref="C14:Y14" si="1">SUM(C12:C13)</f>
        <v>6239</v>
      </c>
      <c r="D14" s="20">
        <f t="shared" si="1"/>
        <v>6239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6239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</row>
    <row r="15" spans="1:28" ht="18.75" customHeight="1">
      <c r="A15" s="24" t="s">
        <v>28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8" ht="20.25" customHeight="1">
      <c r="A16" s="49" t="s">
        <v>12</v>
      </c>
      <c r="B16" s="21">
        <f>C16+SUM(G16:N16)</f>
        <v>2816</v>
      </c>
      <c r="C16" s="21">
        <f>SUM(D16:F16)</f>
        <v>2816</v>
      </c>
      <c r="D16" s="30">
        <v>2816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2816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8" ht="20.25" customHeight="1">
      <c r="A17" s="49" t="s">
        <v>80</v>
      </c>
      <c r="B17" s="21">
        <f>C17+SUM(G17:N17)</f>
        <v>12160</v>
      </c>
      <c r="C17" s="21">
        <f>SUM(D17:F17)</f>
        <v>0</v>
      </c>
      <c r="D17" s="30">
        <v>0</v>
      </c>
      <c r="E17" s="30">
        <v>0</v>
      </c>
      <c r="F17" s="30">
        <v>0</v>
      </c>
      <c r="G17" s="30">
        <v>12160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3495</v>
      </c>
      <c r="R17" s="30">
        <v>8665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8" ht="20.25" customHeight="1">
      <c r="A18" s="49" t="s">
        <v>88</v>
      </c>
      <c r="B18" s="21">
        <f>C18+SUM(G18:N18)</f>
        <v>0</v>
      </c>
      <c r="C18" s="21">
        <f>SUM(D18:F18)</f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8" ht="20.25" customHeight="1">
      <c r="A19" s="49" t="s">
        <v>82</v>
      </c>
      <c r="B19" s="21">
        <f>C19+SUM(G19:N19)</f>
        <v>0</v>
      </c>
      <c r="C19" s="21">
        <f>SUM(D19:F19)</f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spans="1:28" ht="20.25" customHeight="1" thickBot="1">
      <c r="A20" s="45" t="s">
        <v>21</v>
      </c>
      <c r="B20" s="81">
        <f t="shared" ref="B20:Y20" si="2">SUM(B16:B19)</f>
        <v>14976</v>
      </c>
      <c r="C20" s="81">
        <f t="shared" si="2"/>
        <v>2816</v>
      </c>
      <c r="D20" s="81">
        <f t="shared" si="2"/>
        <v>2816</v>
      </c>
      <c r="E20" s="81">
        <f t="shared" si="2"/>
        <v>0</v>
      </c>
      <c r="F20" s="81">
        <f t="shared" si="2"/>
        <v>0</v>
      </c>
      <c r="G20" s="81">
        <f t="shared" si="2"/>
        <v>12160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  <c r="P20" s="81">
        <f t="shared" si="2"/>
        <v>2816</v>
      </c>
      <c r="Q20" s="81">
        <f t="shared" si="2"/>
        <v>3495</v>
      </c>
      <c r="R20" s="81">
        <f t="shared" si="2"/>
        <v>8665</v>
      </c>
      <c r="S20" s="81">
        <f t="shared" si="2"/>
        <v>0</v>
      </c>
      <c r="T20" s="81">
        <f t="shared" si="2"/>
        <v>0</v>
      </c>
      <c r="U20" s="81">
        <f t="shared" si="2"/>
        <v>0</v>
      </c>
      <c r="V20" s="81">
        <f t="shared" si="2"/>
        <v>0</v>
      </c>
      <c r="W20" s="81">
        <f t="shared" si="2"/>
        <v>0</v>
      </c>
      <c r="X20" s="81">
        <f t="shared" si="2"/>
        <v>0</v>
      </c>
      <c r="Y20" s="81">
        <f t="shared" si="2"/>
        <v>0</v>
      </c>
    </row>
    <row r="21" spans="1:28" ht="19.5" customHeight="1">
      <c r="A21" s="24" t="s">
        <v>89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8" s="16" customFormat="1" ht="20.25" customHeight="1">
      <c r="A22" s="50" t="s">
        <v>25</v>
      </c>
      <c r="B22" s="20">
        <f>SUM(法非適用_簡水・下水!B10,法非適用_簡水・下水!B19,法非適用_簡水・下水!B21,法非適用_簡水・下水!B23,B10,B14,B20)</f>
        <v>9491154</v>
      </c>
      <c r="C22" s="20">
        <f>SUM(法非適用_簡水・下水!C10,法非適用_簡水・下水!C19,法非適用_簡水・下水!C21,法非適用_簡水・下水!C23,C10,C14,C20)</f>
        <v>3401465</v>
      </c>
      <c r="D22" s="20">
        <f>SUM(法非適用_簡水・下水!D10,法非適用_簡水・下水!D19,法非適用_簡水・下水!D21,法非適用_簡水・下水!D23,D10,D14,D20)</f>
        <v>3401465</v>
      </c>
      <c r="E22" s="20">
        <f>SUM(法非適用_簡水・下水!E10,法非適用_簡水・下水!E19,法非適用_簡水・下水!E21,法非適用_簡水・下水!E23,E10,E14,E20)</f>
        <v>0</v>
      </c>
      <c r="F22" s="20">
        <f>SUM(法非適用_簡水・下水!F10,法非適用_簡水・下水!F19,法非適用_簡水・下水!F21,法非適用_簡水・下水!F23,F10,F14,F20)</f>
        <v>0</v>
      </c>
      <c r="G22" s="20">
        <f>SUM(法非適用_簡水・下水!G10,法非適用_簡水・下水!G19,法非適用_簡水・下水!G21,法非適用_簡水・下水!G23,G10,G14,G20)</f>
        <v>1455463</v>
      </c>
      <c r="H22" s="20">
        <f>SUM(法非適用_簡水・下水!H10,法非適用_簡水・下水!H19,法非適用_簡水・下水!H21,法非適用_簡水・下水!H23,H10,H14,H20)</f>
        <v>2054985</v>
      </c>
      <c r="I22" s="20">
        <f>SUM(法非適用_簡水・下水!I10,法非適用_簡水・下水!I19,法非適用_簡水・下水!I21,法非適用_簡水・下水!I23,I10,I14,I20)</f>
        <v>2579241</v>
      </c>
      <c r="J22" s="20">
        <f>SUM(法非適用_簡水・下水!J10,法非適用_簡水・下水!J19,法非適用_簡水・下水!J21,法非適用_簡水・下水!J23,J10,J14,J20)</f>
        <v>0</v>
      </c>
      <c r="K22" s="20">
        <f>SUM(法非適用_簡水・下水!K10,法非適用_簡水・下水!K19,法非適用_簡水・下水!K21,法非適用_簡水・下水!K23,K10,K14,K20)</f>
        <v>0</v>
      </c>
      <c r="L22" s="20">
        <f>SUM(法非適用_簡水・下水!L10,法非適用_簡水・下水!L19,法非適用_簡水・下水!L21,法非適用_簡水・下水!L23,L10,L14,L20)</f>
        <v>0</v>
      </c>
      <c r="M22" s="20">
        <f>SUM(法非適用_簡水・下水!M10,法非適用_簡水・下水!M19,法非適用_簡水・下水!M21,法非適用_簡水・下水!M23,M10,M14,M20)</f>
        <v>0</v>
      </c>
      <c r="N22" s="20">
        <f>SUM(法非適用_簡水・下水!N10,法非適用_簡水・下水!N19,法非適用_簡水・下水!N21,法非適用_簡水・下水!N23,N10,N14,N20)</f>
        <v>0</v>
      </c>
      <c r="O22" s="20">
        <f>SUM(法非適用_簡水・下水!O10,法非適用_簡水・下水!O19,法非適用_簡水・下水!O21,法非適用_簡水・下水!O23,O10,O14,O20)</f>
        <v>0</v>
      </c>
      <c r="P22" s="20">
        <f>SUM(法非適用_簡水・下水!P10,法非適用_簡水・下水!P19,法非適用_簡水・下水!P21,法非適用_簡水・下水!P23,P10,P14,P20)</f>
        <v>4473112</v>
      </c>
      <c r="Q22" s="20">
        <f>SUM(法非適用_簡水・下水!Q10,法非適用_簡水・下水!Q19,法非適用_簡水・下水!Q21,法非適用_簡水・下水!Q23,Q10,Q14,Q20)</f>
        <v>1205976</v>
      </c>
      <c r="R22" s="20">
        <f>SUM(法非適用_簡水・下水!R10,法非適用_簡水・下水!R19,法非適用_簡水・下水!R21,法非適用_簡水・下水!R23,R10,R14,R20)</f>
        <v>2493051</v>
      </c>
      <c r="S22" s="20">
        <f>SUM(法非適用_簡水・下水!S10,法非適用_簡水・下水!S19,法非適用_簡水・下水!S21,法非適用_簡水・下水!S23,S10,S14,S20)</f>
        <v>663153</v>
      </c>
      <c r="T22" s="20">
        <f>SUM(法非適用_簡水・下水!T10,法非適用_簡水・下水!T19,法非適用_簡水・下水!T21,法非適用_簡水・下水!T23,T10,T14,T20)</f>
        <v>655862</v>
      </c>
      <c r="U22" s="20">
        <f>SUM(法非適用_簡水・下水!U10,法非適用_簡水・下水!U19,法非適用_簡水・下水!U21,法非適用_簡水・下水!U23,U10,U14,U20)</f>
        <v>0</v>
      </c>
      <c r="V22" s="20">
        <f>SUM(法非適用_簡水・下水!V10,法非適用_簡水・下水!V19,法非適用_簡水・下水!V21,法非適用_簡水・下水!V23,V10,V14,V20)</f>
        <v>0</v>
      </c>
      <c r="W22" s="20">
        <f>SUM(法非適用_簡水・下水!W10,法非適用_簡水・下水!W19,法非適用_簡水・下水!W21,法非適用_簡水・下水!W23,W10,W14,W20)</f>
        <v>0</v>
      </c>
      <c r="X22" s="20">
        <f>SUM(法非適用_簡水・下水!X10,法非適用_簡水・下水!X19,法非適用_簡水・下水!X21,法非適用_簡水・下水!X23,X10,X14,X20)</f>
        <v>0</v>
      </c>
      <c r="Y22" s="20">
        <f>SUM(法非適用_簡水・下水!Y10,法非適用_簡水・下水!Y19,法非適用_簡水・下水!Y21,法非適用_簡水・下水!Y23,Y10,Y14,Y20)</f>
        <v>0</v>
      </c>
      <c r="Z22" s="27"/>
      <c r="AA22" s="27"/>
      <c r="AB22" s="27"/>
    </row>
    <row r="23" spans="1:28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8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8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8" s="25" customFormat="1" ht="12">
      <c r="B26" s="31"/>
      <c r="C26" s="31"/>
      <c r="D26" s="31"/>
      <c r="E26" s="31"/>
      <c r="F26" s="31"/>
      <c r="G26" s="31"/>
      <c r="H26" s="31"/>
      <c r="I26" s="31"/>
      <c r="J26" s="31"/>
      <c r="K26" s="3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8"/>
      <c r="AA26" s="28"/>
      <c r="AB26" s="28"/>
    </row>
    <row r="27" spans="1:28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8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8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8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8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8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2: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2: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2: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2: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2: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2: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2: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2: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2: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2: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2: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2: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: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2: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2: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2: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2: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2: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2: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2: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法適用_上水道</vt:lpstr>
      <vt:lpstr>法適用_下水</vt:lpstr>
      <vt:lpstr>法適用_その他</vt:lpstr>
      <vt:lpstr>法非適用_簡水・下水</vt:lpstr>
      <vt:lpstr>法非適用_その他</vt:lpstr>
      <vt:lpstr>法適用_その他!Print_Area</vt:lpstr>
      <vt:lpstr>法適用_下水!Print_Area</vt:lpstr>
      <vt:lpstr>法適用_上水道!Print_Area</vt:lpstr>
      <vt:lpstr>法非適用_その他!Print_Area</vt:lpstr>
      <vt:lpstr>法非適用_簡水・下水!Print_Area</vt:lpstr>
      <vt:lpstr>法適用_下水!Print_Titles</vt:lpstr>
      <vt:lpstr>法非適用_簡水・下水!Print_Titles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道子</dc:creator>
  <cp:lastModifiedBy>w</cp:lastModifiedBy>
  <cp:lastPrinted>2022-10-25T06:43:08Z</cp:lastPrinted>
  <dcterms:created xsi:type="dcterms:W3CDTF">1997-12-10T03:06:31Z</dcterms:created>
  <dcterms:modified xsi:type="dcterms:W3CDTF">2023-03-19T08:48:40Z</dcterms:modified>
</cp:coreProperties>
</file>