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20.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omments2.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w313219$\00保健所所内\事業年報\令和2年度データ\"/>
    </mc:Choice>
  </mc:AlternateContent>
  <bookViews>
    <workbookView xWindow="0" yWindow="0" windowWidth="2160" windowHeight="0" tabRatio="745"/>
  </bookViews>
  <sheets>
    <sheet name="1人口の推移　年次別" sheetId="2" r:id="rId1"/>
    <sheet name="1人口の推移　年齢階級別" sheetId="5" r:id="rId2"/>
    <sheet name="1人口の推移　グラフ" sheetId="4" r:id="rId3"/>
    <sheet name="2人口構成　県・甲賀人口ピラミッド" sheetId="6" r:id="rId4"/>
    <sheet name="2人口構成　市別人口ピラミッド" sheetId="7" r:id="rId5"/>
    <sheet name="3人口動態(1)年次推移" sheetId="10" r:id="rId6"/>
    <sheet name="3人口動態(2)各市" sheetId="8" r:id="rId7"/>
    <sheet name="3人口動態(3)出生状況ｱ" sheetId="11" r:id="rId8"/>
    <sheet name="3人口動態(3)ｲ" sheetId="12" r:id="rId9"/>
    <sheet name="3人口動態(3)ｳ" sheetId="13" r:id="rId10"/>
    <sheet name="3人口動態(4)死亡状況ｱ死因別" sheetId="14" r:id="rId11"/>
    <sheet name="3(4)ｱ詳細" sheetId="27" r:id="rId12"/>
    <sheet name="3(4)ｲ死因順位" sheetId="17" r:id="rId13"/>
    <sheet name="3(4)ｲ（表作成用1)" sheetId="16" r:id="rId14"/>
    <sheet name="3(4)ｲ（表作成用2) " sheetId="31" r:id="rId15"/>
    <sheet name="3(4)ｳ悪性新生物" sheetId="25" r:id="rId16"/>
    <sheet name="3(4)ｴ死亡の場所(5)乳幼児死亡(6)死産" sheetId="26" r:id="rId17"/>
  </sheets>
  <definedNames>
    <definedName name="_xlnm.Print_Area" localSheetId="2">'1人口の推移　グラフ'!$A$1:$N$57</definedName>
    <definedName name="_xlnm.Print_Area" localSheetId="0">'1人口の推移　年次別'!$A$1:$G$57</definedName>
    <definedName name="_xlnm.Print_Area" localSheetId="1">'1人口の推移　年齢階級別'!$A$1:$G$54</definedName>
    <definedName name="_xlnm.Print_Area" localSheetId="3">'2人口構成　県・甲賀人口ピラミッド'!$A$1:$O$53</definedName>
    <definedName name="_xlnm.Print_Area" localSheetId="4">'2人口構成　市別人口ピラミッド'!$A$1:$O$51</definedName>
    <definedName name="_xlnm.Print_Area" localSheetId="11">'3(4)ｱ詳細'!$A$3:$H$410</definedName>
    <definedName name="_xlnm.Print_Area" localSheetId="13">'3(4)ｲ（表作成用1)'!$A$1:$M$56</definedName>
    <definedName name="_xlnm.Print_Area" localSheetId="14">'3(4)ｲ（表作成用2) '!$A$1:$AI$128</definedName>
    <definedName name="_xlnm.Print_Area" localSheetId="12">'3(4)ｲ死因順位'!$A$1:$H$60</definedName>
    <definedName name="_xlnm.Print_Area" localSheetId="15">'3(4)ｳ悪性新生物'!$A$1:$I$51</definedName>
    <definedName name="_xlnm.Print_Area" localSheetId="16">'3(4)ｴ死亡の場所(5)乳幼児死亡(6)死産'!$A$1:$V$43</definedName>
    <definedName name="_xlnm.Print_Area" localSheetId="5">'3人口動態(1)年次推移'!$A$1:$X$51</definedName>
    <definedName name="_xlnm.Print_Area" localSheetId="6">'3人口動態(2)各市'!$A$1:$W$63</definedName>
    <definedName name="_xlnm.Print_Area" localSheetId="8">'3人口動態(3)ｲ'!$A$1:$N$38</definedName>
    <definedName name="_xlnm.Print_Area" localSheetId="9">'3人口動態(3)ｳ'!$A$1:$O$62</definedName>
    <definedName name="_xlnm.Print_Area" localSheetId="7">'3人口動態(3)出生状況ｱ'!$A$1:$O$41</definedName>
    <definedName name="_xlnm.Print_Area" localSheetId="10">'3人口動態(4)死亡状況ｱ死因別'!$A$1:$H$36</definedName>
    <definedName name="_xlnm.Print_Titles" localSheetId="11">'3(4)ｱ詳細'!$1:$2</definedName>
  </definedNames>
  <calcPr calcId="152511"/>
</workbook>
</file>

<file path=xl/calcChain.xml><?xml version="1.0" encoding="utf-8"?>
<calcChain xmlns="http://schemas.openxmlformats.org/spreadsheetml/2006/main">
  <c r="S25" i="6" l="1"/>
  <c r="F18" i="17" l="1"/>
  <c r="E18" i="17"/>
  <c r="D18" i="17"/>
  <c r="F15" i="17"/>
  <c r="D15" i="17"/>
  <c r="E15" i="17"/>
  <c r="F12" i="17"/>
  <c r="E12" i="17"/>
  <c r="D12" i="17"/>
  <c r="D9" i="17"/>
  <c r="F9" i="17"/>
  <c r="E9" i="17"/>
  <c r="D8" i="17"/>
  <c r="C14" i="31"/>
  <c r="J14" i="31" s="1"/>
  <c r="C5" i="31"/>
  <c r="J5" i="31"/>
  <c r="AE5" i="31"/>
  <c r="C7" i="31"/>
  <c r="D7" i="31"/>
  <c r="R7" i="31" s="1"/>
  <c r="E7" i="31"/>
  <c r="I7" i="31"/>
  <c r="L7" i="31"/>
  <c r="P7" i="31"/>
  <c r="S7" i="31"/>
  <c r="X7" i="31"/>
  <c r="Y7" i="31"/>
  <c r="Z7" i="31"/>
  <c r="AF7" i="31"/>
  <c r="AG7" i="31"/>
  <c r="C8" i="31"/>
  <c r="D8" i="31"/>
  <c r="E8" i="31"/>
  <c r="F8" i="31"/>
  <c r="G8" i="31" s="1"/>
  <c r="I8" i="31"/>
  <c r="J8" i="31"/>
  <c r="K8" i="31"/>
  <c r="M8" i="31" s="1"/>
  <c r="L8" i="31"/>
  <c r="P8" i="31"/>
  <c r="Q8" i="31"/>
  <c r="R8" i="31"/>
  <c r="S8" i="31"/>
  <c r="X8" i="31"/>
  <c r="Y8" i="31"/>
  <c r="Z8" i="31"/>
  <c r="AE8" i="31"/>
  <c r="AF8" i="31"/>
  <c r="AG8" i="31"/>
  <c r="AH8" i="31"/>
  <c r="AI8" i="31" s="1"/>
  <c r="C9" i="31"/>
  <c r="D9" i="31"/>
  <c r="E9" i="31"/>
  <c r="I9" i="31"/>
  <c r="P9" i="31" s="1"/>
  <c r="L9" i="31"/>
  <c r="S9" i="31"/>
  <c r="W9" i="31"/>
  <c r="Z9" i="31"/>
  <c r="AG9" i="31"/>
  <c r="C10" i="31"/>
  <c r="J10" i="31" s="1"/>
  <c r="D10" i="31"/>
  <c r="E10" i="31"/>
  <c r="I10" i="31"/>
  <c r="L10" i="31"/>
  <c r="P10" i="31"/>
  <c r="W10" i="31" s="1"/>
  <c r="Q10" i="31"/>
  <c r="S10" i="31"/>
  <c r="X10" i="31"/>
  <c r="Y10" i="31"/>
  <c r="Z10" i="31"/>
  <c r="AE10" i="31"/>
  <c r="AG10" i="31"/>
  <c r="C11" i="31"/>
  <c r="X11" i="31" s="1"/>
  <c r="D11" i="31"/>
  <c r="E11" i="31"/>
  <c r="F11" i="31"/>
  <c r="G11" i="31"/>
  <c r="I11" i="31"/>
  <c r="P11" i="31" s="1"/>
  <c r="W11" i="31" s="1"/>
  <c r="W42" i="31" s="1"/>
  <c r="J11" i="31"/>
  <c r="K11" i="31"/>
  <c r="L11" i="31"/>
  <c r="M11" i="31" s="1"/>
  <c r="Q11" i="31"/>
  <c r="R11" i="31"/>
  <c r="S11" i="31"/>
  <c r="T11" i="31" s="1"/>
  <c r="Y11" i="31"/>
  <c r="Z11" i="31"/>
  <c r="AE11" i="31"/>
  <c r="AF11" i="31"/>
  <c r="AG11" i="31"/>
  <c r="AH11" i="31"/>
  <c r="AI11" i="31"/>
  <c r="C12" i="31"/>
  <c r="G12" i="31" s="1"/>
  <c r="D12" i="31"/>
  <c r="E12" i="31"/>
  <c r="F12" i="31" s="1"/>
  <c r="I12" i="31"/>
  <c r="K12" i="31"/>
  <c r="M12" i="31" s="1"/>
  <c r="L12" i="31"/>
  <c r="P12" i="31"/>
  <c r="S12" i="31"/>
  <c r="W12" i="31"/>
  <c r="AD12" i="31" s="1"/>
  <c r="X12" i="31"/>
  <c r="Z12" i="31"/>
  <c r="AE12" i="31"/>
  <c r="AF12" i="31"/>
  <c r="AG12" i="31"/>
  <c r="C13" i="31"/>
  <c r="D13" i="31"/>
  <c r="K13" i="31" s="1"/>
  <c r="E13" i="31"/>
  <c r="F13" i="31" s="1"/>
  <c r="G13" i="31" s="1"/>
  <c r="I13" i="31"/>
  <c r="J13" i="31"/>
  <c r="L13" i="31"/>
  <c r="P13" i="31"/>
  <c r="Q13" i="31"/>
  <c r="R13" i="31"/>
  <c r="S13" i="31"/>
  <c r="X13" i="31"/>
  <c r="Y13" i="31"/>
  <c r="Z13" i="31"/>
  <c r="AA13" i="31" s="1"/>
  <c r="AE13" i="31"/>
  <c r="AF13" i="31"/>
  <c r="AG13" i="31"/>
  <c r="AH13" i="31" s="1"/>
  <c r="AI13" i="31" s="1"/>
  <c r="D14" i="31"/>
  <c r="F14" i="31" s="1"/>
  <c r="E14" i="31"/>
  <c r="I14" i="31"/>
  <c r="K14" i="31"/>
  <c r="L14" i="31"/>
  <c r="R14" i="31"/>
  <c r="S14" i="31"/>
  <c r="T14" i="31" s="1"/>
  <c r="Z14" i="31"/>
  <c r="AF14" i="31"/>
  <c r="AH14" i="31" s="1"/>
  <c r="AG14" i="31"/>
  <c r="C15" i="31"/>
  <c r="D15" i="31"/>
  <c r="E15" i="31"/>
  <c r="I15" i="31"/>
  <c r="L15" i="31"/>
  <c r="P15" i="31"/>
  <c r="S15" i="31"/>
  <c r="W15" i="31"/>
  <c r="AD15" i="31" s="1"/>
  <c r="Z15" i="31"/>
  <c r="AE15" i="31"/>
  <c r="AG15" i="31"/>
  <c r="C16" i="31"/>
  <c r="D16" i="31"/>
  <c r="E16" i="31"/>
  <c r="F16" i="31"/>
  <c r="G16" i="31"/>
  <c r="I16" i="31"/>
  <c r="P16" i="31" s="1"/>
  <c r="W16" i="31" s="1"/>
  <c r="AD16" i="31" s="1"/>
  <c r="J16" i="31"/>
  <c r="K16" i="31"/>
  <c r="M16" i="31" s="1"/>
  <c r="L16" i="31"/>
  <c r="Q16" i="31"/>
  <c r="R16" i="31"/>
  <c r="S16" i="31"/>
  <c r="X16" i="31"/>
  <c r="Y16" i="31"/>
  <c r="Z16" i="31"/>
  <c r="AA16" i="31" s="1"/>
  <c r="AB16" i="31" s="1"/>
  <c r="AE16" i="31"/>
  <c r="AF16" i="31"/>
  <c r="AG16" i="31"/>
  <c r="AH16" i="31"/>
  <c r="AI16" i="31"/>
  <c r="C17" i="31"/>
  <c r="J17" i="31" s="1"/>
  <c r="D17" i="31"/>
  <c r="E17" i="31"/>
  <c r="I17" i="31"/>
  <c r="P17" i="31" s="1"/>
  <c r="K17" i="31"/>
  <c r="M17" i="31" s="1"/>
  <c r="L17" i="31"/>
  <c r="S17" i="31"/>
  <c r="W17" i="31"/>
  <c r="AD17" i="31" s="1"/>
  <c r="Z17" i="31"/>
  <c r="AF17" i="31"/>
  <c r="AG17" i="31"/>
  <c r="C18" i="31"/>
  <c r="J18" i="31" s="1"/>
  <c r="D18" i="31"/>
  <c r="E18" i="31"/>
  <c r="F18" i="31"/>
  <c r="G18" i="31" s="1"/>
  <c r="I18" i="31"/>
  <c r="L18" i="31"/>
  <c r="P18" i="31"/>
  <c r="W18" i="31" s="1"/>
  <c r="Q18" i="31"/>
  <c r="S18" i="31"/>
  <c r="X18" i="31"/>
  <c r="Y18" i="31"/>
  <c r="Z18" i="31"/>
  <c r="AE18" i="31"/>
  <c r="AF18" i="31"/>
  <c r="AG18" i="31"/>
  <c r="AH18" i="31"/>
  <c r="AI18" i="31" s="1"/>
  <c r="C19" i="31"/>
  <c r="X19" i="31" s="1"/>
  <c r="D19" i="31"/>
  <c r="F19" i="31" s="1"/>
  <c r="G19" i="31" s="1"/>
  <c r="E19" i="31"/>
  <c r="I19" i="31"/>
  <c r="P19" i="31" s="1"/>
  <c r="W19" i="31" s="1"/>
  <c r="J19" i="31"/>
  <c r="K19" i="31"/>
  <c r="L19" i="31"/>
  <c r="Q19" i="31"/>
  <c r="R19" i="31"/>
  <c r="S19" i="31"/>
  <c r="T19" i="31" s="1"/>
  <c r="Y19" i="31"/>
  <c r="Z19" i="31"/>
  <c r="AA19" i="31" s="1"/>
  <c r="AD19" i="31"/>
  <c r="AE19" i="31"/>
  <c r="AF19" i="31"/>
  <c r="AH19" i="31" s="1"/>
  <c r="AG19" i="31"/>
  <c r="AI19" i="31"/>
  <c r="C20" i="31"/>
  <c r="AE20" i="31" s="1"/>
  <c r="D20" i="31"/>
  <c r="AF20" i="31" s="1"/>
  <c r="E20" i="31"/>
  <c r="I20" i="31"/>
  <c r="K20" i="31"/>
  <c r="L20" i="31"/>
  <c r="P20" i="31"/>
  <c r="S20" i="31"/>
  <c r="W20" i="31"/>
  <c r="Z20" i="31"/>
  <c r="AG20" i="31"/>
  <c r="I21" i="31"/>
  <c r="P21" i="31" s="1"/>
  <c r="W21" i="31" s="1"/>
  <c r="AD21" i="31"/>
  <c r="I22" i="31"/>
  <c r="P22" i="31"/>
  <c r="W22" i="31" s="1"/>
  <c r="C23" i="31"/>
  <c r="J23" i="31" s="1"/>
  <c r="D23" i="31"/>
  <c r="F23" i="31" s="1"/>
  <c r="E23" i="31"/>
  <c r="G23" i="31"/>
  <c r="I23" i="31"/>
  <c r="L23" i="31"/>
  <c r="P23" i="31"/>
  <c r="Q23" i="31"/>
  <c r="S23" i="31"/>
  <c r="W23" i="31"/>
  <c r="X23" i="31"/>
  <c r="Z23" i="31"/>
  <c r="Z29" i="31" s="1"/>
  <c r="AE23" i="31"/>
  <c r="AF23" i="31"/>
  <c r="AH23" i="31" s="1"/>
  <c r="AG23" i="31"/>
  <c r="AI23" i="31"/>
  <c r="C24" i="31"/>
  <c r="D24" i="31"/>
  <c r="E24" i="31"/>
  <c r="F24" i="31"/>
  <c r="G24" i="31"/>
  <c r="I24" i="31"/>
  <c r="P24" i="31" s="1"/>
  <c r="W24" i="31" s="1"/>
  <c r="J24" i="31"/>
  <c r="K24" i="31"/>
  <c r="L24" i="31"/>
  <c r="Q24" i="31"/>
  <c r="R24" i="31"/>
  <c r="S24" i="31"/>
  <c r="Y24" i="31"/>
  <c r="Z24" i="31"/>
  <c r="AA24" i="31" s="1"/>
  <c r="AD24" i="31"/>
  <c r="AE24" i="31"/>
  <c r="AF24" i="31"/>
  <c r="AG24" i="31"/>
  <c r="AH24" i="31"/>
  <c r="AI24" i="31"/>
  <c r="C25" i="31"/>
  <c r="D25" i="31"/>
  <c r="E25" i="31"/>
  <c r="I25" i="31"/>
  <c r="K25" i="31"/>
  <c r="L25" i="31"/>
  <c r="P25" i="31"/>
  <c r="S25" i="31"/>
  <c r="W25" i="31"/>
  <c r="Z25" i="31"/>
  <c r="AF25" i="31"/>
  <c r="AG25" i="31"/>
  <c r="C26" i="31"/>
  <c r="D26" i="31"/>
  <c r="K26" i="31" s="1"/>
  <c r="M26" i="31" s="1"/>
  <c r="E26" i="31"/>
  <c r="F26" i="31" s="1"/>
  <c r="G26" i="31" s="1"/>
  <c r="I26" i="31"/>
  <c r="P26" i="31" s="1"/>
  <c r="W26" i="31" s="1"/>
  <c r="J26" i="31"/>
  <c r="L26" i="31"/>
  <c r="N26" i="31"/>
  <c r="Q26" i="31"/>
  <c r="U26" i="31" s="1"/>
  <c r="R26" i="31"/>
  <c r="S26" i="31"/>
  <c r="T26" i="31" s="1"/>
  <c r="X26" i="31"/>
  <c r="Y26" i="31"/>
  <c r="Z26" i="31"/>
  <c r="AA26" i="31" s="1"/>
  <c r="AE26" i="31"/>
  <c r="AF26" i="31"/>
  <c r="AG26" i="31"/>
  <c r="AH26" i="31"/>
  <c r="AI26" i="31" s="1"/>
  <c r="C27" i="31"/>
  <c r="D27" i="31"/>
  <c r="E27" i="31"/>
  <c r="I27" i="31"/>
  <c r="P27" i="31" s="1"/>
  <c r="W27" i="31" s="1"/>
  <c r="AD27" i="31" s="1"/>
  <c r="L27" i="31"/>
  <c r="S27" i="31"/>
  <c r="Z27" i="31"/>
  <c r="AE27" i="31"/>
  <c r="AG27" i="31"/>
  <c r="C28" i="31"/>
  <c r="J28" i="31" s="1"/>
  <c r="D28" i="31"/>
  <c r="E28" i="31"/>
  <c r="F28" i="31" s="1"/>
  <c r="G28" i="31" s="1"/>
  <c r="I28" i="31"/>
  <c r="L28" i="31"/>
  <c r="P28" i="31"/>
  <c r="Q28" i="31"/>
  <c r="S28" i="31"/>
  <c r="W28" i="31"/>
  <c r="AD28" i="31" s="1"/>
  <c r="X28" i="31"/>
  <c r="Y28" i="31"/>
  <c r="Z28" i="31"/>
  <c r="AE28" i="31"/>
  <c r="AI28" i="31" s="1"/>
  <c r="AF28" i="31"/>
  <c r="AG28" i="31"/>
  <c r="AH28" i="31"/>
  <c r="I29" i="31"/>
  <c r="P29" i="31"/>
  <c r="W29" i="31" s="1"/>
  <c r="AD29" i="31" s="1"/>
  <c r="AG29" i="31"/>
  <c r="I30" i="31"/>
  <c r="P30" i="31"/>
  <c r="W30" i="31"/>
  <c r="AD30" i="31" s="1"/>
  <c r="D31" i="31"/>
  <c r="Y31" i="31" s="1"/>
  <c r="E31" i="31"/>
  <c r="F31" i="31"/>
  <c r="G31" i="31" s="1"/>
  <c r="I31" i="31"/>
  <c r="P31" i="31" s="1"/>
  <c r="K31" i="31"/>
  <c r="L31" i="31"/>
  <c r="M31" i="31" s="1"/>
  <c r="R31" i="31"/>
  <c r="S31" i="31"/>
  <c r="T31" i="31" s="1"/>
  <c r="W31" i="31"/>
  <c r="W94" i="31" s="1"/>
  <c r="Z31" i="31"/>
  <c r="AA31" i="31" s="1"/>
  <c r="AB31" i="31" s="1"/>
  <c r="AF31" i="31"/>
  <c r="AG31" i="31"/>
  <c r="I32" i="31"/>
  <c r="P32" i="31"/>
  <c r="W32" i="31" s="1"/>
  <c r="AD32" i="31" s="1"/>
  <c r="AD63" i="31" s="1"/>
  <c r="I33" i="31"/>
  <c r="C36" i="31"/>
  <c r="J36" i="31"/>
  <c r="AE36" i="31"/>
  <c r="B38" i="31"/>
  <c r="C38" i="31"/>
  <c r="D38" i="31"/>
  <c r="AF38" i="31" s="1"/>
  <c r="E38" i="31"/>
  <c r="F38" i="31"/>
  <c r="G38" i="31" s="1"/>
  <c r="I38" i="31"/>
  <c r="J38" i="31"/>
  <c r="K38" i="31"/>
  <c r="M38" i="31" s="1"/>
  <c r="N38" i="31" s="1"/>
  <c r="L38" i="31"/>
  <c r="Q38" i="31"/>
  <c r="R38" i="31"/>
  <c r="X38" i="31"/>
  <c r="Y38" i="31"/>
  <c r="AE38" i="31"/>
  <c r="AG38" i="31"/>
  <c r="AH38" i="31"/>
  <c r="AI38" i="31" s="1"/>
  <c r="B39" i="31"/>
  <c r="C39" i="31"/>
  <c r="D39" i="31"/>
  <c r="E39" i="31"/>
  <c r="I39" i="31"/>
  <c r="J39" i="31"/>
  <c r="L39" i="31"/>
  <c r="Y39" i="31"/>
  <c r="AE39" i="31"/>
  <c r="AG39" i="31"/>
  <c r="B40" i="31"/>
  <c r="C40" i="31"/>
  <c r="D40" i="31"/>
  <c r="E40" i="31"/>
  <c r="I40" i="31"/>
  <c r="J40" i="31"/>
  <c r="L40" i="31"/>
  <c r="P40" i="31"/>
  <c r="X40" i="31"/>
  <c r="Y40" i="31"/>
  <c r="AE40" i="31"/>
  <c r="AG40" i="31"/>
  <c r="B41" i="31"/>
  <c r="C41" i="31"/>
  <c r="J41" i="31" s="1"/>
  <c r="D41" i="31"/>
  <c r="R41" i="31" s="1"/>
  <c r="E41" i="31"/>
  <c r="F41" i="31" s="1"/>
  <c r="I41" i="31"/>
  <c r="K41" i="31"/>
  <c r="L41" i="31"/>
  <c r="P41" i="31"/>
  <c r="Q41" i="31"/>
  <c r="X41" i="31"/>
  <c r="Y41" i="31"/>
  <c r="AE41" i="31"/>
  <c r="AF41" i="31"/>
  <c r="AG41" i="31"/>
  <c r="AH41" i="31"/>
  <c r="B42" i="31"/>
  <c r="C42" i="31"/>
  <c r="D42" i="31"/>
  <c r="AF42" i="31" s="1"/>
  <c r="E42" i="31"/>
  <c r="F42" i="31" s="1"/>
  <c r="G42" i="31" s="1"/>
  <c r="I42" i="31"/>
  <c r="J42" i="31"/>
  <c r="N42" i="31" s="1"/>
  <c r="K42" i="31"/>
  <c r="M42" i="31" s="1"/>
  <c r="L42" i="31"/>
  <c r="P42" i="31"/>
  <c r="Q42" i="31"/>
  <c r="R42" i="31"/>
  <c r="X42" i="31"/>
  <c r="Y42" i="31"/>
  <c r="AE42" i="31"/>
  <c r="AG42" i="31"/>
  <c r="AH42" i="31"/>
  <c r="AI42" i="31" s="1"/>
  <c r="B43" i="31"/>
  <c r="C43" i="31"/>
  <c r="D43" i="31"/>
  <c r="E43" i="31"/>
  <c r="I43" i="31"/>
  <c r="J43" i="31"/>
  <c r="L43" i="31"/>
  <c r="P43" i="31"/>
  <c r="W43" i="31"/>
  <c r="AD43" i="31"/>
  <c r="AE43" i="31"/>
  <c r="AG43" i="31"/>
  <c r="B44" i="31"/>
  <c r="C44" i="31"/>
  <c r="D44" i="31"/>
  <c r="E44" i="31"/>
  <c r="I44" i="31"/>
  <c r="J44" i="31"/>
  <c r="L44" i="31"/>
  <c r="X44" i="31"/>
  <c r="AE44" i="31"/>
  <c r="AG44" i="31"/>
  <c r="AG52" i="31" s="1"/>
  <c r="B45" i="31"/>
  <c r="C45" i="31"/>
  <c r="J45" i="31" s="1"/>
  <c r="D45" i="31"/>
  <c r="E45" i="31"/>
  <c r="F45" i="31" s="1"/>
  <c r="L45" i="31"/>
  <c r="Q45" i="31"/>
  <c r="X45" i="31"/>
  <c r="AE45" i="31"/>
  <c r="AG45" i="31"/>
  <c r="B46" i="31"/>
  <c r="C46" i="31"/>
  <c r="D46" i="31"/>
  <c r="AF46" i="31" s="1"/>
  <c r="AH46" i="31" s="1"/>
  <c r="E46" i="31"/>
  <c r="F46" i="31" s="1"/>
  <c r="G46" i="31" s="1"/>
  <c r="I46" i="31"/>
  <c r="J46" i="31"/>
  <c r="K46" i="31"/>
  <c r="M46" i="31" s="1"/>
  <c r="L46" i="31"/>
  <c r="N46" i="31"/>
  <c r="P46" i="31"/>
  <c r="Q46" i="31"/>
  <c r="R46" i="31"/>
  <c r="W46" i="31"/>
  <c r="X46" i="31"/>
  <c r="Y46" i="31"/>
  <c r="AD46" i="31"/>
  <c r="AE46" i="31"/>
  <c r="AG46" i="31"/>
  <c r="AI46" i="31"/>
  <c r="B47" i="31"/>
  <c r="C47" i="31"/>
  <c r="J47" i="31" s="1"/>
  <c r="D47" i="31"/>
  <c r="Y47" i="31" s="1"/>
  <c r="E47" i="31"/>
  <c r="I47" i="31"/>
  <c r="L47" i="31"/>
  <c r="P47" i="31"/>
  <c r="R47" i="31"/>
  <c r="W47" i="31"/>
  <c r="AD47" i="31"/>
  <c r="AE47" i="31"/>
  <c r="AG47" i="31"/>
  <c r="B48" i="31"/>
  <c r="C48" i="31"/>
  <c r="D48" i="31"/>
  <c r="E48" i="31"/>
  <c r="I48" i="31"/>
  <c r="L48" i="31"/>
  <c r="P48" i="31"/>
  <c r="W48" i="31"/>
  <c r="AD48" i="31"/>
  <c r="AG48" i="31"/>
  <c r="B49" i="31"/>
  <c r="C49" i="31"/>
  <c r="D49" i="31"/>
  <c r="R49" i="31" s="1"/>
  <c r="E49" i="31"/>
  <c r="I49" i="31"/>
  <c r="J49" i="31"/>
  <c r="K49" i="31"/>
  <c r="M49" i="31" s="1"/>
  <c r="N49" i="31" s="1"/>
  <c r="L49" i="31"/>
  <c r="P49" i="31"/>
  <c r="Q49" i="31"/>
  <c r="W49" i="31"/>
  <c r="X49" i="31"/>
  <c r="AE49" i="31"/>
  <c r="AF49" i="31"/>
  <c r="AG49" i="31"/>
  <c r="AH49" i="31"/>
  <c r="AI49" i="31" s="1"/>
  <c r="B50" i="31"/>
  <c r="C50" i="31"/>
  <c r="Q50" i="31" s="1"/>
  <c r="D50" i="31"/>
  <c r="Y50" i="31" s="1"/>
  <c r="E50" i="31"/>
  <c r="F50" i="31"/>
  <c r="G50" i="31" s="1"/>
  <c r="I50" i="31"/>
  <c r="K50" i="31"/>
  <c r="L50" i="31"/>
  <c r="M50" i="31" s="1"/>
  <c r="P50" i="31"/>
  <c r="R50" i="31"/>
  <c r="W50" i="31"/>
  <c r="AD50" i="31"/>
  <c r="AE50" i="31"/>
  <c r="AG50" i="31"/>
  <c r="B51" i="31"/>
  <c r="C51" i="31"/>
  <c r="D51" i="31"/>
  <c r="E51" i="31"/>
  <c r="I51" i="31"/>
  <c r="J51" i="31"/>
  <c r="L51" i="31"/>
  <c r="P51" i="31"/>
  <c r="X51" i="31"/>
  <c r="AE51" i="31"/>
  <c r="AG51" i="31"/>
  <c r="B52" i="31"/>
  <c r="I52" i="31"/>
  <c r="P52" i="31"/>
  <c r="W52" i="31"/>
  <c r="AD52" i="31"/>
  <c r="B53" i="31"/>
  <c r="I53" i="31"/>
  <c r="P53" i="31"/>
  <c r="B54" i="31"/>
  <c r="D54" i="31"/>
  <c r="E54" i="31"/>
  <c r="F54" i="31"/>
  <c r="G54" i="31" s="1"/>
  <c r="I54" i="31"/>
  <c r="J54" i="31"/>
  <c r="K54" i="31"/>
  <c r="M54" i="31" s="1"/>
  <c r="N54" i="31" s="1"/>
  <c r="L54" i="31"/>
  <c r="P54" i="31"/>
  <c r="Q54" i="31"/>
  <c r="R54" i="31"/>
  <c r="W54" i="31"/>
  <c r="X54" i="31"/>
  <c r="Y54" i="31"/>
  <c r="AE54" i="31"/>
  <c r="AF54" i="31"/>
  <c r="AH54" i="31" s="1"/>
  <c r="AI54" i="31" s="1"/>
  <c r="AG54" i="31"/>
  <c r="B55" i="31"/>
  <c r="D55" i="31"/>
  <c r="E55" i="31"/>
  <c r="I55" i="31"/>
  <c r="J55" i="31"/>
  <c r="L55" i="31"/>
  <c r="P55" i="31"/>
  <c r="Q55" i="31"/>
  <c r="W55" i="31"/>
  <c r="X55" i="31"/>
  <c r="AD55" i="31"/>
  <c r="AE55" i="31"/>
  <c r="AG55" i="31"/>
  <c r="B56" i="31"/>
  <c r="D56" i="31"/>
  <c r="E56" i="31"/>
  <c r="F56" i="31"/>
  <c r="G56" i="31" s="1"/>
  <c r="I56" i="31"/>
  <c r="J56" i="31"/>
  <c r="K56" i="31"/>
  <c r="L56" i="31"/>
  <c r="P56" i="31"/>
  <c r="Q56" i="31"/>
  <c r="R56" i="31"/>
  <c r="X56" i="31"/>
  <c r="Y56" i="31"/>
  <c r="AE56" i="31"/>
  <c r="AF56" i="31"/>
  <c r="AG56" i="31"/>
  <c r="AH56" i="31"/>
  <c r="B57" i="31"/>
  <c r="D57" i="31"/>
  <c r="E57" i="31"/>
  <c r="F57" i="31"/>
  <c r="G57" i="31" s="1"/>
  <c r="I57" i="31"/>
  <c r="J57" i="31"/>
  <c r="K57" i="31"/>
  <c r="L57" i="31"/>
  <c r="M57" i="31" s="1"/>
  <c r="N57" i="31"/>
  <c r="P57" i="31"/>
  <c r="Q57" i="31"/>
  <c r="R57" i="31"/>
  <c r="X57" i="31"/>
  <c r="Y57" i="31"/>
  <c r="AE57" i="31"/>
  <c r="AF57" i="31"/>
  <c r="AG57" i="31"/>
  <c r="AH57" i="31"/>
  <c r="B58" i="31"/>
  <c r="D58" i="31"/>
  <c r="E58" i="31"/>
  <c r="I58" i="31"/>
  <c r="J58" i="31"/>
  <c r="L58" i="31"/>
  <c r="P58" i="31"/>
  <c r="Q58" i="31"/>
  <c r="W58" i="31"/>
  <c r="X58" i="31"/>
  <c r="AD58" i="31"/>
  <c r="AE58" i="31"/>
  <c r="AG58" i="31"/>
  <c r="B59" i="31"/>
  <c r="D59" i="31"/>
  <c r="E59" i="31"/>
  <c r="I59" i="31"/>
  <c r="J59" i="31"/>
  <c r="L59" i="31"/>
  <c r="P59" i="31"/>
  <c r="Q59" i="31"/>
  <c r="W59" i="31"/>
  <c r="X59" i="31"/>
  <c r="AD59" i="31"/>
  <c r="AE59" i="31"/>
  <c r="AG59" i="31"/>
  <c r="B60" i="31"/>
  <c r="C60" i="31"/>
  <c r="X60" i="31" s="1"/>
  <c r="E60" i="31"/>
  <c r="I60" i="31"/>
  <c r="J60" i="31"/>
  <c r="AE60" i="31" s="1"/>
  <c r="P60" i="31"/>
  <c r="Q60" i="31"/>
  <c r="W60" i="31"/>
  <c r="AD60" i="31"/>
  <c r="B61" i="31"/>
  <c r="I61" i="31"/>
  <c r="P61" i="31"/>
  <c r="W61" i="31"/>
  <c r="B62" i="31"/>
  <c r="D62" i="31"/>
  <c r="R62" i="31" s="1"/>
  <c r="E62" i="31"/>
  <c r="F62" i="31"/>
  <c r="G62" i="31" s="1"/>
  <c r="I62" i="31"/>
  <c r="L62" i="31"/>
  <c r="P62" i="31"/>
  <c r="Y62" i="31"/>
  <c r="AG62" i="31"/>
  <c r="B63" i="31"/>
  <c r="E63" i="31"/>
  <c r="I63" i="31"/>
  <c r="L63" i="31"/>
  <c r="P63" i="31"/>
  <c r="W63" i="31"/>
  <c r="B64" i="31"/>
  <c r="C68" i="31"/>
  <c r="J68" i="31"/>
  <c r="AE68" i="31"/>
  <c r="B70" i="31"/>
  <c r="C70" i="31"/>
  <c r="D70" i="31"/>
  <c r="E70" i="31"/>
  <c r="I70" i="31"/>
  <c r="J70" i="31"/>
  <c r="L70" i="31"/>
  <c r="Q70" i="31"/>
  <c r="S70" i="31"/>
  <c r="X70" i="31"/>
  <c r="Z70" i="31"/>
  <c r="AE70" i="31"/>
  <c r="AG70" i="31"/>
  <c r="B71" i="31"/>
  <c r="C71" i="31"/>
  <c r="Q71" i="31" s="1"/>
  <c r="D71" i="31"/>
  <c r="Y71" i="31" s="1"/>
  <c r="E71" i="31"/>
  <c r="F71" i="31"/>
  <c r="G71" i="31" s="1"/>
  <c r="I71" i="31"/>
  <c r="L71" i="31"/>
  <c r="P71" i="31"/>
  <c r="S71" i="31"/>
  <c r="Z71" i="31"/>
  <c r="AE71" i="31"/>
  <c r="AF71" i="31"/>
  <c r="AG71" i="31"/>
  <c r="AH71" i="31"/>
  <c r="B72" i="31"/>
  <c r="C72" i="31"/>
  <c r="D72" i="31"/>
  <c r="E72" i="31"/>
  <c r="I72" i="31"/>
  <c r="J72" i="31"/>
  <c r="K72" i="31"/>
  <c r="L72" i="31"/>
  <c r="M72" i="31" s="1"/>
  <c r="P72" i="31"/>
  <c r="R72" i="31"/>
  <c r="S72" i="31"/>
  <c r="X72" i="31"/>
  <c r="Y72" i="31"/>
  <c r="Z72" i="31"/>
  <c r="AE72" i="31"/>
  <c r="AF72" i="31"/>
  <c r="AG72" i="31"/>
  <c r="AH72" i="31" s="1"/>
  <c r="B73" i="31"/>
  <c r="C73" i="31"/>
  <c r="C84" i="31" s="1"/>
  <c r="D73" i="31"/>
  <c r="Y73" i="31" s="1"/>
  <c r="E73" i="31"/>
  <c r="F73" i="31" s="1"/>
  <c r="I73" i="31"/>
  <c r="K73" i="31"/>
  <c r="L73" i="31"/>
  <c r="P73" i="31"/>
  <c r="R73" i="31"/>
  <c r="S73" i="31"/>
  <c r="W73" i="31"/>
  <c r="Z73" i="31"/>
  <c r="AA73" i="31"/>
  <c r="AF73" i="31"/>
  <c r="AG73" i="31"/>
  <c r="AH73" i="31" s="1"/>
  <c r="B74" i="31"/>
  <c r="C74" i="31"/>
  <c r="D74" i="31"/>
  <c r="E74" i="31"/>
  <c r="F74" i="31" s="1"/>
  <c r="G74" i="31" s="1"/>
  <c r="I74" i="31"/>
  <c r="J74" i="31"/>
  <c r="L74" i="31"/>
  <c r="P74" i="31"/>
  <c r="Q74" i="31"/>
  <c r="S74" i="31"/>
  <c r="W74" i="31"/>
  <c r="X74" i="31"/>
  <c r="Z74" i="31"/>
  <c r="AE74" i="31"/>
  <c r="AF74" i="31"/>
  <c r="AG74" i="31"/>
  <c r="B75" i="31"/>
  <c r="C75" i="31"/>
  <c r="D75" i="31"/>
  <c r="E75" i="31"/>
  <c r="F75" i="31"/>
  <c r="I75" i="31"/>
  <c r="L75" i="31"/>
  <c r="P75" i="31"/>
  <c r="S75" i="31"/>
  <c r="W75" i="31"/>
  <c r="Y75" i="31"/>
  <c r="Z75" i="31"/>
  <c r="AD75" i="31"/>
  <c r="AE75" i="31"/>
  <c r="AI75" i="31" s="1"/>
  <c r="AF75" i="31"/>
  <c r="AG75" i="31"/>
  <c r="AH75" i="31"/>
  <c r="B76" i="31"/>
  <c r="C76" i="31"/>
  <c r="D76" i="31"/>
  <c r="E76" i="31"/>
  <c r="F76" i="31" s="1"/>
  <c r="I76" i="31"/>
  <c r="J76" i="31"/>
  <c r="N76" i="31" s="1"/>
  <c r="K76" i="31"/>
  <c r="L76" i="31"/>
  <c r="M76" i="31" s="1"/>
  <c r="R76" i="31"/>
  <c r="S76" i="31"/>
  <c r="X76" i="31"/>
  <c r="Y76" i="31"/>
  <c r="Z76" i="31"/>
  <c r="AE76" i="31"/>
  <c r="AF76" i="31"/>
  <c r="AG76" i="31"/>
  <c r="AH76" i="31" s="1"/>
  <c r="B77" i="31"/>
  <c r="C77" i="31"/>
  <c r="D77" i="31"/>
  <c r="Y77" i="31" s="1"/>
  <c r="E77" i="31"/>
  <c r="F77" i="31" s="1"/>
  <c r="I77" i="31"/>
  <c r="K77" i="31"/>
  <c r="L77" i="31"/>
  <c r="Q77" i="31"/>
  <c r="R77" i="31"/>
  <c r="S77" i="31"/>
  <c r="Z77" i="31"/>
  <c r="AF77" i="31"/>
  <c r="AG77" i="31"/>
  <c r="AH77" i="31" s="1"/>
  <c r="B78" i="31"/>
  <c r="C78" i="31"/>
  <c r="D78" i="31"/>
  <c r="K78" i="31" s="1"/>
  <c r="E78" i="31"/>
  <c r="I78" i="31"/>
  <c r="J78" i="31"/>
  <c r="L78" i="31"/>
  <c r="M78" i="31"/>
  <c r="P78" i="31"/>
  <c r="Q78" i="31"/>
  <c r="S78" i="31"/>
  <c r="W78" i="31"/>
  <c r="X78" i="31"/>
  <c r="Z78" i="31"/>
  <c r="AD78" i="31"/>
  <c r="AE78" i="31"/>
  <c r="AF78" i="31"/>
  <c r="AG78" i="31"/>
  <c r="B79" i="31"/>
  <c r="C79" i="31"/>
  <c r="D79" i="31"/>
  <c r="Y79" i="31" s="1"/>
  <c r="E79" i="31"/>
  <c r="F79" i="31"/>
  <c r="G79" i="31"/>
  <c r="I79" i="31"/>
  <c r="L79" i="31"/>
  <c r="P79" i="31"/>
  <c r="S79" i="31"/>
  <c r="W79" i="31"/>
  <c r="Z79" i="31"/>
  <c r="AA79" i="31" s="1"/>
  <c r="AD79" i="31"/>
  <c r="AF79" i="31"/>
  <c r="AH79" i="31" s="1"/>
  <c r="AG79" i="31"/>
  <c r="B80" i="31"/>
  <c r="C80" i="31"/>
  <c r="J80" i="31" s="1"/>
  <c r="D80" i="31"/>
  <c r="E80" i="31"/>
  <c r="F80" i="31" s="1"/>
  <c r="I80" i="31"/>
  <c r="K80" i="31"/>
  <c r="L80" i="31"/>
  <c r="M80" i="31" s="1"/>
  <c r="P80" i="31"/>
  <c r="R80" i="31"/>
  <c r="S80" i="31"/>
  <c r="T80" i="31" s="1"/>
  <c r="W80" i="31"/>
  <c r="X80" i="31"/>
  <c r="Y80" i="31"/>
  <c r="Z80" i="31"/>
  <c r="AA80" i="31" s="1"/>
  <c r="AB80" i="31" s="1"/>
  <c r="AD80" i="31"/>
  <c r="AF80" i="31"/>
  <c r="AG80" i="31"/>
  <c r="AH80" i="31" s="1"/>
  <c r="B81" i="31"/>
  <c r="C81" i="31"/>
  <c r="D81" i="31"/>
  <c r="E81" i="31"/>
  <c r="I81" i="31"/>
  <c r="L81" i="31"/>
  <c r="P81" i="31"/>
  <c r="Q81" i="31"/>
  <c r="S81" i="31"/>
  <c r="X81" i="31"/>
  <c r="Z81" i="31"/>
  <c r="AG81" i="31"/>
  <c r="B82" i="31"/>
  <c r="C82" i="31"/>
  <c r="D82" i="31"/>
  <c r="E82" i="31"/>
  <c r="I82" i="31"/>
  <c r="J82" i="31"/>
  <c r="L82" i="31"/>
  <c r="P82" i="31"/>
  <c r="Q82" i="31"/>
  <c r="S82" i="31"/>
  <c r="W82" i="31"/>
  <c r="X82" i="31"/>
  <c r="Z82" i="31"/>
  <c r="AD82" i="31"/>
  <c r="AE82" i="31"/>
  <c r="AG82" i="31"/>
  <c r="B83" i="31"/>
  <c r="C83" i="31"/>
  <c r="D83" i="31"/>
  <c r="E83" i="31"/>
  <c r="I83" i="31"/>
  <c r="L83" i="31"/>
  <c r="P83" i="31"/>
  <c r="S83" i="31"/>
  <c r="W83" i="31"/>
  <c r="Z83" i="31"/>
  <c r="AG83" i="31"/>
  <c r="B84" i="31"/>
  <c r="I84" i="31"/>
  <c r="P84" i="31"/>
  <c r="W84" i="31"/>
  <c r="AD84" i="31"/>
  <c r="B85" i="31"/>
  <c r="I85" i="31"/>
  <c r="P85" i="31"/>
  <c r="W85" i="31"/>
  <c r="B86" i="31"/>
  <c r="C86" i="31"/>
  <c r="D86" i="31"/>
  <c r="E86" i="31"/>
  <c r="E92" i="31" s="1"/>
  <c r="I86" i="31"/>
  <c r="K86" i="31"/>
  <c r="L86" i="31"/>
  <c r="P86" i="31"/>
  <c r="Q86" i="31"/>
  <c r="R86" i="31"/>
  <c r="S86" i="31"/>
  <c r="X86" i="31"/>
  <c r="AB86" i="31" s="1"/>
  <c r="Y86" i="31"/>
  <c r="AA86" i="31" s="1"/>
  <c r="Z86" i="31"/>
  <c r="AF86" i="31"/>
  <c r="AG86" i="31"/>
  <c r="AG92" i="31" s="1"/>
  <c r="AH86" i="31"/>
  <c r="B87" i="31"/>
  <c r="C87" i="31"/>
  <c r="D87" i="31"/>
  <c r="Y87" i="31" s="1"/>
  <c r="E87" i="31"/>
  <c r="I87" i="31"/>
  <c r="J87" i="31"/>
  <c r="K87" i="31"/>
  <c r="M87" i="31" s="1"/>
  <c r="L87" i="31"/>
  <c r="P87" i="31"/>
  <c r="Q87" i="31"/>
  <c r="R87" i="31"/>
  <c r="S87" i="31"/>
  <c r="T87" i="31" s="1"/>
  <c r="W87" i="31"/>
  <c r="X87" i="31"/>
  <c r="Z87" i="31"/>
  <c r="AD87" i="31"/>
  <c r="AE87" i="31"/>
  <c r="AF87" i="31"/>
  <c r="AG87" i="31"/>
  <c r="AH87" i="31"/>
  <c r="AI87" i="31"/>
  <c r="B88" i="31"/>
  <c r="C88" i="31"/>
  <c r="D88" i="31"/>
  <c r="K88" i="31" s="1"/>
  <c r="E88" i="31"/>
  <c r="F88" i="31"/>
  <c r="I88" i="31"/>
  <c r="J88" i="31"/>
  <c r="L88" i="31"/>
  <c r="M88" i="31"/>
  <c r="P88" i="31"/>
  <c r="R88" i="31"/>
  <c r="S88" i="31"/>
  <c r="T88" i="31" s="1"/>
  <c r="W88" i="31"/>
  <c r="X88" i="31"/>
  <c r="Y88" i="31"/>
  <c r="Z88" i="31"/>
  <c r="AE88" i="31"/>
  <c r="AF88" i="31"/>
  <c r="AG88" i="31"/>
  <c r="AH88" i="31" s="1"/>
  <c r="B89" i="31"/>
  <c r="C89" i="31"/>
  <c r="D89" i="31"/>
  <c r="E89" i="31"/>
  <c r="F89" i="31"/>
  <c r="I89" i="31"/>
  <c r="K89" i="31"/>
  <c r="L89" i="31"/>
  <c r="M89" i="31" s="1"/>
  <c r="P89" i="31"/>
  <c r="R89" i="31"/>
  <c r="S89" i="31"/>
  <c r="T89" i="31" s="1"/>
  <c r="W89" i="31"/>
  <c r="Y89" i="31"/>
  <c r="Z89" i="31"/>
  <c r="AA89" i="31" s="1"/>
  <c r="AF89" i="31"/>
  <c r="AG89" i="31"/>
  <c r="AH89" i="31"/>
  <c r="B90" i="31"/>
  <c r="C90" i="31"/>
  <c r="D90" i="31"/>
  <c r="Y90" i="31" s="1"/>
  <c r="E90" i="31"/>
  <c r="F90" i="31" s="1"/>
  <c r="G90" i="31" s="1"/>
  <c r="I90" i="31"/>
  <c r="J90" i="31"/>
  <c r="K90" i="31"/>
  <c r="M90" i="31" s="1"/>
  <c r="L90" i="31"/>
  <c r="P90" i="31"/>
  <c r="Q90" i="31"/>
  <c r="R90" i="31"/>
  <c r="S90" i="31"/>
  <c r="T90" i="31"/>
  <c r="W90" i="31"/>
  <c r="X90" i="31"/>
  <c r="Z90" i="31"/>
  <c r="AA90" i="31" s="1"/>
  <c r="AD90" i="31"/>
  <c r="AE90" i="31"/>
  <c r="AF90" i="31"/>
  <c r="AG90" i="31"/>
  <c r="AH90" i="31" s="1"/>
  <c r="AI90" i="31" s="1"/>
  <c r="B91" i="31"/>
  <c r="C91" i="31"/>
  <c r="D91" i="31"/>
  <c r="R91" i="31" s="1"/>
  <c r="E91" i="31"/>
  <c r="F91" i="31"/>
  <c r="G91" i="31"/>
  <c r="I91" i="31"/>
  <c r="K91" i="31"/>
  <c r="L91" i="31"/>
  <c r="M91" i="31" s="1"/>
  <c r="P91" i="31"/>
  <c r="Q91" i="31"/>
  <c r="S91" i="31"/>
  <c r="T91" i="31" s="1"/>
  <c r="U91" i="31" s="1"/>
  <c r="W91" i="31"/>
  <c r="Y91" i="31"/>
  <c r="Z91" i="31"/>
  <c r="Z92" i="31" s="1"/>
  <c r="AD91" i="31"/>
  <c r="AE91" i="31"/>
  <c r="AF91" i="31"/>
  <c r="AG91" i="31"/>
  <c r="AH91" i="31"/>
  <c r="AI91" i="31"/>
  <c r="B92" i="31"/>
  <c r="I92" i="31"/>
  <c r="P92" i="31"/>
  <c r="W92" i="31"/>
  <c r="AD92" i="31"/>
  <c r="B93" i="31"/>
  <c r="I93" i="31"/>
  <c r="P93" i="31"/>
  <c r="W93" i="31"/>
  <c r="B94" i="31"/>
  <c r="D94" i="31"/>
  <c r="E94" i="31"/>
  <c r="F94" i="31"/>
  <c r="G94" i="31"/>
  <c r="I94" i="31"/>
  <c r="L94" i="31"/>
  <c r="P94" i="31"/>
  <c r="R94" i="31"/>
  <c r="S94" i="31"/>
  <c r="T94" i="31" s="1"/>
  <c r="Y94" i="31"/>
  <c r="Z94" i="31"/>
  <c r="AA94" i="31" s="1"/>
  <c r="AB94" i="31" s="1"/>
  <c r="AG94" i="31"/>
  <c r="B95" i="31"/>
  <c r="I95" i="31"/>
  <c r="P95" i="31"/>
  <c r="W95" i="31"/>
  <c r="AD95" i="31"/>
  <c r="B96" i="31"/>
  <c r="I96" i="31"/>
  <c r="C100" i="31"/>
  <c r="J100" i="31"/>
  <c r="AE100" i="31"/>
  <c r="B102" i="31"/>
  <c r="C102" i="31"/>
  <c r="D102" i="31"/>
  <c r="E102" i="31"/>
  <c r="I102" i="31"/>
  <c r="J102" i="31"/>
  <c r="L102" i="31"/>
  <c r="P102" i="31"/>
  <c r="Q102" i="31"/>
  <c r="R102" i="31"/>
  <c r="S102" i="31"/>
  <c r="X102" i="31"/>
  <c r="Z102" i="31"/>
  <c r="AE102" i="31"/>
  <c r="AG102" i="31"/>
  <c r="B103" i="31"/>
  <c r="C103" i="31"/>
  <c r="D103" i="31"/>
  <c r="E103" i="31"/>
  <c r="F103" i="31"/>
  <c r="I103" i="31"/>
  <c r="L103" i="31"/>
  <c r="P103" i="31"/>
  <c r="Q103" i="31"/>
  <c r="S103" i="31"/>
  <c r="Z103" i="31"/>
  <c r="AG103" i="31"/>
  <c r="B104" i="31"/>
  <c r="C104" i="31"/>
  <c r="D104" i="31"/>
  <c r="E104" i="31"/>
  <c r="I104" i="31"/>
  <c r="J104" i="31"/>
  <c r="L104" i="31"/>
  <c r="P104" i="31"/>
  <c r="Q104" i="31"/>
  <c r="S104" i="31"/>
  <c r="W104" i="31"/>
  <c r="X104" i="31"/>
  <c r="Z104" i="31"/>
  <c r="AE104" i="31"/>
  <c r="AG104" i="31"/>
  <c r="B105" i="31"/>
  <c r="C105" i="31"/>
  <c r="Q105" i="31" s="1"/>
  <c r="D105" i="31"/>
  <c r="E105" i="31"/>
  <c r="F105" i="31"/>
  <c r="G105" i="31"/>
  <c r="I105" i="31"/>
  <c r="K105" i="31"/>
  <c r="L105" i="31"/>
  <c r="M105" i="31" s="1"/>
  <c r="P105" i="31"/>
  <c r="R105" i="31"/>
  <c r="S105" i="31"/>
  <c r="T105" i="31" s="1"/>
  <c r="W105" i="31"/>
  <c r="Y105" i="31"/>
  <c r="Z105" i="31"/>
  <c r="AA105" i="31" s="1"/>
  <c r="AE105" i="31"/>
  <c r="AI105" i="31" s="1"/>
  <c r="AF105" i="31"/>
  <c r="AG105" i="31"/>
  <c r="AH105" i="31"/>
  <c r="B106" i="31"/>
  <c r="C106" i="31"/>
  <c r="D106" i="31"/>
  <c r="E106" i="31"/>
  <c r="I106" i="31"/>
  <c r="J106" i="31"/>
  <c r="L106" i="31"/>
  <c r="P106" i="31"/>
  <c r="R106" i="31"/>
  <c r="S106" i="31"/>
  <c r="W106" i="31"/>
  <c r="X106" i="31"/>
  <c r="Z106" i="31"/>
  <c r="AE106" i="31"/>
  <c r="AG106" i="31"/>
  <c r="B107" i="31"/>
  <c r="C107" i="31"/>
  <c r="AE107" i="31" s="1"/>
  <c r="D107" i="31"/>
  <c r="E107" i="31"/>
  <c r="I107" i="31"/>
  <c r="L107" i="31"/>
  <c r="P107" i="31"/>
  <c r="Q107" i="31"/>
  <c r="S107" i="31"/>
  <c r="W107" i="31"/>
  <c r="Z107" i="31"/>
  <c r="AD107" i="31"/>
  <c r="AG107" i="31"/>
  <c r="B108" i="31"/>
  <c r="C108" i="31"/>
  <c r="D108" i="31"/>
  <c r="E108" i="31"/>
  <c r="F108" i="31" s="1"/>
  <c r="G108" i="31" s="1"/>
  <c r="I108" i="31"/>
  <c r="J108" i="31"/>
  <c r="L108" i="31"/>
  <c r="P108" i="31"/>
  <c r="Q108" i="31"/>
  <c r="R108" i="31"/>
  <c r="S108" i="31"/>
  <c r="X108" i="31"/>
  <c r="Y108" i="31"/>
  <c r="AA108" i="31" s="1"/>
  <c r="Z108" i="31"/>
  <c r="AE108" i="31"/>
  <c r="AG108" i="31"/>
  <c r="B109" i="31"/>
  <c r="C109" i="31"/>
  <c r="X109" i="31" s="1"/>
  <c r="D109" i="31"/>
  <c r="E109" i="31"/>
  <c r="I109" i="31"/>
  <c r="K109" i="31"/>
  <c r="L109" i="31"/>
  <c r="M109" i="31"/>
  <c r="S109" i="31"/>
  <c r="Y109" i="31"/>
  <c r="AA109" i="31" s="1"/>
  <c r="Z109" i="31"/>
  <c r="AE109" i="31"/>
  <c r="AI109" i="31" s="1"/>
  <c r="AF109" i="31"/>
  <c r="AG109" i="31"/>
  <c r="AH109" i="31"/>
  <c r="B110" i="31"/>
  <c r="C110" i="31"/>
  <c r="J110" i="31" s="1"/>
  <c r="D110" i="31"/>
  <c r="K110" i="31" s="1"/>
  <c r="M110" i="31" s="1"/>
  <c r="N110" i="31" s="1"/>
  <c r="E110" i="31"/>
  <c r="E127" i="31" s="1"/>
  <c r="F110" i="31"/>
  <c r="G110" i="31" s="1"/>
  <c r="I110" i="31"/>
  <c r="L110" i="31"/>
  <c r="P110" i="31"/>
  <c r="Q110" i="31"/>
  <c r="R110" i="31"/>
  <c r="S110" i="31"/>
  <c r="W110" i="31"/>
  <c r="X110" i="31"/>
  <c r="Z110" i="31"/>
  <c r="AD110" i="31"/>
  <c r="AE110" i="31"/>
  <c r="AG110" i="31"/>
  <c r="B111" i="31"/>
  <c r="C111" i="31"/>
  <c r="D111" i="31"/>
  <c r="E111" i="31"/>
  <c r="F111" i="31"/>
  <c r="G111" i="31"/>
  <c r="I111" i="31"/>
  <c r="J111" i="31"/>
  <c r="K111" i="31"/>
  <c r="M111" i="31" s="1"/>
  <c r="L111" i="31"/>
  <c r="P111" i="31"/>
  <c r="Q111" i="31"/>
  <c r="R111" i="31"/>
  <c r="S111" i="31"/>
  <c r="T111" i="31" s="1"/>
  <c r="W111" i="31"/>
  <c r="X111" i="31"/>
  <c r="Y111" i="31"/>
  <c r="Z111" i="31"/>
  <c r="AA111" i="31"/>
  <c r="AB111" i="31" s="1"/>
  <c r="AD111" i="31"/>
  <c r="AE111" i="31"/>
  <c r="AF111" i="31"/>
  <c r="AG111" i="31"/>
  <c r="AH111" i="31"/>
  <c r="AI111" i="31"/>
  <c r="B112" i="31"/>
  <c r="C112" i="31"/>
  <c r="D112" i="31"/>
  <c r="E112" i="31"/>
  <c r="I112" i="31"/>
  <c r="J112" i="31"/>
  <c r="K112" i="31"/>
  <c r="L112" i="31"/>
  <c r="M112" i="31"/>
  <c r="P112" i="31"/>
  <c r="R112" i="31"/>
  <c r="S112" i="31"/>
  <c r="W112" i="31"/>
  <c r="Z112" i="31"/>
  <c r="AD112" i="31"/>
  <c r="AE112" i="31"/>
  <c r="AF112" i="31"/>
  <c r="AH112" i="31" s="1"/>
  <c r="AG112" i="31"/>
  <c r="B113" i="31"/>
  <c r="C113" i="31"/>
  <c r="X113" i="31" s="1"/>
  <c r="D113" i="31"/>
  <c r="R113" i="31" s="1"/>
  <c r="E113" i="31"/>
  <c r="I113" i="31"/>
  <c r="L113" i="31"/>
  <c r="P113" i="31"/>
  <c r="S113" i="31"/>
  <c r="W113" i="31"/>
  <c r="Z113" i="31"/>
  <c r="AG113" i="31"/>
  <c r="B114" i="31"/>
  <c r="C114" i="31"/>
  <c r="J114" i="31" s="1"/>
  <c r="N114" i="31" s="1"/>
  <c r="D114" i="31"/>
  <c r="K114" i="31" s="1"/>
  <c r="M114" i="31" s="1"/>
  <c r="E114" i="31"/>
  <c r="F114" i="31" s="1"/>
  <c r="G114" i="31" s="1"/>
  <c r="I114" i="31"/>
  <c r="L114" i="31"/>
  <c r="P114" i="31"/>
  <c r="Q114" i="31"/>
  <c r="S114" i="31"/>
  <c r="W114" i="31"/>
  <c r="X114" i="31"/>
  <c r="Z114" i="31"/>
  <c r="AD114" i="31"/>
  <c r="AE114" i="31"/>
  <c r="AG114" i="31"/>
  <c r="AG116" i="31" s="1"/>
  <c r="B115" i="31"/>
  <c r="C115" i="31"/>
  <c r="D115" i="31"/>
  <c r="E115" i="31"/>
  <c r="F115" i="31"/>
  <c r="G115" i="31" s="1"/>
  <c r="I115" i="31"/>
  <c r="J115" i="31"/>
  <c r="K115" i="31"/>
  <c r="M115" i="31" s="1"/>
  <c r="L115" i="31"/>
  <c r="P115" i="31"/>
  <c r="Q115" i="31"/>
  <c r="R115" i="31"/>
  <c r="S115" i="31"/>
  <c r="T115" i="31" s="1"/>
  <c r="W115" i="31"/>
  <c r="X115" i="31"/>
  <c r="Y115" i="31"/>
  <c r="Z115" i="31"/>
  <c r="AA115" i="31" s="1"/>
  <c r="AB115" i="31" s="1"/>
  <c r="AE115" i="31"/>
  <c r="AF115" i="31"/>
  <c r="AG115" i="31"/>
  <c r="AH115" i="31"/>
  <c r="AI115" i="31"/>
  <c r="B116" i="31"/>
  <c r="I116" i="31"/>
  <c r="P116" i="31"/>
  <c r="W116" i="31"/>
  <c r="AD116" i="31"/>
  <c r="B117" i="31"/>
  <c r="I117" i="31"/>
  <c r="P117" i="31"/>
  <c r="W117" i="31"/>
  <c r="B118" i="31"/>
  <c r="C118" i="31"/>
  <c r="D118" i="31"/>
  <c r="K118" i="31" s="1"/>
  <c r="M118" i="31" s="1"/>
  <c r="E118" i="31"/>
  <c r="E124" i="31" s="1"/>
  <c r="F118" i="31"/>
  <c r="G118" i="31" s="1"/>
  <c r="I118" i="31"/>
  <c r="J118" i="31"/>
  <c r="N118" i="31" s="1"/>
  <c r="L118" i="31"/>
  <c r="P118" i="31"/>
  <c r="Q118" i="31"/>
  <c r="R118" i="31"/>
  <c r="S118" i="31"/>
  <c r="W118" i="31"/>
  <c r="X118" i="31"/>
  <c r="Y118" i="31"/>
  <c r="Z118" i="31"/>
  <c r="AA118" i="31" s="1"/>
  <c r="AB118" i="31" s="1"/>
  <c r="AE118" i="31"/>
  <c r="AF118" i="31"/>
  <c r="AG118" i="31"/>
  <c r="AH118" i="31" s="1"/>
  <c r="AI118" i="31" s="1"/>
  <c r="B119" i="31"/>
  <c r="C119" i="31"/>
  <c r="X119" i="31" s="1"/>
  <c r="D119" i="31"/>
  <c r="E119" i="31"/>
  <c r="F119" i="31"/>
  <c r="I119" i="31"/>
  <c r="K119" i="31"/>
  <c r="L119" i="31"/>
  <c r="M119" i="31" s="1"/>
  <c r="P119" i="31"/>
  <c r="Q119" i="31"/>
  <c r="R119" i="31"/>
  <c r="S119" i="31"/>
  <c r="T119" i="31" s="1"/>
  <c r="W119" i="31"/>
  <c r="Y119" i="31"/>
  <c r="Z119" i="31"/>
  <c r="AA119" i="31" s="1"/>
  <c r="AD119" i="31"/>
  <c r="AF119" i="31"/>
  <c r="AG119" i="31"/>
  <c r="AH119" i="31"/>
  <c r="B120" i="31"/>
  <c r="C120" i="31"/>
  <c r="D120" i="31"/>
  <c r="AF120" i="31" s="1"/>
  <c r="E120" i="31"/>
  <c r="F120" i="31" s="1"/>
  <c r="I120" i="31"/>
  <c r="J120" i="31"/>
  <c r="N120" i="31" s="1"/>
  <c r="K120" i="31"/>
  <c r="L120" i="31"/>
  <c r="M120" i="31"/>
  <c r="P120" i="31"/>
  <c r="S120" i="31"/>
  <c r="W120" i="31"/>
  <c r="X120" i="31"/>
  <c r="Z120" i="31"/>
  <c r="AE120" i="31"/>
  <c r="AG120" i="31"/>
  <c r="B121" i="31"/>
  <c r="C121" i="31"/>
  <c r="J121" i="31" s="1"/>
  <c r="D121" i="31"/>
  <c r="E121" i="31"/>
  <c r="I121" i="31"/>
  <c r="L121" i="31"/>
  <c r="P121" i="31"/>
  <c r="S121" i="31"/>
  <c r="W121" i="31"/>
  <c r="Z121" i="31"/>
  <c r="AE121" i="31"/>
  <c r="AG121" i="31"/>
  <c r="B122" i="31"/>
  <c r="C122" i="31"/>
  <c r="D122" i="31"/>
  <c r="K122" i="31" s="1"/>
  <c r="M122" i="31" s="1"/>
  <c r="N122" i="31" s="1"/>
  <c r="E122" i="31"/>
  <c r="F122" i="31" s="1"/>
  <c r="G122" i="31" s="1"/>
  <c r="I122" i="31"/>
  <c r="J122" i="31"/>
  <c r="L122" i="31"/>
  <c r="P122" i="31"/>
  <c r="Q122" i="31"/>
  <c r="R122" i="31"/>
  <c r="S122" i="31"/>
  <c r="T122" i="31" s="1"/>
  <c r="W122" i="31"/>
  <c r="X122" i="31"/>
  <c r="Y122" i="31"/>
  <c r="Z122" i="31"/>
  <c r="AA122" i="31" s="1"/>
  <c r="AB122" i="31" s="1"/>
  <c r="AD122" i="31"/>
  <c r="AE122" i="31"/>
  <c r="AF122" i="31"/>
  <c r="AG122" i="31"/>
  <c r="AH122" i="31" s="1"/>
  <c r="AI122" i="31" s="1"/>
  <c r="B123" i="31"/>
  <c r="C123" i="31"/>
  <c r="X123" i="31" s="1"/>
  <c r="D123" i="31"/>
  <c r="E123" i="31"/>
  <c r="F123" i="31"/>
  <c r="I123" i="31"/>
  <c r="K123" i="31"/>
  <c r="L123" i="31"/>
  <c r="M123" i="31" s="1"/>
  <c r="P123" i="31"/>
  <c r="R123" i="31"/>
  <c r="S123" i="31"/>
  <c r="T123" i="31" s="1"/>
  <c r="W123" i="31"/>
  <c r="Y123" i="31"/>
  <c r="Z123" i="31"/>
  <c r="AA123" i="31" s="1"/>
  <c r="AD123" i="31"/>
  <c r="AF123" i="31"/>
  <c r="AG123" i="31"/>
  <c r="AH123" i="31"/>
  <c r="B124" i="31"/>
  <c r="I124" i="31"/>
  <c r="L124" i="31"/>
  <c r="P124" i="31"/>
  <c r="W124" i="31"/>
  <c r="AD124" i="31"/>
  <c r="AG124" i="31"/>
  <c r="B125" i="31"/>
  <c r="I125" i="31"/>
  <c r="P125" i="31"/>
  <c r="W125" i="31"/>
  <c r="AD125" i="31"/>
  <c r="B126" i="31"/>
  <c r="D126" i="31"/>
  <c r="AF126" i="31" s="1"/>
  <c r="E126" i="31"/>
  <c r="I126" i="31"/>
  <c r="L126" i="31"/>
  <c r="P126" i="31"/>
  <c r="S126" i="31"/>
  <c r="Z126" i="31"/>
  <c r="AG126" i="31"/>
  <c r="AG127" i="31" s="1"/>
  <c r="B127" i="31"/>
  <c r="I127" i="31"/>
  <c r="L127" i="31"/>
  <c r="P127" i="31"/>
  <c r="W127" i="31"/>
  <c r="AD127" i="31"/>
  <c r="B128" i="31"/>
  <c r="I128" i="31"/>
  <c r="D218" i="31"/>
  <c r="E218" i="31"/>
  <c r="E243" i="31" s="1"/>
  <c r="F218" i="31"/>
  <c r="G218" i="31"/>
  <c r="G232" i="31" s="1"/>
  <c r="F233" i="31" s="1"/>
  <c r="D219" i="31"/>
  <c r="E219" i="31"/>
  <c r="F219" i="31" s="1"/>
  <c r="G219" i="31" s="1"/>
  <c r="D220" i="31"/>
  <c r="E220" i="31"/>
  <c r="F220" i="31" s="1"/>
  <c r="G220" i="31" s="1"/>
  <c r="D221" i="31"/>
  <c r="E221" i="31"/>
  <c r="F221" i="31" s="1"/>
  <c r="G221" i="31" s="1"/>
  <c r="D222" i="31"/>
  <c r="E222" i="31"/>
  <c r="F222" i="31" s="1"/>
  <c r="G222" i="31" s="1"/>
  <c r="D223" i="31"/>
  <c r="E223" i="31"/>
  <c r="F223" i="31" s="1"/>
  <c r="G223" i="31" s="1"/>
  <c r="D224" i="31"/>
  <c r="E224" i="31"/>
  <c r="F224" i="31" s="1"/>
  <c r="G224" i="31" s="1"/>
  <c r="D225" i="31"/>
  <c r="E225" i="31"/>
  <c r="D226" i="31"/>
  <c r="E226" i="31"/>
  <c r="F226" i="31"/>
  <c r="G226" i="31"/>
  <c r="D227" i="31"/>
  <c r="E227" i="31"/>
  <c r="F227" i="31" s="1"/>
  <c r="G227" i="31" s="1"/>
  <c r="D228" i="31"/>
  <c r="E228" i="31"/>
  <c r="F228" i="31"/>
  <c r="G228" i="31"/>
  <c r="D229" i="31"/>
  <c r="F229" i="31" s="1"/>
  <c r="G229" i="31" s="1"/>
  <c r="E229" i="31"/>
  <c r="D230" i="31"/>
  <c r="E230" i="31"/>
  <c r="F230" i="31"/>
  <c r="G230" i="31"/>
  <c r="D231" i="31"/>
  <c r="F231" i="31" s="1"/>
  <c r="G231" i="31" s="1"/>
  <c r="E231" i="31"/>
  <c r="C232" i="31"/>
  <c r="D232" i="31"/>
  <c r="D235" i="31"/>
  <c r="E235" i="31"/>
  <c r="F235" i="31" s="1"/>
  <c r="G235" i="31" s="1"/>
  <c r="G239" i="31" s="1"/>
  <c r="F240" i="31" s="1"/>
  <c r="D236" i="31"/>
  <c r="E236" i="31"/>
  <c r="F236" i="31"/>
  <c r="G236" i="31"/>
  <c r="D237" i="31"/>
  <c r="E237" i="31"/>
  <c r="F237" i="31" s="1"/>
  <c r="G237" i="31" s="1"/>
  <c r="D238" i="31"/>
  <c r="E238" i="31"/>
  <c r="F238" i="31"/>
  <c r="G238" i="31"/>
  <c r="C239" i="31"/>
  <c r="D239" i="31"/>
  <c r="D242" i="31"/>
  <c r="G242" i="31" s="1"/>
  <c r="E242" i="31"/>
  <c r="F242" i="31"/>
  <c r="C243" i="31"/>
  <c r="D243" i="31"/>
  <c r="U122" i="31" l="1"/>
  <c r="T112" i="31"/>
  <c r="U111" i="31"/>
  <c r="T108" i="31"/>
  <c r="U119" i="31"/>
  <c r="U105" i="31"/>
  <c r="T110" i="31"/>
  <c r="S127" i="31"/>
  <c r="T113" i="31"/>
  <c r="AB119" i="31"/>
  <c r="Z116" i="31"/>
  <c r="AB109" i="31"/>
  <c r="AB123" i="31"/>
  <c r="Z124" i="31"/>
  <c r="T86" i="31"/>
  <c r="U86" i="31" s="1"/>
  <c r="T77" i="31"/>
  <c r="T73" i="31"/>
  <c r="AB90" i="31"/>
  <c r="AA76" i="31"/>
  <c r="AB76" i="31" s="1"/>
  <c r="AA72" i="31"/>
  <c r="AB72" i="31"/>
  <c r="AA88" i="31"/>
  <c r="AB88" i="31" s="1"/>
  <c r="S21" i="31"/>
  <c r="U19" i="31"/>
  <c r="U11" i="31"/>
  <c r="AA8" i="31"/>
  <c r="AB8" i="31" s="1"/>
  <c r="AB26" i="31"/>
  <c r="AB108" i="31"/>
  <c r="AH126" i="31"/>
  <c r="AI126" i="31" s="1"/>
  <c r="T120" i="31"/>
  <c r="K104" i="31"/>
  <c r="M104" i="31" s="1"/>
  <c r="N104" i="31" s="1"/>
  <c r="Y104" i="31"/>
  <c r="AA104" i="31" s="1"/>
  <c r="AB104" i="31" s="1"/>
  <c r="AI50" i="31"/>
  <c r="AF44" i="31"/>
  <c r="AH44" i="31" s="1"/>
  <c r="AI44" i="31" s="1"/>
  <c r="R44" i="31"/>
  <c r="T44" i="31" s="1"/>
  <c r="K44" i="31"/>
  <c r="M44" i="31" s="1"/>
  <c r="N44" i="31" s="1"/>
  <c r="Y44" i="31"/>
  <c r="R82" i="31"/>
  <c r="AF82" i="31"/>
  <c r="AH82" i="31" s="1"/>
  <c r="AI82" i="31" s="1"/>
  <c r="F82" i="31"/>
  <c r="G82" i="31" s="1"/>
  <c r="G243" i="31"/>
  <c r="F244" i="31" s="1"/>
  <c r="AE123" i="31"/>
  <c r="AI123" i="31" s="1"/>
  <c r="X121" i="31"/>
  <c r="AH120" i="31"/>
  <c r="AI120" i="31" s="1"/>
  <c r="N115" i="31"/>
  <c r="Y114" i="31"/>
  <c r="AA114" i="31" s="1"/>
  <c r="N112" i="31"/>
  <c r="T106" i="31"/>
  <c r="F106" i="31"/>
  <c r="J103" i="31"/>
  <c r="X103" i="31"/>
  <c r="C127" i="31"/>
  <c r="AG95" i="31"/>
  <c r="X89" i="31"/>
  <c r="AB89" i="31" s="1"/>
  <c r="J89" i="31"/>
  <c r="N89" i="31" s="1"/>
  <c r="Q89" i="31"/>
  <c r="U89" i="31" s="1"/>
  <c r="AE89" i="31"/>
  <c r="AI89" i="31" s="1"/>
  <c r="S92" i="31"/>
  <c r="X9" i="31"/>
  <c r="G9" i="31"/>
  <c r="Q9" i="31"/>
  <c r="AE9" i="31"/>
  <c r="J9" i="31"/>
  <c r="C32" i="31"/>
  <c r="R121" i="31"/>
  <c r="T121" i="31" s="1"/>
  <c r="K121" i="31"/>
  <c r="R107" i="31"/>
  <c r="T107" i="31" s="1"/>
  <c r="U107" i="31" s="1"/>
  <c r="K107" i="31"/>
  <c r="M107" i="31" s="1"/>
  <c r="Y107" i="31"/>
  <c r="AA107" i="31" s="1"/>
  <c r="Y81" i="31"/>
  <c r="R81" i="31"/>
  <c r="T81" i="31" s="1"/>
  <c r="AF81" i="31"/>
  <c r="X73" i="31"/>
  <c r="AB73" i="31" s="1"/>
  <c r="J73" i="31"/>
  <c r="N73" i="31" s="1"/>
  <c r="C95" i="31"/>
  <c r="AE73" i="31"/>
  <c r="AI73" i="31" s="1"/>
  <c r="G73" i="31"/>
  <c r="J107" i="31"/>
  <c r="X107" i="31"/>
  <c r="Q73" i="31"/>
  <c r="AI59" i="31"/>
  <c r="E232" i="31"/>
  <c r="F126" i="31"/>
  <c r="G126" i="31" s="1"/>
  <c r="R126" i="31"/>
  <c r="Y121" i="31"/>
  <c r="AA121" i="31" s="1"/>
  <c r="R103" i="31"/>
  <c r="K103" i="31"/>
  <c r="M103" i="31" s="1"/>
  <c r="Y103" i="31"/>
  <c r="N87" i="31"/>
  <c r="F225" i="31"/>
  <c r="G225" i="31" s="1"/>
  <c r="D124" i="31"/>
  <c r="G123" i="31"/>
  <c r="J119" i="31"/>
  <c r="N119" i="31" s="1"/>
  <c r="AH114" i="31"/>
  <c r="AI114" i="31" s="1"/>
  <c r="AB114" i="31"/>
  <c r="K113" i="31"/>
  <c r="M113" i="31" s="1"/>
  <c r="N111" i="31"/>
  <c r="Y110" i="31"/>
  <c r="AA110" i="31" s="1"/>
  <c r="U108" i="31"/>
  <c r="AI106" i="31"/>
  <c r="Y106" i="31"/>
  <c r="AA106" i="31" s="1"/>
  <c r="AB106" i="31" s="1"/>
  <c r="AF106" i="31"/>
  <c r="K106" i="31"/>
  <c r="M106" i="31" s="1"/>
  <c r="N106" i="31" s="1"/>
  <c r="X105" i="31"/>
  <c r="AB105" i="31" s="1"/>
  <c r="J105" i="31"/>
  <c r="N105" i="31" s="1"/>
  <c r="AF103" i="31"/>
  <c r="AH103" i="31" s="1"/>
  <c r="T102" i="31"/>
  <c r="U102" i="31" s="1"/>
  <c r="S116" i="31"/>
  <c r="F102" i="31"/>
  <c r="G102" i="31" s="1"/>
  <c r="E116" i="31"/>
  <c r="L116" i="31" s="1"/>
  <c r="E95" i="31"/>
  <c r="M86" i="31"/>
  <c r="L92" i="31"/>
  <c r="N80" i="31"/>
  <c r="AA78" i="31"/>
  <c r="AB78" i="31" s="1"/>
  <c r="M71" i="31"/>
  <c r="AF48" i="31"/>
  <c r="AH48" i="31" s="1"/>
  <c r="R48" i="31"/>
  <c r="Y48" i="31"/>
  <c r="K48" i="31"/>
  <c r="M48" i="31" s="1"/>
  <c r="R15" i="31"/>
  <c r="T15" i="31" s="1"/>
  <c r="K15" i="31"/>
  <c r="M15" i="31" s="1"/>
  <c r="Y15" i="31"/>
  <c r="AA15" i="31" s="1"/>
  <c r="AF15" i="31"/>
  <c r="AH15" i="31" s="1"/>
  <c r="D32" i="31"/>
  <c r="W13" i="31"/>
  <c r="P44" i="31"/>
  <c r="P76" i="31"/>
  <c r="J109" i="31"/>
  <c r="N109" i="31" s="1"/>
  <c r="Q109" i="31"/>
  <c r="U109" i="31" s="1"/>
  <c r="U110" i="31"/>
  <c r="T7" i="31"/>
  <c r="J123" i="31"/>
  <c r="N123" i="31" s="1"/>
  <c r="Y113" i="31"/>
  <c r="AA113" i="31" s="1"/>
  <c r="AB113" i="31" s="1"/>
  <c r="N88" i="31"/>
  <c r="L60" i="31"/>
  <c r="M56" i="31"/>
  <c r="N56" i="31" s="1"/>
  <c r="E239" i="31"/>
  <c r="Y126" i="31"/>
  <c r="C124" i="31"/>
  <c r="AE119" i="31"/>
  <c r="AI119" i="31" s="1"/>
  <c r="D116" i="31"/>
  <c r="K116" i="31" s="1"/>
  <c r="AI112" i="31"/>
  <c r="AB110" i="31"/>
  <c r="K108" i="31"/>
  <c r="M108" i="31" s="1"/>
  <c r="N108" i="31" s="1"/>
  <c r="AF108" i="31"/>
  <c r="AH108" i="31" s="1"/>
  <c r="AI108" i="31" s="1"/>
  <c r="G107" i="31"/>
  <c r="G106" i="31"/>
  <c r="AE103" i="31"/>
  <c r="Y102" i="31"/>
  <c r="K102" i="31"/>
  <c r="AF102" i="31"/>
  <c r="D127" i="31"/>
  <c r="D95" i="31"/>
  <c r="K81" i="31"/>
  <c r="X77" i="31"/>
  <c r="J77" i="31"/>
  <c r="G77" i="31"/>
  <c r="AE77" i="31"/>
  <c r="AI77" i="31" s="1"/>
  <c r="Q48" i="31"/>
  <c r="AE48" i="31"/>
  <c r="AI48" i="31" s="1"/>
  <c r="J48" i="31"/>
  <c r="N48" i="31" s="1"/>
  <c r="X48" i="31"/>
  <c r="C52" i="31"/>
  <c r="G113" i="31"/>
  <c r="Q113" i="31"/>
  <c r="J113" i="31"/>
  <c r="N113" i="31" s="1"/>
  <c r="AD31" i="31"/>
  <c r="W62" i="31"/>
  <c r="W126" i="31"/>
  <c r="K126" i="31"/>
  <c r="M126" i="31" s="1"/>
  <c r="Q123" i="31"/>
  <c r="U123" i="31" s="1"/>
  <c r="F121" i="31"/>
  <c r="G121" i="31" s="1"/>
  <c r="Y120" i="31"/>
  <c r="AA120" i="31" s="1"/>
  <c r="AB120" i="31" s="1"/>
  <c r="R120" i="31"/>
  <c r="G119" i="31"/>
  <c r="G124" i="31" s="1"/>
  <c r="C125" i="31" s="1"/>
  <c r="C116" i="31"/>
  <c r="AF114" i="31"/>
  <c r="AF113" i="31"/>
  <c r="AH113" i="31" s="1"/>
  <c r="F113" i="31"/>
  <c r="F112" i="31"/>
  <c r="G112" i="31" s="1"/>
  <c r="Y112" i="31"/>
  <c r="AA112" i="31" s="1"/>
  <c r="F107" i="31"/>
  <c r="F104" i="31"/>
  <c r="G104" i="31" s="1"/>
  <c r="AI102" i="31"/>
  <c r="K83" i="31"/>
  <c r="M83" i="31" s="1"/>
  <c r="F83" i="31"/>
  <c r="R83" i="31"/>
  <c r="T83" i="31" s="1"/>
  <c r="Y83" i="31"/>
  <c r="AA83" i="31" s="1"/>
  <c r="AF83" i="31"/>
  <c r="AH83" i="31" s="1"/>
  <c r="Y82" i="31"/>
  <c r="K82" i="31"/>
  <c r="M82" i="31" s="1"/>
  <c r="N82" i="31" s="1"/>
  <c r="AA81" i="31"/>
  <c r="AB81" i="31" s="1"/>
  <c r="Y74" i="31"/>
  <c r="AA74" i="31" s="1"/>
  <c r="AB74" i="31" s="1"/>
  <c r="R74" i="31"/>
  <c r="K74" i="31"/>
  <c r="M74" i="31" s="1"/>
  <c r="N74" i="31" s="1"/>
  <c r="AI71" i="31"/>
  <c r="R59" i="31"/>
  <c r="K59" i="31"/>
  <c r="M59" i="31" s="1"/>
  <c r="Y59" i="31"/>
  <c r="F59" i="31"/>
  <c r="G59" i="31" s="1"/>
  <c r="AF59" i="31"/>
  <c r="AH59" i="31" s="1"/>
  <c r="F58" i="31"/>
  <c r="G58" i="31" s="1"/>
  <c r="Y58" i="31"/>
  <c r="K58" i="31"/>
  <c r="M58" i="31" s="1"/>
  <c r="N58" i="31" s="1"/>
  <c r="AF58" i="31"/>
  <c r="AH58" i="31" s="1"/>
  <c r="F7" i="31"/>
  <c r="E32" i="31"/>
  <c r="E21" i="31"/>
  <c r="AF107" i="31"/>
  <c r="AH107" i="31" s="1"/>
  <c r="AI107" i="31" s="1"/>
  <c r="K55" i="31"/>
  <c r="AF55" i="31"/>
  <c r="AH55" i="31" s="1"/>
  <c r="AI55" i="31" s="1"/>
  <c r="AI60" i="31" s="1"/>
  <c r="AE61" i="31" s="1"/>
  <c r="Y55" i="31"/>
  <c r="R55" i="31"/>
  <c r="N90" i="31"/>
  <c r="AF121" i="31"/>
  <c r="AH121" i="31" s="1"/>
  <c r="AI121" i="31" s="1"/>
  <c r="Q121" i="31"/>
  <c r="U121" i="31" s="1"/>
  <c r="G120" i="31"/>
  <c r="Q120" i="31"/>
  <c r="T118" i="31"/>
  <c r="U118" i="31" s="1"/>
  <c r="S124" i="31"/>
  <c r="U115" i="31"/>
  <c r="R114" i="31"/>
  <c r="T114" i="31" s="1"/>
  <c r="U114" i="31" s="1"/>
  <c r="AE113" i="31"/>
  <c r="X112" i="31"/>
  <c r="Q112" i="31"/>
  <c r="U112" i="31" s="1"/>
  <c r="AF110" i="31"/>
  <c r="AH110" i="31" s="1"/>
  <c r="AI110" i="31" s="1"/>
  <c r="F109" i="31"/>
  <c r="G109" i="31" s="1"/>
  <c r="R109" i="31"/>
  <c r="T109" i="31" s="1"/>
  <c r="AF104" i="31"/>
  <c r="AH104" i="31" s="1"/>
  <c r="AI104" i="31" s="1"/>
  <c r="R104" i="31"/>
  <c r="T104" i="31" s="1"/>
  <c r="U104" i="31" s="1"/>
  <c r="AA103" i="31"/>
  <c r="Z127" i="31"/>
  <c r="G103" i="31"/>
  <c r="K92" i="31"/>
  <c r="AF92" i="31" s="1"/>
  <c r="G89" i="31"/>
  <c r="F86" i="31"/>
  <c r="X83" i="31"/>
  <c r="Q83" i="31"/>
  <c r="AE83" i="31"/>
  <c r="AI83" i="31" s="1"/>
  <c r="G83" i="31"/>
  <c r="J83" i="31"/>
  <c r="F81" i="31"/>
  <c r="U77" i="31"/>
  <c r="J75" i="31"/>
  <c r="N75" i="31" s="1"/>
  <c r="X75" i="31"/>
  <c r="Q75" i="31"/>
  <c r="G75" i="31"/>
  <c r="S95" i="31"/>
  <c r="T74" i="31"/>
  <c r="U74" i="31" s="1"/>
  <c r="F72" i="31"/>
  <c r="E84" i="31"/>
  <c r="L84" i="31" s="1"/>
  <c r="AA71" i="31"/>
  <c r="Z84" i="31"/>
  <c r="Z95" i="31"/>
  <c r="R58" i="31"/>
  <c r="F43" i="31"/>
  <c r="G43" i="31" s="1"/>
  <c r="R43" i="31"/>
  <c r="K43" i="31"/>
  <c r="AF43" i="31"/>
  <c r="AH43" i="31" s="1"/>
  <c r="AI43" i="31" s="1"/>
  <c r="Y43" i="31"/>
  <c r="Y63" i="31" s="1"/>
  <c r="D63" i="31"/>
  <c r="L95" i="31"/>
  <c r="U94" i="31"/>
  <c r="U90" i="31"/>
  <c r="AI88" i="31"/>
  <c r="U81" i="31"/>
  <c r="J81" i="31"/>
  <c r="G81" i="31"/>
  <c r="T79" i="31"/>
  <c r="N78" i="31"/>
  <c r="AI72" i="31"/>
  <c r="AI58" i="31"/>
  <c r="N51" i="31"/>
  <c r="AI41" i="31"/>
  <c r="AE52" i="31"/>
  <c r="AD61" i="31"/>
  <c r="AD93" i="31"/>
  <c r="AD20" i="31"/>
  <c r="W51" i="31"/>
  <c r="AD9" i="31"/>
  <c r="W40" i="31"/>
  <c r="W72" i="31"/>
  <c r="AH106" i="31"/>
  <c r="AH102" i="31"/>
  <c r="AF94" i="31"/>
  <c r="K94" i="31"/>
  <c r="J86" i="31"/>
  <c r="G86" i="31"/>
  <c r="AE86" i="31"/>
  <c r="AI86" i="31" s="1"/>
  <c r="AI92" i="31" s="1"/>
  <c r="C92" i="31"/>
  <c r="X79" i="31"/>
  <c r="AB79" i="31" s="1"/>
  <c r="Q79" i="31"/>
  <c r="J79" i="31"/>
  <c r="AI76" i="31"/>
  <c r="AI56" i="31"/>
  <c r="R45" i="31"/>
  <c r="AF45" i="31"/>
  <c r="AH45" i="31" s="1"/>
  <c r="AI45" i="31" s="1"/>
  <c r="K45" i="31"/>
  <c r="M45" i="31" s="1"/>
  <c r="N45" i="31" s="1"/>
  <c r="U31" i="31"/>
  <c r="D92" i="31"/>
  <c r="AA91" i="31"/>
  <c r="J91" i="31"/>
  <c r="N91" i="31" s="1"/>
  <c r="X91" i="31"/>
  <c r="G88" i="31"/>
  <c r="AA87" i="31"/>
  <c r="AB87" i="31" s="1"/>
  <c r="T82" i="31"/>
  <c r="AE81" i="31"/>
  <c r="AE79" i="31"/>
  <c r="AI79" i="31" s="1"/>
  <c r="AA77" i="31"/>
  <c r="N72" i="31"/>
  <c r="AH62" i="31"/>
  <c r="AG60" i="31"/>
  <c r="AG63" i="31"/>
  <c r="Y45" i="31"/>
  <c r="Y52" i="31" s="1"/>
  <c r="Q25" i="31"/>
  <c r="J25" i="31"/>
  <c r="X25" i="31"/>
  <c r="AB25" i="31" s="1"/>
  <c r="AE25" i="31"/>
  <c r="AI25" i="31" s="1"/>
  <c r="AI29" i="31" s="1"/>
  <c r="N16" i="31"/>
  <c r="P14" i="31"/>
  <c r="I45" i="31"/>
  <c r="U82" i="31"/>
  <c r="M81" i="31"/>
  <c r="AH78" i="31"/>
  <c r="AI78" i="31" s="1"/>
  <c r="AG84" i="31"/>
  <c r="Y70" i="31"/>
  <c r="AA70" i="31" s="1"/>
  <c r="AB70" i="31" s="1"/>
  <c r="R70" i="31"/>
  <c r="D84" i="31"/>
  <c r="K84" i="31" s="1"/>
  <c r="K70" i="31"/>
  <c r="AF70" i="31"/>
  <c r="M43" i="31"/>
  <c r="N43" i="31" s="1"/>
  <c r="P33" i="31"/>
  <c r="I64" i="31"/>
  <c r="M20" i="31"/>
  <c r="AD18" i="31"/>
  <c r="W81" i="31"/>
  <c r="Q88" i="31"/>
  <c r="U88" i="31" s="1"/>
  <c r="AA82" i="31"/>
  <c r="AB82" i="31" s="1"/>
  <c r="AE80" i="31"/>
  <c r="AI80" i="31" s="1"/>
  <c r="G76" i="31"/>
  <c r="AA75" i="31"/>
  <c r="AH74" i="31"/>
  <c r="AI74" i="31" s="1"/>
  <c r="G72" i="31"/>
  <c r="S84" i="31"/>
  <c r="F70" i="31"/>
  <c r="G70" i="31" s="1"/>
  <c r="Y49" i="31"/>
  <c r="D52" i="31"/>
  <c r="X39" i="31"/>
  <c r="Q39" i="31"/>
  <c r="G39" i="31"/>
  <c r="C63" i="31"/>
  <c r="L52" i="31"/>
  <c r="AD23" i="31"/>
  <c r="W86" i="31"/>
  <c r="U8" i="31"/>
  <c r="W7" i="31"/>
  <c r="P70" i="31"/>
  <c r="P38" i="31"/>
  <c r="Q106" i="31"/>
  <c r="U106" i="31" s="1"/>
  <c r="U87" i="31"/>
  <c r="U92" i="31" s="1"/>
  <c r="F78" i="31"/>
  <c r="G78" i="31" s="1"/>
  <c r="M77" i="31"/>
  <c r="T75" i="31"/>
  <c r="M73" i="31"/>
  <c r="R71" i="31"/>
  <c r="T71" i="31" s="1"/>
  <c r="U71" i="31" s="1"/>
  <c r="K71" i="31"/>
  <c r="AI57" i="31"/>
  <c r="D60" i="31"/>
  <c r="F51" i="31"/>
  <c r="F49" i="31"/>
  <c r="G49" i="31" s="1"/>
  <c r="N19" i="31"/>
  <c r="N17" i="31"/>
  <c r="M9" i="31"/>
  <c r="W8" i="31"/>
  <c r="P39" i="31"/>
  <c r="F87" i="31"/>
  <c r="G87" i="31" s="1"/>
  <c r="AH81" i="31"/>
  <c r="G80" i="31"/>
  <c r="Q80" i="31"/>
  <c r="U80" i="31" s="1"/>
  <c r="R79" i="31"/>
  <c r="K79" i="31"/>
  <c r="M79" i="31" s="1"/>
  <c r="Y78" i="31"/>
  <c r="R78" i="31"/>
  <c r="T78" i="31" s="1"/>
  <c r="U78" i="31" s="1"/>
  <c r="T76" i="31"/>
  <c r="R75" i="31"/>
  <c r="K75" i="31"/>
  <c r="M75" i="31" s="1"/>
  <c r="T72" i="31"/>
  <c r="J71" i="31"/>
  <c r="X71" i="31"/>
  <c r="AF62" i="31"/>
  <c r="K62" i="31"/>
  <c r="N59" i="31"/>
  <c r="F55" i="31"/>
  <c r="G55" i="31" s="1"/>
  <c r="K51" i="31"/>
  <c r="M51" i="31" s="1"/>
  <c r="AF51" i="31"/>
  <c r="AH51" i="31" s="1"/>
  <c r="AI51" i="31" s="1"/>
  <c r="Y51" i="31"/>
  <c r="R51" i="31"/>
  <c r="F44" i="31"/>
  <c r="AE63" i="31"/>
  <c r="F27" i="31"/>
  <c r="Y27" i="31"/>
  <c r="AA27" i="31" s="1"/>
  <c r="K27" i="31"/>
  <c r="M27" i="31" s="1"/>
  <c r="R27" i="31"/>
  <c r="T27" i="31" s="1"/>
  <c r="AF27" i="31"/>
  <c r="AH27" i="31" s="1"/>
  <c r="AD26" i="31"/>
  <c r="W57" i="31"/>
  <c r="AD25" i="31"/>
  <c r="W56" i="31"/>
  <c r="Y25" i="31"/>
  <c r="AA25" i="31" s="1"/>
  <c r="R25" i="31"/>
  <c r="T25" i="31" s="1"/>
  <c r="D29" i="31"/>
  <c r="AD22" i="31"/>
  <c r="W53" i="31"/>
  <c r="Y20" i="31"/>
  <c r="AA20" i="31" s="1"/>
  <c r="R20" i="31"/>
  <c r="T20" i="31" s="1"/>
  <c r="Q76" i="31"/>
  <c r="Q72" i="31"/>
  <c r="AF50" i="31"/>
  <c r="AH50" i="31" s="1"/>
  <c r="M24" i="31"/>
  <c r="C29" i="31"/>
  <c r="AE17" i="31"/>
  <c r="AI17" i="31" s="1"/>
  <c r="M13" i="31"/>
  <c r="N13" i="31" s="1"/>
  <c r="R10" i="31"/>
  <c r="T10" i="31" s="1"/>
  <c r="U10" i="31" s="1"/>
  <c r="K10" i="31"/>
  <c r="M10" i="31" s="1"/>
  <c r="AF10" i="31"/>
  <c r="AH10" i="31" s="1"/>
  <c r="AI10" i="31" s="1"/>
  <c r="F10" i="31"/>
  <c r="G10" i="31" s="1"/>
  <c r="G51" i="31"/>
  <c r="X43" i="31"/>
  <c r="Q43" i="31"/>
  <c r="M41" i="31"/>
  <c r="N41" i="31" s="1"/>
  <c r="F40" i="31"/>
  <c r="E52" i="31"/>
  <c r="AH31" i="31"/>
  <c r="AI31" i="31" s="1"/>
  <c r="N31" i="31"/>
  <c r="G20" i="31"/>
  <c r="Q20" i="31"/>
  <c r="J20" i="31"/>
  <c r="N20" i="31" s="1"/>
  <c r="X20" i="31"/>
  <c r="AI15" i="31"/>
  <c r="AD11" i="31"/>
  <c r="AD10" i="31"/>
  <c r="W41" i="31"/>
  <c r="AG21" i="31"/>
  <c r="AG32" i="31"/>
  <c r="AH7" i="31"/>
  <c r="F47" i="31"/>
  <c r="G47" i="31" s="1"/>
  <c r="K47" i="31"/>
  <c r="M47" i="31" s="1"/>
  <c r="N47" i="31" s="1"/>
  <c r="AF47" i="31"/>
  <c r="AH47" i="31" s="1"/>
  <c r="AI47" i="31" s="1"/>
  <c r="K40" i="31"/>
  <c r="M40" i="31" s="1"/>
  <c r="N40" i="31" s="1"/>
  <c r="AF40" i="31"/>
  <c r="AH40" i="31" s="1"/>
  <c r="R40" i="31"/>
  <c r="AI27" i="31"/>
  <c r="T17" i="31"/>
  <c r="X17" i="31"/>
  <c r="G17" i="31"/>
  <c r="Q17" i="31"/>
  <c r="AA11" i="31"/>
  <c r="AB11" i="31" s="1"/>
  <c r="Z32" i="31"/>
  <c r="N11" i="31"/>
  <c r="J50" i="31"/>
  <c r="N50" i="31" s="1"/>
  <c r="X50" i="31"/>
  <c r="F48" i="31"/>
  <c r="G48" i="31" s="1"/>
  <c r="X47" i="31"/>
  <c r="Q47" i="31"/>
  <c r="AA45" i="31"/>
  <c r="AB45" i="31" s="1"/>
  <c r="AI40" i="31"/>
  <c r="F39" i="31"/>
  <c r="R39" i="31"/>
  <c r="K39" i="31"/>
  <c r="M39" i="31" s="1"/>
  <c r="N39" i="31" s="1"/>
  <c r="AF39" i="31"/>
  <c r="M25" i="31"/>
  <c r="T24" i="31"/>
  <c r="U24" i="31" s="1"/>
  <c r="S29" i="31"/>
  <c r="AA23" i="31"/>
  <c r="AB23" i="31" s="1"/>
  <c r="AB19" i="31"/>
  <c r="T16" i="31"/>
  <c r="U16" i="31" s="1"/>
  <c r="F15" i="31"/>
  <c r="S32" i="31"/>
  <c r="X14" i="31"/>
  <c r="G14" i="31"/>
  <c r="Q14" i="31"/>
  <c r="U14" i="31" s="1"/>
  <c r="AE14" i="31"/>
  <c r="AI14" i="31" s="1"/>
  <c r="Y9" i="31"/>
  <c r="R9" i="31"/>
  <c r="R32" i="31" s="1"/>
  <c r="D21" i="31"/>
  <c r="K9" i="31"/>
  <c r="AF9" i="31"/>
  <c r="N8" i="31"/>
  <c r="Q51" i="31"/>
  <c r="L29" i="31"/>
  <c r="X27" i="31"/>
  <c r="G27" i="31"/>
  <c r="Q27" i="31"/>
  <c r="AH25" i="31"/>
  <c r="F25" i="31"/>
  <c r="G25" i="31" s="1"/>
  <c r="G29" i="31" s="1"/>
  <c r="C30" i="31" s="1"/>
  <c r="Y23" i="31"/>
  <c r="AH20" i="31"/>
  <c r="AI20" i="31" s="1"/>
  <c r="F20" i="31"/>
  <c r="M19" i="31"/>
  <c r="G15" i="31"/>
  <c r="Q15" i="31"/>
  <c r="J15" i="31"/>
  <c r="N15" i="31" s="1"/>
  <c r="AH12" i="31"/>
  <c r="AI12" i="31" s="1"/>
  <c r="Y12" i="31"/>
  <c r="AA12" i="31" s="1"/>
  <c r="R12" i="31"/>
  <c r="T12" i="31" s="1"/>
  <c r="F9" i="31"/>
  <c r="G7" i="31"/>
  <c r="Q7" i="31"/>
  <c r="J7" i="31"/>
  <c r="C21" i="31"/>
  <c r="G44" i="31"/>
  <c r="Q44" i="31"/>
  <c r="G40" i="31"/>
  <c r="Q40" i="31"/>
  <c r="R28" i="31"/>
  <c r="T28" i="31" s="1"/>
  <c r="U28" i="31" s="1"/>
  <c r="K28" i="31"/>
  <c r="M28" i="31" s="1"/>
  <c r="N28" i="31" s="1"/>
  <c r="N24" i="31"/>
  <c r="R18" i="31"/>
  <c r="T18" i="31" s="1"/>
  <c r="U18" i="31" s="1"/>
  <c r="K18" i="31"/>
  <c r="M18" i="31" s="1"/>
  <c r="N18" i="31" s="1"/>
  <c r="AB13" i="31"/>
  <c r="N10" i="31"/>
  <c r="T9" i="31"/>
  <c r="AE7" i="31"/>
  <c r="L21" i="31"/>
  <c r="L32" i="31"/>
  <c r="M7" i="31"/>
  <c r="G45" i="31"/>
  <c r="G41" i="31"/>
  <c r="AA28" i="31"/>
  <c r="AB28" i="31" s="1"/>
  <c r="J27" i="31"/>
  <c r="N27" i="31" s="1"/>
  <c r="E29" i="31"/>
  <c r="F17" i="31"/>
  <c r="X15" i="31"/>
  <c r="X32" i="31" s="1"/>
  <c r="M14" i="31"/>
  <c r="N14" i="31" s="1"/>
  <c r="T13" i="31"/>
  <c r="U13" i="31" s="1"/>
  <c r="AH9" i="31"/>
  <c r="T8" i="31"/>
  <c r="AA7" i="31"/>
  <c r="AB7" i="31" s="1"/>
  <c r="R23" i="31"/>
  <c r="T23" i="31" s="1"/>
  <c r="U23" i="31" s="1"/>
  <c r="K23" i="31"/>
  <c r="AA18" i="31"/>
  <c r="AB18" i="31" s="1"/>
  <c r="AH17" i="31"/>
  <c r="Y17" i="31"/>
  <c r="AA17" i="31" s="1"/>
  <c r="R17" i="31"/>
  <c r="AB12" i="31"/>
  <c r="AA10" i="31"/>
  <c r="AB10" i="31" s="1"/>
  <c r="Y21" i="31"/>
  <c r="Z21" i="31"/>
  <c r="J12" i="31"/>
  <c r="N12" i="31" s="1"/>
  <c r="K7" i="31"/>
  <c r="X24" i="31"/>
  <c r="AB24" i="31" s="1"/>
  <c r="Y14" i="31"/>
  <c r="AA14" i="31" s="1"/>
  <c r="Q12" i="31"/>
  <c r="U12" i="31" s="1"/>
  <c r="F7" i="5"/>
  <c r="G7" i="5"/>
  <c r="F8" i="5"/>
  <c r="E8" i="5" s="1"/>
  <c r="G8" i="5"/>
  <c r="F9" i="5"/>
  <c r="G9" i="5"/>
  <c r="F10" i="5"/>
  <c r="G10" i="5"/>
  <c r="E10" i="5" s="1"/>
  <c r="F11" i="5"/>
  <c r="G11" i="5"/>
  <c r="F12" i="5"/>
  <c r="G12" i="5"/>
  <c r="F13" i="5"/>
  <c r="G13" i="5"/>
  <c r="F14" i="5"/>
  <c r="G14" i="5"/>
  <c r="E14" i="5" s="1"/>
  <c r="F15" i="5"/>
  <c r="G15" i="5"/>
  <c r="F16" i="5"/>
  <c r="E16" i="5" s="1"/>
  <c r="G16" i="5"/>
  <c r="F17" i="5"/>
  <c r="G17" i="5"/>
  <c r="F18" i="5"/>
  <c r="G18" i="5"/>
  <c r="E18" i="5" s="1"/>
  <c r="F19" i="5"/>
  <c r="G19" i="5"/>
  <c r="F20" i="5"/>
  <c r="G20" i="5"/>
  <c r="F21" i="5"/>
  <c r="G21" i="5"/>
  <c r="F22" i="5"/>
  <c r="G22" i="5"/>
  <c r="E22" i="5" s="1"/>
  <c r="F23" i="5"/>
  <c r="G23" i="5"/>
  <c r="F24" i="5"/>
  <c r="E24" i="5" s="1"/>
  <c r="G24" i="5"/>
  <c r="E6" i="5"/>
  <c r="E7" i="5"/>
  <c r="E9" i="5"/>
  <c r="E11" i="5"/>
  <c r="E12" i="5"/>
  <c r="E13" i="5"/>
  <c r="E15" i="5"/>
  <c r="E17" i="5"/>
  <c r="E19" i="5"/>
  <c r="E20" i="5"/>
  <c r="E21" i="5"/>
  <c r="E23" i="5"/>
  <c r="E47" i="5"/>
  <c r="E48" i="5"/>
  <c r="E49" i="5"/>
  <c r="E50" i="5"/>
  <c r="B47" i="5"/>
  <c r="B48" i="5"/>
  <c r="B49" i="5"/>
  <c r="B50" i="5"/>
  <c r="B22" i="5"/>
  <c r="B23" i="5"/>
  <c r="B24" i="5"/>
  <c r="M11" i="16"/>
  <c r="Z40" i="31" s="1"/>
  <c r="AA40" i="31" s="1"/>
  <c r="AB40" i="31" s="1"/>
  <c r="M12" i="16"/>
  <c r="Z41" i="31" s="1"/>
  <c r="AA41" i="31" s="1"/>
  <c r="AB41" i="31" s="1"/>
  <c r="M13" i="16"/>
  <c r="Z42" i="31" s="1"/>
  <c r="AA42" i="31" s="1"/>
  <c r="AB42" i="31" s="1"/>
  <c r="M14" i="16"/>
  <c r="Z43" i="31" s="1"/>
  <c r="AA43" i="31" s="1"/>
  <c r="M15" i="16"/>
  <c r="Z44" i="31" s="1"/>
  <c r="M16" i="16"/>
  <c r="Z45" i="31" s="1"/>
  <c r="M17" i="16"/>
  <c r="Z46" i="31" s="1"/>
  <c r="AA46" i="31" s="1"/>
  <c r="AB46" i="31" s="1"/>
  <c r="M18" i="16"/>
  <c r="Z47" i="31" s="1"/>
  <c r="AA47" i="31" s="1"/>
  <c r="M19" i="16"/>
  <c r="Z48" i="31" s="1"/>
  <c r="M20" i="16"/>
  <c r="Z49" i="31" s="1"/>
  <c r="M21" i="16"/>
  <c r="Z50" i="31" s="1"/>
  <c r="AA50" i="31" s="1"/>
  <c r="M22" i="16"/>
  <c r="Z51" i="31" s="1"/>
  <c r="M23" i="16"/>
  <c r="Z54" i="31" s="1"/>
  <c r="AA54" i="31" s="1"/>
  <c r="AB54" i="31" s="1"/>
  <c r="M24" i="16"/>
  <c r="Z55" i="31" s="1"/>
  <c r="M25" i="16"/>
  <c r="Z56" i="31" s="1"/>
  <c r="AA56" i="31" s="1"/>
  <c r="AB56" i="31" s="1"/>
  <c r="M26" i="16"/>
  <c r="Z57" i="31" s="1"/>
  <c r="AA57" i="31" s="1"/>
  <c r="AB57" i="31" s="1"/>
  <c r="M27" i="16"/>
  <c r="Z58" i="31" s="1"/>
  <c r="M28" i="16"/>
  <c r="Z59" i="31" s="1"/>
  <c r="AA59" i="31" s="1"/>
  <c r="AB59" i="31" s="1"/>
  <c r="M29" i="16"/>
  <c r="Z62" i="31" s="1"/>
  <c r="AA62" i="31" s="1"/>
  <c r="AB62" i="31" s="1"/>
  <c r="L11" i="16"/>
  <c r="S40" i="31" s="1"/>
  <c r="L12" i="16"/>
  <c r="S41" i="31" s="1"/>
  <c r="T41" i="31" s="1"/>
  <c r="U41" i="31" s="1"/>
  <c r="L13" i="16"/>
  <c r="S42" i="31" s="1"/>
  <c r="T42" i="31" s="1"/>
  <c r="U42" i="31" s="1"/>
  <c r="L14" i="16"/>
  <c r="S43" i="31" s="1"/>
  <c r="L15" i="16"/>
  <c r="S44" i="31" s="1"/>
  <c r="L16" i="16"/>
  <c r="S45" i="31" s="1"/>
  <c r="L17" i="16"/>
  <c r="S46" i="31" s="1"/>
  <c r="T46" i="31" s="1"/>
  <c r="U46" i="31" s="1"/>
  <c r="L18" i="16"/>
  <c r="S47" i="31" s="1"/>
  <c r="T47" i="31" s="1"/>
  <c r="L19" i="16"/>
  <c r="S48" i="31" s="1"/>
  <c r="L20" i="16"/>
  <c r="S49" i="31" s="1"/>
  <c r="T49" i="31" s="1"/>
  <c r="U49" i="31" s="1"/>
  <c r="L21" i="16"/>
  <c r="S50" i="31" s="1"/>
  <c r="T50" i="31" s="1"/>
  <c r="U50" i="31" s="1"/>
  <c r="L22" i="16"/>
  <c r="S51" i="31" s="1"/>
  <c r="L23" i="16"/>
  <c r="S54" i="31" s="1"/>
  <c r="T54" i="31" s="1"/>
  <c r="U54" i="31" s="1"/>
  <c r="L24" i="16"/>
  <c r="S55" i="31" s="1"/>
  <c r="L25" i="16"/>
  <c r="S56" i="31" s="1"/>
  <c r="T56" i="31" s="1"/>
  <c r="U56" i="31" s="1"/>
  <c r="L26" i="16"/>
  <c r="S57" i="31" s="1"/>
  <c r="T57" i="31" s="1"/>
  <c r="U57" i="31" s="1"/>
  <c r="L27" i="16"/>
  <c r="S58" i="31" s="1"/>
  <c r="L28" i="16"/>
  <c r="S59" i="31" s="1"/>
  <c r="L29" i="16"/>
  <c r="S62" i="31" s="1"/>
  <c r="T62" i="31" s="1"/>
  <c r="U62" i="31" s="1"/>
  <c r="K12" i="16"/>
  <c r="K13" i="16"/>
  <c r="K14" i="16"/>
  <c r="K15" i="16"/>
  <c r="K16" i="16"/>
  <c r="K17" i="16"/>
  <c r="K18" i="16"/>
  <c r="K19" i="16"/>
  <c r="K20" i="16"/>
  <c r="K21" i="16"/>
  <c r="K22" i="16"/>
  <c r="K23" i="16"/>
  <c r="K24" i="16"/>
  <c r="K25" i="16"/>
  <c r="K26" i="16"/>
  <c r="K27" i="16"/>
  <c r="K28" i="16"/>
  <c r="K29" i="16"/>
  <c r="J11" i="16"/>
  <c r="J12" i="16"/>
  <c r="J13" i="16"/>
  <c r="J14" i="16"/>
  <c r="J15" i="16"/>
  <c r="J16" i="16"/>
  <c r="J17" i="16"/>
  <c r="J18" i="16"/>
  <c r="J19" i="16"/>
  <c r="J20" i="16"/>
  <c r="J21" i="16"/>
  <c r="J22" i="16"/>
  <c r="J23" i="16"/>
  <c r="J24" i="16"/>
  <c r="J25" i="16"/>
  <c r="J26" i="16"/>
  <c r="J27" i="16"/>
  <c r="J28" i="16"/>
  <c r="J29" i="16"/>
  <c r="I11" i="16"/>
  <c r="I12" i="16"/>
  <c r="I13" i="16"/>
  <c r="I14" i="16"/>
  <c r="I15" i="16"/>
  <c r="I16" i="16"/>
  <c r="I17" i="16"/>
  <c r="I18" i="16"/>
  <c r="I19" i="16"/>
  <c r="I20" i="16"/>
  <c r="I21" i="16"/>
  <c r="I22" i="16"/>
  <c r="I23" i="16"/>
  <c r="I24" i="16"/>
  <c r="I25" i="16"/>
  <c r="I26" i="16"/>
  <c r="I27" i="16"/>
  <c r="I28" i="16"/>
  <c r="I29" i="16"/>
  <c r="J7" i="16"/>
  <c r="K7" i="16"/>
  <c r="L7" i="16"/>
  <c r="M7" i="16"/>
  <c r="R7" i="16"/>
  <c r="S7" i="16"/>
  <c r="T7" i="16"/>
  <c r="Q5" i="31" s="1"/>
  <c r="U7" i="16"/>
  <c r="X5" i="31" s="1"/>
  <c r="Q8" i="16"/>
  <c r="I9" i="16"/>
  <c r="J9" i="16"/>
  <c r="K9" i="16"/>
  <c r="L9" i="16"/>
  <c r="S38" i="31" s="1"/>
  <c r="T38" i="31" s="1"/>
  <c r="U38" i="31" s="1"/>
  <c r="M9" i="16"/>
  <c r="Z38" i="31" s="1"/>
  <c r="AA38" i="31" s="1"/>
  <c r="AB38" i="31" s="1"/>
  <c r="I10" i="16"/>
  <c r="J10" i="16"/>
  <c r="K10" i="16"/>
  <c r="L10" i="16"/>
  <c r="S39" i="31" s="1"/>
  <c r="T39" i="31" s="1"/>
  <c r="M10" i="16"/>
  <c r="Z39" i="31" s="1"/>
  <c r="AA39" i="31" s="1"/>
  <c r="U113" i="31" l="1"/>
  <c r="S60" i="31"/>
  <c r="T55" i="31"/>
  <c r="U55" i="31" s="1"/>
  <c r="T59" i="31"/>
  <c r="U59" i="31" s="1"/>
  <c r="U60" i="31" s="1"/>
  <c r="Q61" i="31" s="1"/>
  <c r="AA55" i="31"/>
  <c r="AB55" i="31" s="1"/>
  <c r="AA44" i="31"/>
  <c r="AB44" i="31" s="1"/>
  <c r="AB112" i="31"/>
  <c r="U73" i="31"/>
  <c r="U44" i="31"/>
  <c r="T51" i="31"/>
  <c r="S52" i="31"/>
  <c r="T48" i="31"/>
  <c r="U48" i="31" s="1"/>
  <c r="S63" i="31"/>
  <c r="T45" i="31"/>
  <c r="U45" i="31" s="1"/>
  <c r="T43" i="31"/>
  <c r="U43" i="31" s="1"/>
  <c r="T40" i="31"/>
  <c r="U47" i="31"/>
  <c r="U76" i="31"/>
  <c r="T58" i="31"/>
  <c r="U58" i="31" s="1"/>
  <c r="AB60" i="31"/>
  <c r="X61" i="31" s="1"/>
  <c r="AB91" i="31"/>
  <c r="AB92" i="31" s="1"/>
  <c r="Z60" i="31"/>
  <c r="AA48" i="31"/>
  <c r="AB48" i="31" s="1"/>
  <c r="Z63" i="31"/>
  <c r="AB43" i="31"/>
  <c r="AB47" i="31"/>
  <c r="AA51" i="31"/>
  <c r="AB51" i="31" s="1"/>
  <c r="AB50" i="31"/>
  <c r="AA49" i="31"/>
  <c r="AB49" i="31" s="1"/>
  <c r="AB75" i="31"/>
  <c r="AB83" i="31"/>
  <c r="Z52" i="31"/>
  <c r="AA58" i="31"/>
  <c r="AB58" i="31" s="1"/>
  <c r="X68" i="31"/>
  <c r="X100" i="31"/>
  <c r="X36" i="31"/>
  <c r="U20" i="31"/>
  <c r="Q36" i="31"/>
  <c r="Q100" i="31"/>
  <c r="Q68" i="31"/>
  <c r="U9" i="31"/>
  <c r="N52" i="31"/>
  <c r="J53" i="31" s="1"/>
  <c r="G63" i="31"/>
  <c r="C64" i="31" s="1"/>
  <c r="AI124" i="31"/>
  <c r="J21" i="31"/>
  <c r="N7" i="31"/>
  <c r="J32" i="31"/>
  <c r="AD83" i="31"/>
  <c r="AD51" i="31"/>
  <c r="AD115" i="31"/>
  <c r="Y127" i="31"/>
  <c r="AA102" i="31"/>
  <c r="AB102" i="31" s="1"/>
  <c r="Y116" i="31"/>
  <c r="Q21" i="31"/>
  <c r="Q32" i="31"/>
  <c r="U7" i="31"/>
  <c r="U27" i="31"/>
  <c r="Q29" i="31"/>
  <c r="X29" i="31"/>
  <c r="AD117" i="31"/>
  <c r="AD85" i="31"/>
  <c r="AD53" i="31"/>
  <c r="AD57" i="31"/>
  <c r="AD89" i="31"/>
  <c r="AD121" i="31"/>
  <c r="AD54" i="31"/>
  <c r="AD118" i="31"/>
  <c r="AD86" i="31"/>
  <c r="AB39" i="31"/>
  <c r="X52" i="31"/>
  <c r="X63" i="31"/>
  <c r="AD49" i="31"/>
  <c r="AD81" i="31"/>
  <c r="AD113" i="31"/>
  <c r="K95" i="31"/>
  <c r="M70" i="31"/>
  <c r="N70" i="31" s="1"/>
  <c r="N25" i="31"/>
  <c r="J29" i="31"/>
  <c r="AE29" i="31" s="1"/>
  <c r="AE30" i="31" s="1"/>
  <c r="U79" i="31"/>
  <c r="N81" i="31"/>
  <c r="Q127" i="31"/>
  <c r="N77" i="31"/>
  <c r="R116" i="31"/>
  <c r="AB107" i="31"/>
  <c r="AB103" i="31"/>
  <c r="X127" i="31"/>
  <c r="X116" i="31"/>
  <c r="AB121" i="31"/>
  <c r="AB124" i="31" s="1"/>
  <c r="X125" i="31" s="1"/>
  <c r="N71" i="31"/>
  <c r="J95" i="31"/>
  <c r="G95" i="31"/>
  <c r="C96" i="31" s="1"/>
  <c r="G84" i="31"/>
  <c r="C85" i="31" s="1"/>
  <c r="M94" i="31"/>
  <c r="N94" i="31" s="1"/>
  <c r="AF84" i="31"/>
  <c r="AF95" i="31"/>
  <c r="G32" i="31"/>
  <c r="C33" i="31" s="1"/>
  <c r="G21" i="31"/>
  <c r="C22" i="31" s="1"/>
  <c r="AF21" i="31"/>
  <c r="AF32" i="31"/>
  <c r="AB14" i="31"/>
  <c r="AB20" i="31"/>
  <c r="G60" i="31"/>
  <c r="C61" i="31" s="1"/>
  <c r="U25" i="31"/>
  <c r="Y92" i="31"/>
  <c r="R92" i="31"/>
  <c r="X21" i="31"/>
  <c r="AD62" i="31"/>
  <c r="AD94" i="31"/>
  <c r="AD126" i="31"/>
  <c r="AB77" i="31"/>
  <c r="AI103" i="31"/>
  <c r="AI116" i="31" s="1"/>
  <c r="AE117" i="31" s="1"/>
  <c r="AE116" i="31"/>
  <c r="AE127" i="31"/>
  <c r="J124" i="31"/>
  <c r="AE124" i="31" s="1"/>
  <c r="R124" i="31"/>
  <c r="Y124" i="31"/>
  <c r="R127" i="31"/>
  <c r="T103" i="31"/>
  <c r="U103" i="31" s="1"/>
  <c r="N107" i="31"/>
  <c r="K124" i="31"/>
  <c r="AF124" i="31" s="1"/>
  <c r="M121" i="31"/>
  <c r="N121" i="31" s="1"/>
  <c r="N124" i="31" s="1"/>
  <c r="N103" i="31"/>
  <c r="J127" i="31"/>
  <c r="Q116" i="31"/>
  <c r="AD41" i="31"/>
  <c r="AD73" i="31"/>
  <c r="AD105" i="31"/>
  <c r="G116" i="31"/>
  <c r="C117" i="31" s="1"/>
  <c r="G127" i="31"/>
  <c r="C128" i="31" s="1"/>
  <c r="AI7" i="31"/>
  <c r="AE21" i="31"/>
  <c r="AE32" i="31"/>
  <c r="N79" i="31"/>
  <c r="AI113" i="31"/>
  <c r="U40" i="31"/>
  <c r="AB27" i="31"/>
  <c r="AB29" i="31" s="1"/>
  <c r="X30" i="31" s="1"/>
  <c r="AF63" i="31"/>
  <c r="AH39" i="31"/>
  <c r="AI39" i="31" s="1"/>
  <c r="Y29" i="31"/>
  <c r="R29" i="31"/>
  <c r="R95" i="31"/>
  <c r="R84" i="31"/>
  <c r="T70" i="31"/>
  <c r="U70" i="31" s="1"/>
  <c r="AI81" i="31"/>
  <c r="X92" i="31"/>
  <c r="Q92" i="31"/>
  <c r="Q93" i="31" s="1"/>
  <c r="AE95" i="31"/>
  <c r="AA126" i="31"/>
  <c r="AB126" i="31" s="1"/>
  <c r="AD88" i="31"/>
  <c r="AD56" i="31"/>
  <c r="AD120" i="31"/>
  <c r="J52" i="31"/>
  <c r="N126" i="31"/>
  <c r="U15" i="31"/>
  <c r="Q52" i="31"/>
  <c r="U39" i="31"/>
  <c r="Q63" i="31"/>
  <c r="K21" i="31"/>
  <c r="K32" i="31"/>
  <c r="K52" i="31"/>
  <c r="K63" i="31"/>
  <c r="U17" i="31"/>
  <c r="U72" i="31"/>
  <c r="Q95" i="31"/>
  <c r="M62" i="31"/>
  <c r="N62" i="31" s="1"/>
  <c r="W33" i="31"/>
  <c r="P64" i="31"/>
  <c r="P96" i="31"/>
  <c r="P128" i="31"/>
  <c r="Y84" i="31"/>
  <c r="Y95" i="31"/>
  <c r="W14" i="31"/>
  <c r="P45" i="31"/>
  <c r="P77" i="31"/>
  <c r="P109" i="31"/>
  <c r="AE84" i="31"/>
  <c r="AD13" i="31"/>
  <c r="W44" i="31"/>
  <c r="W76" i="31"/>
  <c r="W108" i="31"/>
  <c r="T126" i="31"/>
  <c r="U126" i="31" s="1"/>
  <c r="AB15" i="31"/>
  <c r="R52" i="31"/>
  <c r="AI62" i="31"/>
  <c r="AF52" i="31"/>
  <c r="G52" i="31"/>
  <c r="C53" i="31" s="1"/>
  <c r="G92" i="31"/>
  <c r="C93" i="31" s="1"/>
  <c r="AD72" i="31"/>
  <c r="AD104" i="31"/>
  <c r="AD40" i="31"/>
  <c r="J84" i="31"/>
  <c r="N83" i="31"/>
  <c r="U120" i="31"/>
  <c r="U124" i="31" s="1"/>
  <c r="Q125" i="31" s="1"/>
  <c r="N9" i="31"/>
  <c r="J116" i="31"/>
  <c r="M102" i="31"/>
  <c r="N102" i="31" s="1"/>
  <c r="K127" i="31"/>
  <c r="U51" i="31"/>
  <c r="AD42" i="31"/>
  <c r="AD74" i="31"/>
  <c r="AD106" i="31"/>
  <c r="AH94" i="31"/>
  <c r="AI94" i="31" s="1"/>
  <c r="U83" i="31"/>
  <c r="M55" i="31"/>
  <c r="N55" i="31" s="1"/>
  <c r="N60" i="31" s="1"/>
  <c r="J61" i="31" s="1"/>
  <c r="K60" i="31"/>
  <c r="AF60" i="31" s="1"/>
  <c r="K29" i="31"/>
  <c r="AF29" i="31" s="1"/>
  <c r="M23" i="31"/>
  <c r="N23" i="31" s="1"/>
  <c r="N29" i="31" s="1"/>
  <c r="J30" i="31" s="1"/>
  <c r="AA9" i="31"/>
  <c r="AB9" i="31" s="1"/>
  <c r="Y32" i="31"/>
  <c r="AB17" i="31"/>
  <c r="AB71" i="31"/>
  <c r="X95" i="31"/>
  <c r="X84" i="31"/>
  <c r="AD8" i="31"/>
  <c r="W39" i="31"/>
  <c r="W103" i="31"/>
  <c r="W71" i="31"/>
  <c r="J63" i="31"/>
  <c r="Y60" i="31"/>
  <c r="R60" i="31"/>
  <c r="AD7" i="31"/>
  <c r="W38" i="31"/>
  <c r="W70" i="31"/>
  <c r="W102" i="31"/>
  <c r="R63" i="31"/>
  <c r="AH70" i="31"/>
  <c r="AI70" i="31" s="1"/>
  <c r="Q84" i="31"/>
  <c r="N86" i="31"/>
  <c r="N92" i="31" s="1"/>
  <c r="J93" i="31" s="1"/>
  <c r="J92" i="31"/>
  <c r="AE92" i="31" s="1"/>
  <c r="AE93" i="31" s="1"/>
  <c r="U75" i="31"/>
  <c r="R21" i="31"/>
  <c r="AF127" i="31"/>
  <c r="AF116" i="31"/>
  <c r="Q124" i="31"/>
  <c r="X124" i="31"/>
  <c r="AI9" i="31"/>
  <c r="X26" i="7"/>
  <c r="X25" i="7"/>
  <c r="W26" i="7"/>
  <c r="W25" i="7"/>
  <c r="U127" i="31" l="1"/>
  <c r="Q128" i="31" s="1"/>
  <c r="G18" i="17" s="1"/>
  <c r="U63" i="31"/>
  <c r="Q64" i="31" s="1"/>
  <c r="G12" i="17" s="1"/>
  <c r="X93" i="31"/>
  <c r="AB95" i="31"/>
  <c r="X96" i="31" s="1"/>
  <c r="H15" i="17" s="1"/>
  <c r="AB52" i="31"/>
  <c r="X53" i="31" s="1"/>
  <c r="U29" i="31"/>
  <c r="Q30" i="31" s="1"/>
  <c r="AB32" i="31"/>
  <c r="X33" i="31" s="1"/>
  <c r="H9" i="17" s="1"/>
  <c r="AB21" i="31"/>
  <c r="X22" i="31" s="1"/>
  <c r="AI21" i="31"/>
  <c r="AE22" i="31" s="1"/>
  <c r="AI32" i="31"/>
  <c r="AE33" i="31" s="1"/>
  <c r="AD38" i="31"/>
  <c r="AD102" i="31"/>
  <c r="AD70" i="31"/>
  <c r="U116" i="31"/>
  <c r="Q117" i="31" s="1"/>
  <c r="N95" i="31"/>
  <c r="J96" i="31" s="1"/>
  <c r="N84" i="31"/>
  <c r="J85" i="31" s="1"/>
  <c r="AB116" i="31"/>
  <c r="X117" i="31" s="1"/>
  <c r="AB127" i="31"/>
  <c r="X128" i="31" s="1"/>
  <c r="H18" i="17" s="1"/>
  <c r="N21" i="31"/>
  <c r="J22" i="31" s="1"/>
  <c r="N32" i="31"/>
  <c r="J33" i="31" s="1"/>
  <c r="N63" i="31"/>
  <c r="J64" i="31" s="1"/>
  <c r="U52" i="31"/>
  <c r="Q53" i="31" s="1"/>
  <c r="AE125" i="31"/>
  <c r="AI84" i="31"/>
  <c r="AE85" i="31" s="1"/>
  <c r="AI95" i="31"/>
  <c r="AE96" i="31" s="1"/>
  <c r="N127" i="31"/>
  <c r="J128" i="31" s="1"/>
  <c r="N116" i="31"/>
  <c r="J117" i="31" s="1"/>
  <c r="J125" i="31"/>
  <c r="U32" i="31"/>
  <c r="Q33" i="31" s="1"/>
  <c r="G9" i="17" s="1"/>
  <c r="U21" i="31"/>
  <c r="Q22" i="31" s="1"/>
  <c r="AD76" i="31"/>
  <c r="AD44" i="31"/>
  <c r="AD108" i="31"/>
  <c r="AD33" i="31"/>
  <c r="W96" i="31"/>
  <c r="W128" i="31"/>
  <c r="W64" i="31"/>
  <c r="U84" i="31"/>
  <c r="Q85" i="31" s="1"/>
  <c r="U95" i="31"/>
  <c r="Q96" i="31" s="1"/>
  <c r="G15" i="17" s="1"/>
  <c r="AB63" i="31"/>
  <c r="X64" i="31" s="1"/>
  <c r="H12" i="17" s="1"/>
  <c r="AB84" i="31"/>
  <c r="X85" i="31" s="1"/>
  <c r="AI127" i="31"/>
  <c r="AE128" i="31" s="1"/>
  <c r="AI63" i="31"/>
  <c r="AE64" i="31" s="1"/>
  <c r="AI52" i="31"/>
  <c r="AE53" i="31" s="1"/>
  <c r="AD71" i="31"/>
  <c r="AD39" i="31"/>
  <c r="AD103" i="31"/>
  <c r="AD14" i="31"/>
  <c r="W45" i="31"/>
  <c r="W77" i="31"/>
  <c r="W109" i="31"/>
  <c r="X28" i="6"/>
  <c r="X27" i="6"/>
  <c r="W28" i="6"/>
  <c r="W27" i="6"/>
  <c r="X54" i="6"/>
  <c r="X53" i="6"/>
  <c r="X52" i="6"/>
  <c r="W54" i="6"/>
  <c r="W53" i="6"/>
  <c r="W52" i="6"/>
  <c r="AD64" i="31" l="1"/>
  <c r="AD96" i="31"/>
  <c r="AD128" i="31"/>
  <c r="AD45" i="31"/>
  <c r="AD77" i="31"/>
  <c r="AD109" i="31"/>
  <c r="H32" i="25"/>
  <c r="AU44" i="8" l="1"/>
  <c r="AT44" i="8"/>
  <c r="AS44" i="8"/>
  <c r="AR44" i="8"/>
  <c r="AQ44" i="8"/>
  <c r="AP44" i="8"/>
  <c r="AO44" i="8"/>
  <c r="AM44" i="8"/>
  <c r="D14" i="14" l="1"/>
  <c r="AF32" i="10" l="1"/>
  <c r="AE32" i="10"/>
  <c r="AD32" i="10"/>
  <c r="AC32" i="10"/>
  <c r="AB32" i="10"/>
  <c r="AA32" i="10"/>
  <c r="AD54" i="4"/>
  <c r="AC54" i="4"/>
  <c r="AB54" i="4"/>
  <c r="G29" i="2"/>
  <c r="F29" i="2"/>
  <c r="E29" i="2"/>
  <c r="F55" i="2"/>
  <c r="C55" i="2"/>
  <c r="E55" i="16" l="1"/>
  <c r="C55" i="16"/>
  <c r="K11" i="16"/>
  <c r="AF31" i="10" l="1"/>
  <c r="AE31" i="10"/>
  <c r="AD31" i="10"/>
  <c r="AC31" i="10"/>
  <c r="AB31" i="10"/>
  <c r="AA31" i="10"/>
  <c r="AD53" i="4" l="1"/>
  <c r="AC53" i="4"/>
  <c r="AB53" i="4"/>
  <c r="G28" i="2"/>
  <c r="F28" i="2"/>
  <c r="E28" i="2"/>
  <c r="I55" i="16" l="1"/>
  <c r="G36" i="14" l="1"/>
  <c r="C14" i="14" l="1"/>
  <c r="AF30" i="10" l="1"/>
  <c r="AF29" i="10"/>
  <c r="AA30" i="10"/>
  <c r="AB30" i="10"/>
  <c r="AA29" i="10"/>
  <c r="AB51" i="4" l="1"/>
  <c r="AB52" i="4"/>
  <c r="AB49" i="4"/>
  <c r="AB50" i="4"/>
  <c r="AD52" i="4"/>
  <c r="AC52" i="4"/>
  <c r="AA12" i="10" l="1"/>
  <c r="AA13" i="10"/>
  <c r="AE30" i="10"/>
  <c r="AD30" i="10"/>
  <c r="AC30" i="10"/>
  <c r="H36" i="14" l="1"/>
  <c r="F36" i="14"/>
  <c r="E36" i="14"/>
  <c r="D36" i="14"/>
  <c r="C36" i="14"/>
  <c r="H25" i="14"/>
  <c r="G25" i="14"/>
  <c r="F25" i="14"/>
  <c r="E25" i="14"/>
  <c r="D25" i="14"/>
  <c r="C25" i="14"/>
  <c r="H14" i="14"/>
  <c r="G14" i="14"/>
  <c r="F14" i="14"/>
  <c r="E14" i="14"/>
  <c r="B30" i="16" l="1"/>
  <c r="C30" i="16"/>
  <c r="R8" i="16" s="1"/>
  <c r="D30" i="16"/>
  <c r="S8" i="16" s="1"/>
  <c r="E30" i="16"/>
  <c r="T8" i="16" s="1"/>
  <c r="F30" i="16"/>
  <c r="U8" i="16" s="1"/>
  <c r="M32" i="16"/>
  <c r="L32" i="16"/>
  <c r="K32" i="16"/>
  <c r="J32" i="16"/>
  <c r="F32" i="16"/>
  <c r="E32" i="16"/>
  <c r="D32" i="16"/>
  <c r="C32" i="16"/>
  <c r="R14" i="13" l="1"/>
  <c r="R15" i="13"/>
  <c r="AE29" i="10" l="1"/>
  <c r="AD29" i="10"/>
  <c r="AC29" i="10"/>
  <c r="AB29" i="10"/>
  <c r="Z45" i="8"/>
  <c r="AM45" i="8" s="1"/>
  <c r="AD51" i="4"/>
  <c r="AC51" i="4"/>
  <c r="C30" i="5" l="1"/>
  <c r="D30" i="5"/>
  <c r="E26" i="2"/>
  <c r="G26" i="2"/>
  <c r="F26" i="2"/>
  <c r="AD50" i="4" l="1"/>
  <c r="AC50" i="4"/>
  <c r="AT47" i="8"/>
  <c r="AT46" i="8"/>
  <c r="AT45" i="8"/>
  <c r="AN44" i="8"/>
  <c r="AF28" i="10"/>
  <c r="AE28" i="10"/>
  <c r="AD28" i="10"/>
  <c r="AC28" i="10"/>
  <c r="AB28" i="10"/>
  <c r="AA28" i="10"/>
  <c r="AA11" i="10"/>
  <c r="H44" i="25"/>
  <c r="H48" i="25" l="1"/>
  <c r="H47" i="25"/>
  <c r="H46" i="25"/>
  <c r="H45" i="25"/>
  <c r="H43" i="25"/>
  <c r="H42" i="25"/>
  <c r="H41" i="25"/>
  <c r="H40" i="25"/>
  <c r="H39" i="25"/>
  <c r="H31" i="25"/>
  <c r="H30" i="25"/>
  <c r="H29" i="25"/>
  <c r="H28" i="25"/>
  <c r="H27" i="25"/>
  <c r="H26" i="25"/>
  <c r="I26" i="25" s="1"/>
  <c r="H25" i="25"/>
  <c r="H24" i="25"/>
  <c r="H23" i="25"/>
  <c r="I31" i="25" s="1"/>
  <c r="H14" i="25"/>
  <c r="H13" i="25"/>
  <c r="H12" i="25"/>
  <c r="H11" i="25"/>
  <c r="H10" i="25"/>
  <c r="H9" i="25"/>
  <c r="H8" i="25"/>
  <c r="H7" i="25"/>
  <c r="H6" i="17"/>
  <c r="J11" i="17" s="1"/>
  <c r="G6" i="17"/>
  <c r="J10" i="17" s="1"/>
  <c r="F6" i="17"/>
  <c r="J9" i="17" s="1"/>
  <c r="E6" i="17"/>
  <c r="J8" i="17" s="1"/>
  <c r="I30" i="25" l="1"/>
  <c r="H49" i="25"/>
  <c r="I49" i="25" s="1"/>
  <c r="I41" i="25"/>
  <c r="I48" i="25"/>
  <c r="I25" i="25"/>
  <c r="I29" i="25"/>
  <c r="I27" i="25"/>
  <c r="I24" i="25"/>
  <c r="I28" i="25"/>
  <c r="I32" i="25"/>
  <c r="H33" i="25"/>
  <c r="I33" i="25" s="1"/>
  <c r="I43" i="25"/>
  <c r="I46" i="25"/>
  <c r="I44" i="25"/>
  <c r="I40" i="25"/>
  <c r="I42" i="25"/>
  <c r="I47" i="25"/>
  <c r="I45" i="25"/>
  <c r="I11" i="25"/>
  <c r="I8" i="25"/>
  <c r="I12" i="25"/>
  <c r="I9" i="25"/>
  <c r="I13" i="25"/>
  <c r="I10" i="25"/>
  <c r="I14" i="25"/>
  <c r="H15" i="25"/>
  <c r="I15" i="25" s="1"/>
  <c r="G7" i="17" l="1"/>
  <c r="M55" i="16"/>
  <c r="U17" i="16" s="1"/>
  <c r="L55" i="16"/>
  <c r="T17" i="16" s="1"/>
  <c r="K55" i="16"/>
  <c r="F16" i="17" s="1"/>
  <c r="J55" i="16"/>
  <c r="E16" i="17" s="1"/>
  <c r="D16" i="17"/>
  <c r="F55" i="16"/>
  <c r="U14" i="16" s="1"/>
  <c r="T14" i="16"/>
  <c r="D55" i="16"/>
  <c r="S14" i="16" s="1"/>
  <c r="B55" i="16"/>
  <c r="Q14" i="16" s="1"/>
  <c r="H7" i="17"/>
  <c r="D7" i="17"/>
  <c r="R14" i="16" l="1"/>
  <c r="J30" i="16"/>
  <c r="R11" i="16" s="1"/>
  <c r="H16" i="17"/>
  <c r="F13" i="17"/>
  <c r="E13" i="17"/>
  <c r="E7" i="17"/>
  <c r="G13" i="17"/>
  <c r="F7" i="17"/>
  <c r="D13" i="17"/>
  <c r="H13" i="17"/>
  <c r="G16" i="17"/>
  <c r="S17" i="16"/>
  <c r="R17" i="16"/>
  <c r="Q17" i="16"/>
  <c r="K30" i="16"/>
  <c r="S11" i="16" s="1"/>
  <c r="I30" i="16"/>
  <c r="Q11" i="16" s="1"/>
  <c r="M30" i="16"/>
  <c r="L30" i="16"/>
  <c r="T11" i="16" s="1"/>
  <c r="F10" i="17" l="1"/>
  <c r="G10" i="17"/>
  <c r="E10" i="17"/>
  <c r="D10" i="17"/>
  <c r="U11" i="16"/>
  <c r="H10" i="17"/>
  <c r="X16" i="13" l="1"/>
  <c r="X22" i="13" s="1"/>
  <c r="W16" i="13"/>
  <c r="W22" i="13" s="1"/>
  <c r="V16" i="13"/>
  <c r="V22" i="13" s="1"/>
  <c r="U16" i="13"/>
  <c r="U22" i="13" s="1"/>
  <c r="T16" i="13"/>
  <c r="T22" i="13" s="1"/>
  <c r="S16" i="13"/>
  <c r="S22" i="13" s="1"/>
  <c r="R16" i="13"/>
  <c r="R22" i="13" s="1"/>
  <c r="Q16" i="13"/>
  <c r="X15" i="13"/>
  <c r="X21" i="13" s="1"/>
  <c r="W15" i="13"/>
  <c r="W21" i="13" s="1"/>
  <c r="V15" i="13"/>
  <c r="V21" i="13" s="1"/>
  <c r="U15" i="13"/>
  <c r="U21" i="13" s="1"/>
  <c r="T15" i="13"/>
  <c r="T21" i="13" s="1"/>
  <c r="S15" i="13"/>
  <c r="S21" i="13" s="1"/>
  <c r="R21" i="13"/>
  <c r="Q15" i="13"/>
  <c r="X14" i="13"/>
  <c r="W14" i="13"/>
  <c r="V14" i="13"/>
  <c r="U14" i="13"/>
  <c r="T14" i="13"/>
  <c r="S14" i="13"/>
  <c r="Q14" i="13"/>
  <c r="Q10" i="13"/>
  <c r="Q9" i="13"/>
  <c r="X8" i="13"/>
  <c r="W8" i="13"/>
  <c r="V8" i="13"/>
  <c r="U8" i="13"/>
  <c r="T8" i="13"/>
  <c r="S8" i="13"/>
  <c r="R8" i="13"/>
  <c r="R20" i="13" s="1"/>
  <c r="AA9" i="12"/>
  <c r="Z9" i="12"/>
  <c r="Y9" i="12"/>
  <c r="X9" i="12"/>
  <c r="W9" i="12"/>
  <c r="V9" i="12"/>
  <c r="U9" i="12"/>
  <c r="T9" i="12"/>
  <c r="S9" i="12"/>
  <c r="R9" i="12"/>
  <c r="Q9" i="12"/>
  <c r="AA8" i="12"/>
  <c r="Z8" i="12"/>
  <c r="Y8" i="12"/>
  <c r="X8" i="12"/>
  <c r="W8" i="12"/>
  <c r="V8" i="12"/>
  <c r="U8" i="12"/>
  <c r="T8" i="12"/>
  <c r="S8" i="12"/>
  <c r="R8" i="12"/>
  <c r="Q8" i="12"/>
  <c r="AA7" i="12"/>
  <c r="Z7" i="12"/>
  <c r="Y7" i="12"/>
  <c r="X7" i="12"/>
  <c r="W7" i="12"/>
  <c r="V7" i="12"/>
  <c r="U7" i="12"/>
  <c r="T7" i="12"/>
  <c r="S7" i="12"/>
  <c r="R7" i="12"/>
  <c r="Q7" i="12"/>
  <c r="AA6" i="12"/>
  <c r="Z6" i="12"/>
  <c r="Y6" i="12"/>
  <c r="X6" i="12"/>
  <c r="W6" i="12"/>
  <c r="V6" i="12"/>
  <c r="U6" i="12"/>
  <c r="T6" i="12"/>
  <c r="S6" i="12"/>
  <c r="R6" i="12"/>
  <c r="Q6" i="12"/>
  <c r="Y10" i="11"/>
  <c r="X10" i="11"/>
  <c r="W10" i="11"/>
  <c r="V10" i="11"/>
  <c r="U10" i="11"/>
  <c r="T10" i="11"/>
  <c r="S10" i="11"/>
  <c r="R10" i="11"/>
  <c r="Q10" i="11"/>
  <c r="Y9" i="11"/>
  <c r="X9" i="11"/>
  <c r="W9" i="11"/>
  <c r="V9" i="11"/>
  <c r="U9" i="11"/>
  <c r="T9" i="11"/>
  <c r="S9" i="11"/>
  <c r="R9" i="11"/>
  <c r="Q9" i="11"/>
  <c r="Y8" i="11"/>
  <c r="X8" i="11"/>
  <c r="W8" i="11"/>
  <c r="V8" i="11"/>
  <c r="U8" i="11"/>
  <c r="T8" i="11"/>
  <c r="S8" i="11"/>
  <c r="R8" i="11"/>
  <c r="Q8" i="11"/>
  <c r="Y7" i="11"/>
  <c r="X7" i="11"/>
  <c r="W7" i="11"/>
  <c r="V7" i="11"/>
  <c r="U7" i="11"/>
  <c r="T7" i="11"/>
  <c r="S7" i="11"/>
  <c r="R7" i="11"/>
  <c r="Q7" i="11"/>
  <c r="S20" i="13" l="1"/>
  <c r="W20" i="13"/>
  <c r="Q8" i="13"/>
  <c r="V20" i="13"/>
  <c r="Q21" i="13"/>
  <c r="Q22" i="13"/>
  <c r="T20" i="13"/>
  <c r="X20" i="13"/>
  <c r="U20" i="13"/>
  <c r="V47" i="8"/>
  <c r="T47" i="8"/>
  <c r="S47" i="8"/>
  <c r="R47" i="8"/>
  <c r="P47" i="8"/>
  <c r="N47" i="8"/>
  <c r="L47" i="8"/>
  <c r="J47" i="8"/>
  <c r="H47" i="8"/>
  <c r="F47" i="8"/>
  <c r="D47" i="8"/>
  <c r="V46" i="8"/>
  <c r="T46" i="8"/>
  <c r="S46" i="8"/>
  <c r="R46" i="8"/>
  <c r="P46" i="8"/>
  <c r="N46" i="8"/>
  <c r="L46" i="8"/>
  <c r="J46" i="8"/>
  <c r="H46" i="8"/>
  <c r="F46" i="8"/>
  <c r="D46" i="8"/>
  <c r="S45" i="8"/>
  <c r="R45" i="8"/>
  <c r="P45" i="8"/>
  <c r="N45" i="8"/>
  <c r="L45" i="8"/>
  <c r="J45" i="8"/>
  <c r="H45" i="8"/>
  <c r="F45" i="8"/>
  <c r="D45" i="8"/>
  <c r="V44" i="8"/>
  <c r="S44" i="8"/>
  <c r="T44" i="8"/>
  <c r="R44" i="8"/>
  <c r="P44" i="8"/>
  <c r="N44" i="8"/>
  <c r="L44" i="8"/>
  <c r="J44" i="8"/>
  <c r="H44" i="8"/>
  <c r="F44" i="8"/>
  <c r="D44" i="8"/>
  <c r="B47" i="8"/>
  <c r="B46" i="8"/>
  <c r="B45" i="8"/>
  <c r="B44" i="8"/>
  <c r="Q20" i="13" l="1"/>
  <c r="AB21"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F12" i="10"/>
  <c r="AE12" i="10"/>
  <c r="AD12" i="10"/>
  <c r="AC12" i="10"/>
  <c r="AB12" i="10"/>
  <c r="AF11" i="10"/>
  <c r="AE11" i="10"/>
  <c r="AD11" i="10"/>
  <c r="AC11" i="10"/>
  <c r="AB11" i="10"/>
  <c r="AV47" i="8"/>
  <c r="W47" i="8" s="1"/>
  <c r="AU47" i="8"/>
  <c r="U47" i="8" s="1"/>
  <c r="Q47" i="8"/>
  <c r="AS47" i="8"/>
  <c r="O47" i="8" s="1"/>
  <c r="AR47" i="8"/>
  <c r="M47" i="8" s="1"/>
  <c r="AQ47" i="8"/>
  <c r="K47" i="8" s="1"/>
  <c r="AP47" i="8"/>
  <c r="I47" i="8" s="1"/>
  <c r="AO47" i="8"/>
  <c r="G47" i="8" s="1"/>
  <c r="AN47" i="8"/>
  <c r="E47" i="8" s="1"/>
  <c r="AM47" i="8"/>
  <c r="C47" i="8" s="1"/>
  <c r="AV46" i="8"/>
  <c r="W46" i="8" s="1"/>
  <c r="AU46" i="8"/>
  <c r="U46" i="8" s="1"/>
  <c r="Q46" i="8"/>
  <c r="AS46" i="8"/>
  <c r="O46" i="8" s="1"/>
  <c r="AR46" i="8"/>
  <c r="M46" i="8" s="1"/>
  <c r="AQ46" i="8"/>
  <c r="K46" i="8" s="1"/>
  <c r="AP46" i="8"/>
  <c r="I46" i="8" s="1"/>
  <c r="AO46" i="8"/>
  <c r="G46" i="8" s="1"/>
  <c r="AN46" i="8"/>
  <c r="E46" i="8" s="1"/>
  <c r="AM46" i="8"/>
  <c r="C46" i="8" s="1"/>
  <c r="Q45" i="8"/>
  <c r="AS45" i="8"/>
  <c r="O45" i="8" s="1"/>
  <c r="AR45" i="8"/>
  <c r="M45" i="8" s="1"/>
  <c r="AQ45" i="8"/>
  <c r="K45" i="8" s="1"/>
  <c r="AP45" i="8"/>
  <c r="I45" i="8" s="1"/>
  <c r="AO45" i="8"/>
  <c r="G45" i="8" s="1"/>
  <c r="AL45" i="8"/>
  <c r="V45" i="8" s="1"/>
  <c r="AK45" i="8"/>
  <c r="C45" i="8"/>
  <c r="AV44" i="8"/>
  <c r="W44" i="8" s="1"/>
  <c r="U44" i="8"/>
  <c r="Q44" i="8"/>
  <c r="O44" i="8"/>
  <c r="M44" i="8"/>
  <c r="K44" i="8"/>
  <c r="I44" i="8"/>
  <c r="G44" i="8"/>
  <c r="E44" i="8"/>
  <c r="C44" i="8"/>
  <c r="AU45" i="8" l="1"/>
  <c r="U45" i="8" s="1"/>
  <c r="T45" i="8"/>
  <c r="AN45" i="8"/>
  <c r="E45" i="8" s="1"/>
  <c r="AV45" i="8"/>
  <c r="W45" i="8" s="1"/>
  <c r="F30" i="5"/>
  <c r="G30" i="5"/>
  <c r="S31" i="7" s="1"/>
  <c r="E31" i="5"/>
  <c r="E32" i="5"/>
  <c r="R49" i="7"/>
  <c r="S49" i="7"/>
  <c r="X50" i="7" s="1"/>
  <c r="R48" i="7"/>
  <c r="W49" i="7" s="1"/>
  <c r="S48" i="7"/>
  <c r="X49" i="7" s="1"/>
  <c r="R47" i="7"/>
  <c r="S47" i="7"/>
  <c r="X48" i="7" s="1"/>
  <c r="R46" i="7"/>
  <c r="W47" i="7" s="1"/>
  <c r="S46" i="7"/>
  <c r="X47" i="7" s="1"/>
  <c r="R45" i="7"/>
  <c r="S45" i="7"/>
  <c r="X46" i="7" s="1"/>
  <c r="R44" i="7"/>
  <c r="S44" i="7"/>
  <c r="X44" i="7" s="1"/>
  <c r="R43" i="7"/>
  <c r="S43" i="7"/>
  <c r="X43" i="7" s="1"/>
  <c r="R42" i="7"/>
  <c r="S42" i="7"/>
  <c r="X42" i="7" s="1"/>
  <c r="R41" i="7"/>
  <c r="S41" i="7"/>
  <c r="X41" i="7" s="1"/>
  <c r="R40" i="7"/>
  <c r="S40" i="7"/>
  <c r="X40" i="7" s="1"/>
  <c r="R39" i="7"/>
  <c r="S39" i="7"/>
  <c r="X39" i="7" s="1"/>
  <c r="R38" i="7"/>
  <c r="W38" i="7" s="1"/>
  <c r="S38" i="7"/>
  <c r="X38" i="7" s="1"/>
  <c r="R37" i="7"/>
  <c r="S37" i="7"/>
  <c r="X37" i="7" s="1"/>
  <c r="R36" i="7"/>
  <c r="S36" i="7"/>
  <c r="X36" i="7" s="1"/>
  <c r="R35" i="7"/>
  <c r="S35" i="7"/>
  <c r="X35" i="7" s="1"/>
  <c r="R34" i="7"/>
  <c r="W33" i="7" s="1"/>
  <c r="S34" i="7"/>
  <c r="X33" i="7" s="1"/>
  <c r="R33" i="7"/>
  <c r="S33" i="7"/>
  <c r="X32" i="7" s="1"/>
  <c r="R32" i="7"/>
  <c r="W31" i="7" s="1"/>
  <c r="S32" i="7"/>
  <c r="X31" i="7" s="1"/>
  <c r="M30" i="7"/>
  <c r="G30" i="7"/>
  <c r="X24" i="7"/>
  <c r="R22" i="7"/>
  <c r="W23" i="7" s="1"/>
  <c r="S22" i="7"/>
  <c r="X23" i="7" s="1"/>
  <c r="R21" i="7"/>
  <c r="S21" i="7"/>
  <c r="X22" i="7" s="1"/>
  <c r="R20" i="7"/>
  <c r="W21" i="7" s="1"/>
  <c r="S20" i="7"/>
  <c r="X21" i="7" s="1"/>
  <c r="R19" i="7"/>
  <c r="S19" i="7"/>
  <c r="X20" i="7" s="1"/>
  <c r="R18" i="7"/>
  <c r="S18" i="7"/>
  <c r="X18" i="7" s="1"/>
  <c r="R17" i="7"/>
  <c r="S17" i="7"/>
  <c r="X17" i="7" s="1"/>
  <c r="R16" i="7"/>
  <c r="W16" i="7" s="1"/>
  <c r="S16" i="7"/>
  <c r="X16" i="7" s="1"/>
  <c r="R15" i="7"/>
  <c r="S15" i="7"/>
  <c r="X15" i="7" s="1"/>
  <c r="R14" i="7"/>
  <c r="S14" i="7"/>
  <c r="X14" i="7" s="1"/>
  <c r="R13" i="7"/>
  <c r="S13" i="7"/>
  <c r="X13" i="7" s="1"/>
  <c r="R12" i="7"/>
  <c r="W12" i="7" s="1"/>
  <c r="S12" i="7"/>
  <c r="X12" i="7" s="1"/>
  <c r="R11" i="7"/>
  <c r="S11" i="7"/>
  <c r="X11" i="7" s="1"/>
  <c r="R10" i="7"/>
  <c r="S10" i="7"/>
  <c r="X10" i="7" s="1"/>
  <c r="R9" i="7"/>
  <c r="S9" i="7"/>
  <c r="X9" i="7" s="1"/>
  <c r="R8" i="7"/>
  <c r="S8" i="7"/>
  <c r="X7" i="7" s="1"/>
  <c r="R7" i="7"/>
  <c r="W6" i="7" s="1"/>
  <c r="S7" i="7"/>
  <c r="X6" i="7" s="1"/>
  <c r="R6" i="7"/>
  <c r="W5" i="7" s="1"/>
  <c r="S6" i="7"/>
  <c r="X5" i="7" s="1"/>
  <c r="M4" i="7"/>
  <c r="G4" i="7"/>
  <c r="X26" i="6"/>
  <c r="R24" i="6"/>
  <c r="W25" i="6" s="1"/>
  <c r="S24" i="6"/>
  <c r="X25" i="6" s="1"/>
  <c r="R23" i="6"/>
  <c r="S23" i="6"/>
  <c r="X24" i="6" s="1"/>
  <c r="R22" i="6"/>
  <c r="W23" i="6" s="1"/>
  <c r="S22" i="6"/>
  <c r="X23" i="6" s="1"/>
  <c r="R21" i="6"/>
  <c r="S21" i="6"/>
  <c r="X22" i="6" s="1"/>
  <c r="R20" i="6"/>
  <c r="S20" i="6"/>
  <c r="X20" i="6" s="1"/>
  <c r="R19" i="6"/>
  <c r="S19" i="6"/>
  <c r="X19" i="6" s="1"/>
  <c r="R18" i="6"/>
  <c r="W18" i="6" s="1"/>
  <c r="S18" i="6"/>
  <c r="X18" i="6" s="1"/>
  <c r="R17" i="6"/>
  <c r="S17" i="6"/>
  <c r="X17" i="6" s="1"/>
  <c r="R16" i="6"/>
  <c r="S16" i="6"/>
  <c r="X16" i="6" s="1"/>
  <c r="R15" i="6"/>
  <c r="S15" i="6"/>
  <c r="X15" i="6" s="1"/>
  <c r="R14" i="6"/>
  <c r="W14" i="6" s="1"/>
  <c r="S14" i="6"/>
  <c r="X14" i="6" s="1"/>
  <c r="R13" i="6"/>
  <c r="S13" i="6"/>
  <c r="X13" i="6" s="1"/>
  <c r="R12" i="6"/>
  <c r="W12" i="6" s="1"/>
  <c r="S12" i="6"/>
  <c r="X12" i="6" s="1"/>
  <c r="R11" i="6"/>
  <c r="S11" i="6"/>
  <c r="X11" i="6" s="1"/>
  <c r="R10" i="6"/>
  <c r="S10" i="6"/>
  <c r="X9" i="6" s="1"/>
  <c r="R9" i="6"/>
  <c r="S9" i="6"/>
  <c r="X8" i="6" s="1"/>
  <c r="R8" i="6"/>
  <c r="W7" i="6" s="1"/>
  <c r="S8" i="6"/>
  <c r="X7" i="6" s="1"/>
  <c r="M6" i="6"/>
  <c r="G6" i="6"/>
  <c r="E51" i="5"/>
  <c r="B51"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B32" i="5"/>
  <c r="B31" i="5"/>
  <c r="J4" i="7"/>
  <c r="R5" i="7"/>
  <c r="G25" i="5"/>
  <c r="M32" i="6" s="1"/>
  <c r="F25" i="5"/>
  <c r="B25" i="5"/>
  <c r="S50" i="6"/>
  <c r="X51" i="6" s="1"/>
  <c r="B21" i="5"/>
  <c r="S49" i="6"/>
  <c r="X50" i="6" s="1"/>
  <c r="B20" i="5"/>
  <c r="S48" i="6"/>
  <c r="X49" i="6" s="1"/>
  <c r="R48" i="6"/>
  <c r="W49" i="6" s="1"/>
  <c r="B19" i="5"/>
  <c r="S47" i="6"/>
  <c r="X48" i="6" s="1"/>
  <c r="R47" i="6"/>
  <c r="B18" i="5"/>
  <c r="S46" i="6"/>
  <c r="X46" i="6" s="1"/>
  <c r="R46" i="6"/>
  <c r="W46" i="6" s="1"/>
  <c r="B17" i="5"/>
  <c r="S45" i="6"/>
  <c r="X45" i="6" s="1"/>
  <c r="R45" i="6"/>
  <c r="B16" i="5"/>
  <c r="S44" i="6"/>
  <c r="X44" i="6" s="1"/>
  <c r="R44" i="6"/>
  <c r="W44" i="6" s="1"/>
  <c r="B15" i="5"/>
  <c r="S43" i="6"/>
  <c r="X43" i="6" s="1"/>
  <c r="R43" i="6"/>
  <c r="B14" i="5"/>
  <c r="S42" i="6"/>
  <c r="X42" i="6" s="1"/>
  <c r="B13" i="5"/>
  <c r="S41" i="6"/>
  <c r="X41" i="6" s="1"/>
  <c r="R41" i="6"/>
  <c r="B12" i="5"/>
  <c r="S40" i="6"/>
  <c r="X40" i="6" s="1"/>
  <c r="R40" i="6"/>
  <c r="W40" i="6" s="1"/>
  <c r="B11" i="5"/>
  <c r="S39" i="6"/>
  <c r="X39" i="6" s="1"/>
  <c r="R39" i="6"/>
  <c r="B10" i="5"/>
  <c r="S38" i="6"/>
  <c r="X38" i="6" s="1"/>
  <c r="R38" i="6"/>
  <c r="W38" i="6" s="1"/>
  <c r="B9" i="5"/>
  <c r="S37" i="6"/>
  <c r="X37" i="6" s="1"/>
  <c r="R37" i="6"/>
  <c r="B8" i="5"/>
  <c r="S36" i="6"/>
  <c r="X35" i="6" s="1"/>
  <c r="R36" i="6"/>
  <c r="W35" i="6" s="1"/>
  <c r="B7" i="5"/>
  <c r="G6" i="5"/>
  <c r="S35" i="6" s="1"/>
  <c r="X34" i="6" s="1"/>
  <c r="F6" i="5"/>
  <c r="B6" i="5"/>
  <c r="G5" i="5"/>
  <c r="S34" i="6" s="1"/>
  <c r="X33" i="6" s="1"/>
  <c r="F5" i="5"/>
  <c r="R34" i="6" s="1"/>
  <c r="W33" i="6" s="1"/>
  <c r="B5" i="5"/>
  <c r="D4" i="5"/>
  <c r="J6" i="6" s="1"/>
  <c r="C4" i="5"/>
  <c r="R7" i="6" s="1"/>
  <c r="X27" i="7" l="1"/>
  <c r="N9" i="7" s="1"/>
  <c r="C52" i="5"/>
  <c r="X55" i="6"/>
  <c r="N37" i="6" s="1"/>
  <c r="X29" i="6"/>
  <c r="N11" i="6" s="1"/>
  <c r="X53" i="7"/>
  <c r="N35" i="7" s="1"/>
  <c r="K29" i="7"/>
  <c r="R42" i="6"/>
  <c r="W42" i="6" s="1"/>
  <c r="C26" i="5"/>
  <c r="K5" i="6"/>
  <c r="K3" i="7"/>
  <c r="S7" i="6"/>
  <c r="D6" i="6"/>
  <c r="J30" i="7"/>
  <c r="E30" i="5"/>
  <c r="Q18" i="16" s="1"/>
  <c r="W14" i="7"/>
  <c r="W42" i="7"/>
  <c r="F52" i="5"/>
  <c r="X45" i="7"/>
  <c r="N41" i="7" s="1"/>
  <c r="R35" i="6"/>
  <c r="W34" i="6" s="1"/>
  <c r="W36" i="6" s="1"/>
  <c r="A50" i="6" s="1"/>
  <c r="E5" i="5"/>
  <c r="D30" i="7"/>
  <c r="W40" i="7"/>
  <c r="W22" i="7"/>
  <c r="S5" i="7"/>
  <c r="W7" i="7"/>
  <c r="W8" i="7" s="1"/>
  <c r="B30" i="5"/>
  <c r="D4" i="7"/>
  <c r="X19" i="7"/>
  <c r="N15" i="7" s="1"/>
  <c r="W10" i="7"/>
  <c r="W18" i="7"/>
  <c r="W36" i="7"/>
  <c r="W44" i="7"/>
  <c r="X34" i="7"/>
  <c r="N48" i="7" s="1"/>
  <c r="W9" i="6"/>
  <c r="X21" i="6"/>
  <c r="N17" i="6" s="1"/>
  <c r="W16" i="6"/>
  <c r="W20" i="6"/>
  <c r="X47" i="6"/>
  <c r="N43" i="6" s="1"/>
  <c r="W37" i="6"/>
  <c r="W39" i="6"/>
  <c r="W43" i="6"/>
  <c r="W45" i="6"/>
  <c r="W26" i="6"/>
  <c r="W9" i="7"/>
  <c r="B4" i="5"/>
  <c r="Q9" i="16" s="1"/>
  <c r="R49" i="6"/>
  <c r="X8" i="7"/>
  <c r="N22" i="7" s="1"/>
  <c r="W20" i="7"/>
  <c r="X10" i="6"/>
  <c r="N24" i="6" s="1"/>
  <c r="W8" i="6"/>
  <c r="W19" i="6"/>
  <c r="W22" i="6"/>
  <c r="W24" i="6"/>
  <c r="W13" i="7"/>
  <c r="W15" i="7"/>
  <c r="W43" i="7"/>
  <c r="W46" i="7"/>
  <c r="W48" i="7"/>
  <c r="W13" i="6"/>
  <c r="X36" i="6"/>
  <c r="N50" i="6" s="1"/>
  <c r="W41" i="6"/>
  <c r="W48" i="6"/>
  <c r="W37" i="7"/>
  <c r="W50" i="7"/>
  <c r="F4" i="5"/>
  <c r="G32" i="6"/>
  <c r="E25" i="5"/>
  <c r="W11" i="6"/>
  <c r="W17" i="7"/>
  <c r="W35" i="7"/>
  <c r="G4" i="5"/>
  <c r="R50" i="6"/>
  <c r="R31" i="7"/>
  <c r="W15" i="6"/>
  <c r="W17" i="6"/>
  <c r="W11" i="7"/>
  <c r="W24" i="7"/>
  <c r="W32" i="7"/>
  <c r="W34" i="7" s="1"/>
  <c r="A48" i="7" s="1"/>
  <c r="W39" i="7"/>
  <c r="W41" i="7"/>
  <c r="W27" i="7" l="1"/>
  <c r="A9" i="7" s="1"/>
  <c r="R9" i="16"/>
  <c r="R10" i="16" s="1"/>
  <c r="E8" i="17" s="1"/>
  <c r="T9" i="16"/>
  <c r="T10" i="16" s="1"/>
  <c r="G8" i="17" s="1"/>
  <c r="Q10" i="16"/>
  <c r="U9" i="16"/>
  <c r="U10" i="16" s="1"/>
  <c r="S9" i="16"/>
  <c r="S10" i="16" s="1"/>
  <c r="W29" i="6"/>
  <c r="A11" i="6" s="1"/>
  <c r="W53" i="7"/>
  <c r="A35" i="7" s="1"/>
  <c r="F8" i="17"/>
  <c r="H29" i="7"/>
  <c r="H3" i="7"/>
  <c r="Q15" i="16"/>
  <c r="W19" i="7"/>
  <c r="A15" i="7" s="1"/>
  <c r="K31" i="6"/>
  <c r="H5" i="6"/>
  <c r="F26" i="5"/>
  <c r="W10" i="6"/>
  <c r="A24" i="6" s="1"/>
  <c r="A22" i="7"/>
  <c r="W50" i="6"/>
  <c r="W45" i="7"/>
  <c r="A41" i="7" s="1"/>
  <c r="R33" i="6"/>
  <c r="D32" i="6"/>
  <c r="E4" i="5"/>
  <c r="Q12" i="16" s="1"/>
  <c r="W21" i="6"/>
  <c r="A17" i="6" s="1"/>
  <c r="W47" i="6"/>
  <c r="A43" i="6" s="1"/>
  <c r="W51" i="6"/>
  <c r="S33" i="6"/>
  <c r="J32" i="6"/>
  <c r="W55" i="6" l="1"/>
  <c r="A37" i="6" s="1"/>
  <c r="S12" i="16"/>
  <c r="S13" i="16" s="1"/>
  <c r="R12" i="16"/>
  <c r="R13" i="16" s="1"/>
  <c r="T12" i="16"/>
  <c r="T13" i="16" s="1"/>
  <c r="Q13" i="16"/>
  <c r="H31" i="6"/>
  <c r="AD49" i="4" l="1"/>
  <c r="AC49" i="4"/>
  <c r="AD48" i="4"/>
  <c r="AC48" i="4"/>
  <c r="AB48" i="4"/>
  <c r="AD47" i="4"/>
  <c r="AC47" i="4"/>
  <c r="AB47" i="4"/>
  <c r="AD46" i="4"/>
  <c r="AC46" i="4"/>
  <c r="AB46" i="4"/>
  <c r="AD45" i="4"/>
  <c r="AC45" i="4"/>
  <c r="AB45" i="4"/>
  <c r="AD44" i="4"/>
  <c r="AC44" i="4"/>
  <c r="AB44" i="4"/>
  <c r="AD43" i="4"/>
  <c r="AC43" i="4"/>
  <c r="AB43" i="4"/>
  <c r="AD42" i="4"/>
  <c r="AC42" i="4"/>
  <c r="AB42" i="4"/>
  <c r="AD41" i="4"/>
  <c r="AC41" i="4"/>
  <c r="AB41" i="4"/>
  <c r="AD40" i="4"/>
  <c r="AC40" i="4"/>
  <c r="AB40" i="4"/>
  <c r="AD39" i="4"/>
  <c r="AC39" i="4"/>
  <c r="AB39" i="4"/>
  <c r="AB38" i="4"/>
  <c r="AB37" i="4"/>
  <c r="X37" i="4"/>
  <c r="U37" i="4"/>
  <c r="AC38" i="4" s="1"/>
  <c r="AB36" i="4"/>
  <c r="X36" i="4"/>
  <c r="U36" i="4"/>
  <c r="AB35" i="4"/>
  <c r="X35" i="4"/>
  <c r="U35" i="4"/>
  <c r="AB34" i="4"/>
  <c r="X34" i="4"/>
  <c r="U34" i="4"/>
  <c r="AB33" i="4"/>
  <c r="X33" i="4"/>
  <c r="U33" i="4"/>
  <c r="AB32" i="4"/>
  <c r="X32" i="4"/>
  <c r="U32" i="4"/>
  <c r="AB31" i="4"/>
  <c r="X31" i="4"/>
  <c r="U31" i="4"/>
  <c r="AB30" i="4"/>
  <c r="X30" i="4"/>
  <c r="U30" i="4"/>
  <c r="AB29" i="4"/>
  <c r="X29" i="4"/>
  <c r="U29" i="4"/>
  <c r="AB28" i="4"/>
  <c r="X28" i="4"/>
  <c r="U28" i="4"/>
  <c r="AB27" i="4"/>
  <c r="X27" i="4"/>
  <c r="U27" i="4"/>
  <c r="AB26" i="4"/>
  <c r="X26" i="4"/>
  <c r="U26" i="4"/>
  <c r="AB25" i="4"/>
  <c r="X25" i="4"/>
  <c r="U25" i="4"/>
  <c r="AB24" i="4"/>
  <c r="X24" i="4"/>
  <c r="U24" i="4"/>
  <c r="AB23" i="4"/>
  <c r="X23" i="4"/>
  <c r="U23" i="4"/>
  <c r="AB22" i="4"/>
  <c r="X22" i="4"/>
  <c r="U22" i="4"/>
  <c r="AB21" i="4"/>
  <c r="X21" i="4"/>
  <c r="U21" i="4"/>
  <c r="AB20" i="4"/>
  <c r="X20" i="4"/>
  <c r="U20" i="4"/>
  <c r="AB19" i="4"/>
  <c r="X19" i="4"/>
  <c r="U19" i="4"/>
  <c r="AB18" i="4"/>
  <c r="X18" i="4"/>
  <c r="U18" i="4"/>
  <c r="AB17" i="4"/>
  <c r="X17" i="4"/>
  <c r="U17" i="4"/>
  <c r="AB16" i="4"/>
  <c r="X16" i="4"/>
  <c r="U16" i="4"/>
  <c r="AB15" i="4"/>
  <c r="X15" i="4"/>
  <c r="U15" i="4"/>
  <c r="AB14" i="4"/>
  <c r="X14" i="4"/>
  <c r="U14" i="4"/>
  <c r="AB13" i="4"/>
  <c r="X13" i="4"/>
  <c r="U13" i="4"/>
  <c r="AB12" i="4"/>
  <c r="X12" i="4"/>
  <c r="U12" i="4"/>
  <c r="AB11" i="4"/>
  <c r="X11" i="4"/>
  <c r="U11" i="4"/>
  <c r="AB10" i="4"/>
  <c r="X10" i="4"/>
  <c r="U10" i="4"/>
  <c r="AB9" i="4"/>
  <c r="X9" i="4"/>
  <c r="U9" i="4"/>
  <c r="X8" i="4"/>
  <c r="U8" i="4"/>
  <c r="X7" i="4"/>
  <c r="U7" i="4"/>
  <c r="X6" i="4"/>
  <c r="U6" i="4"/>
  <c r="X5" i="4"/>
  <c r="U5" i="4"/>
  <c r="X4" i="4"/>
  <c r="U4" i="4"/>
  <c r="AD37" i="4" l="1"/>
  <c r="AC11" i="4"/>
  <c r="AC15" i="4"/>
  <c r="AC19" i="4"/>
  <c r="AC23" i="4"/>
  <c r="AC27" i="4"/>
  <c r="AC31" i="4"/>
  <c r="AC35" i="4"/>
  <c r="AC13" i="4"/>
  <c r="AC17" i="4"/>
  <c r="AC29" i="4"/>
  <c r="AC9" i="4"/>
  <c r="AC21" i="4"/>
  <c r="AC25" i="4"/>
  <c r="AC33" i="4"/>
  <c r="AC37" i="4"/>
  <c r="AD21" i="4"/>
  <c r="AD25" i="4"/>
  <c r="AD29" i="4"/>
  <c r="AD33" i="4"/>
  <c r="AD16" i="4"/>
  <c r="AD24" i="4"/>
  <c r="AD28" i="4"/>
  <c r="AD32" i="4"/>
  <c r="AD36" i="4"/>
  <c r="AD38" i="4"/>
  <c r="AD13" i="4"/>
  <c r="AD17" i="4"/>
  <c r="AD9" i="4"/>
  <c r="AD12" i="4"/>
  <c r="AD20" i="4"/>
  <c r="AC10" i="4"/>
  <c r="AD10" i="4"/>
  <c r="AC14" i="4"/>
  <c r="AD14" i="4"/>
  <c r="AC18" i="4"/>
  <c r="AD18" i="4"/>
  <c r="AC22" i="4"/>
  <c r="AD22" i="4"/>
  <c r="AC26" i="4"/>
  <c r="AD26" i="4"/>
  <c r="AC30" i="4"/>
  <c r="AD30" i="4"/>
  <c r="AC34" i="4"/>
  <c r="AD34" i="4"/>
  <c r="AD31" i="4"/>
  <c r="AC32" i="4"/>
  <c r="AD35" i="4"/>
  <c r="AC36" i="4"/>
  <c r="AD11" i="4"/>
  <c r="AC12" i="4"/>
  <c r="AD15" i="4"/>
  <c r="AC16" i="4"/>
  <c r="AD19" i="4"/>
  <c r="AC20" i="4"/>
  <c r="AD23" i="4"/>
  <c r="AC24" i="4"/>
  <c r="AD27" i="4"/>
  <c r="AC28" i="4"/>
  <c r="Q16" i="16" l="1"/>
  <c r="T18" i="16"/>
  <c r="T19" i="16" s="1"/>
  <c r="G17" i="17" s="1"/>
  <c r="R18" i="16"/>
  <c r="R19" i="16" s="1"/>
  <c r="E17" i="17" s="1"/>
  <c r="S18" i="16"/>
  <c r="S19" i="16" s="1"/>
  <c r="F17" i="17" s="1"/>
  <c r="U18" i="16"/>
  <c r="U19" i="16" s="1"/>
  <c r="H17" i="17" s="1"/>
  <c r="Q19" i="16"/>
  <c r="D17" i="17" s="1"/>
  <c r="H8" i="17"/>
  <c r="E25" i="2"/>
  <c r="G24" i="2"/>
  <c r="F24" i="2"/>
  <c r="E24" i="2"/>
  <c r="B24" i="2"/>
  <c r="E45" i="2"/>
  <c r="B45" i="2"/>
  <c r="E44" i="2"/>
  <c r="B44" i="2"/>
  <c r="E19" i="2" s="1"/>
  <c r="F30" i="2" s="1"/>
  <c r="B21" i="2"/>
  <c r="B22" i="2"/>
  <c r="B23" i="2"/>
  <c r="G23" i="2"/>
  <c r="F23" i="2"/>
  <c r="E23" i="2"/>
  <c r="G22" i="2"/>
  <c r="F22" i="2"/>
  <c r="E22" i="2"/>
  <c r="G21" i="2"/>
  <c r="F21" i="2"/>
  <c r="E21" i="2"/>
  <c r="G20" i="2"/>
  <c r="F20" i="2"/>
  <c r="B20" i="2"/>
  <c r="G19" i="2"/>
  <c r="F19" i="2"/>
  <c r="B19" i="2"/>
  <c r="C30" i="2" s="1"/>
  <c r="G18" i="2"/>
  <c r="F18" i="2"/>
  <c r="E18" i="2"/>
  <c r="G17" i="2"/>
  <c r="F17" i="2"/>
  <c r="E17" i="2"/>
  <c r="G25" i="2"/>
  <c r="F25" i="2"/>
  <c r="E20" i="2" l="1"/>
  <c r="K8" i="17"/>
  <c r="T15" i="16"/>
  <c r="T16" i="16" s="1"/>
  <c r="G14" i="17" s="1"/>
  <c r="U15" i="16"/>
  <c r="U16" i="16" s="1"/>
  <c r="H14" i="17" s="1"/>
  <c r="R15" i="16"/>
  <c r="R16" i="16" s="1"/>
  <c r="E14" i="17" s="1"/>
  <c r="D14" i="17"/>
  <c r="S15" i="16"/>
  <c r="S16" i="16" s="1"/>
  <c r="F14" i="17" s="1"/>
  <c r="F11" i="17"/>
  <c r="U12" i="16"/>
  <c r="U13" i="16" s="1"/>
  <c r="H11" i="17" s="1"/>
  <c r="G11" i="17"/>
  <c r="E11" i="17"/>
  <c r="D11" i="17"/>
  <c r="N10" i="17" l="1"/>
  <c r="M8" i="17"/>
  <c r="K11" i="17"/>
  <c r="N11" i="17"/>
  <c r="K10" i="17"/>
  <c r="K9" i="17"/>
  <c r="N8" i="17" l="1"/>
  <c r="M9" i="17"/>
  <c r="M10" i="17"/>
  <c r="L10" i="17"/>
  <c r="N9" i="17"/>
  <c r="L8" i="17"/>
  <c r="M11" i="17"/>
  <c r="L11" i="17"/>
  <c r="L9" i="17" l="1"/>
</calcChain>
</file>

<file path=xl/comments1.xml><?xml version="1.0" encoding="utf-8"?>
<comments xmlns="http://schemas.openxmlformats.org/spreadsheetml/2006/main">
  <authors>
    <author>w</author>
  </authors>
  <commentList>
    <comment ref="B7" authorId="0" shapeId="0">
      <text>
        <r>
          <rPr>
            <b/>
            <sz val="12"/>
            <color indexed="81"/>
            <rFont val="ＭＳ Ｐゴシック"/>
            <family val="3"/>
            <charset val="128"/>
          </rPr>
          <t>シート「３人口動態(2)各市」を値コピーで追加する。</t>
        </r>
      </text>
    </comment>
  </commentList>
</comments>
</file>

<file path=xl/comments2.xml><?xml version="1.0" encoding="utf-8"?>
<comments xmlns="http://schemas.openxmlformats.org/spreadsheetml/2006/main">
  <authors>
    <author>w</author>
  </authors>
  <commentList>
    <comment ref="B41" authorId="0" shapeId="0">
      <text>
        <r>
          <rPr>
            <b/>
            <sz val="12"/>
            <color indexed="81"/>
            <rFont val="ＭＳ Ｐゴシック"/>
            <family val="3"/>
            <charset val="128"/>
          </rPr>
          <t xml:space="preserve">合計特殊出生率（５年間移動平均）の計算方法
</t>
        </r>
        <r>
          <rPr>
            <sz val="12"/>
            <color indexed="81"/>
            <rFont val="ＭＳ Ｐゴシック"/>
            <family val="3"/>
            <charset val="128"/>
          </rPr>
          <t xml:space="preserve">＊その年の前後２年間の率（数値）を合計して５で割り平均をとる。
（例）Ｈ３０年の分は、平成２８年、２９年、３０年、令和元年、令和２年の数値
 </t>
        </r>
        <r>
          <rPr>
            <b/>
            <sz val="12"/>
            <color indexed="81"/>
            <rFont val="ＭＳ Ｐゴシック"/>
            <family val="3"/>
            <charset val="128"/>
          </rPr>
          <t>式の参照先ににズレがないかチェックすること。</t>
        </r>
      </text>
    </comment>
  </commentList>
</comments>
</file>

<file path=xl/sharedStrings.xml><?xml version="1.0" encoding="utf-8"?>
<sst xmlns="http://schemas.openxmlformats.org/spreadsheetml/2006/main" count="2482" uniqueCount="695">
  <si>
    <t>滋賀県</t>
  </si>
  <si>
    <t>区分</t>
  </si>
  <si>
    <t>総数</t>
  </si>
  <si>
    <t>男</t>
  </si>
  <si>
    <t>女</t>
  </si>
  <si>
    <t>（単位：人）</t>
    <rPh sb="1" eb="3">
      <t>タンイ</t>
    </rPh>
    <rPh sb="4" eb="5">
      <t>ニン</t>
    </rPh>
    <phoneticPr fontId="8"/>
  </si>
  <si>
    <t>人口（市別・年次別・性別）</t>
    <rPh sb="0" eb="2">
      <t>ジンコウ</t>
    </rPh>
    <rPh sb="3" eb="4">
      <t>シ</t>
    </rPh>
    <rPh sb="4" eb="5">
      <t>ベツ</t>
    </rPh>
    <rPh sb="6" eb="9">
      <t>ネンジベツ</t>
    </rPh>
    <rPh sb="10" eb="12">
      <t>セイベツ</t>
    </rPh>
    <phoneticPr fontId="8"/>
  </si>
  <si>
    <t>甲賀圏域</t>
    <rPh sb="2" eb="3">
      <t>ケン</t>
    </rPh>
    <rPh sb="3" eb="4">
      <t>イキ</t>
    </rPh>
    <phoneticPr fontId="8"/>
  </si>
  <si>
    <t>湖南市</t>
    <rPh sb="0" eb="3">
      <t>コナンシ</t>
    </rPh>
    <phoneticPr fontId="8"/>
  </si>
  <si>
    <t>甲賀市</t>
    <rPh sb="0" eb="2">
      <t>コウガ</t>
    </rPh>
    <rPh sb="2" eb="3">
      <t>シ</t>
    </rPh>
    <phoneticPr fontId="8"/>
  </si>
  <si>
    <t>昭和55年</t>
    <rPh sb="0" eb="2">
      <t>ショウワ</t>
    </rPh>
    <phoneticPr fontId="8"/>
  </si>
  <si>
    <t xml:space="preserve">      60年</t>
    <phoneticPr fontId="8"/>
  </si>
  <si>
    <t xml:space="preserve">  平成2年</t>
    <rPh sb="2" eb="4">
      <t>ヘイセイ</t>
    </rPh>
    <phoneticPr fontId="8"/>
  </si>
  <si>
    <t xml:space="preserve">        7年</t>
    <phoneticPr fontId="8"/>
  </si>
  <si>
    <t xml:space="preserve">       12年</t>
    <phoneticPr fontId="8"/>
  </si>
  <si>
    <t xml:space="preserve">       17年</t>
  </si>
  <si>
    <t xml:space="preserve">       18年</t>
  </si>
  <si>
    <t xml:space="preserve">       19年</t>
  </si>
  <si>
    <t xml:space="preserve">       20年</t>
  </si>
  <si>
    <t xml:space="preserve">       21年</t>
  </si>
  <si>
    <t xml:space="preserve">       22年</t>
  </si>
  <si>
    <t>※甲賀市・湖南市の平成15年までの人口については、旧町人口を合算したものである。</t>
    <rPh sb="1" eb="4">
      <t>コウカシ</t>
    </rPh>
    <phoneticPr fontId="8"/>
  </si>
  <si>
    <t>1　人口の推移</t>
    <phoneticPr fontId="8"/>
  </si>
  <si>
    <t xml:space="preserve">       23年</t>
    <phoneticPr fontId="8"/>
  </si>
  <si>
    <t xml:space="preserve">       24年</t>
  </si>
  <si>
    <t xml:space="preserve">       25年</t>
  </si>
  <si>
    <t xml:space="preserve">       26年</t>
  </si>
  <si>
    <t xml:space="preserve">       26年</t>
    <phoneticPr fontId="8"/>
  </si>
  <si>
    <t xml:space="preserve">       27年</t>
  </si>
  <si>
    <t xml:space="preserve">       28年</t>
    <phoneticPr fontId="8"/>
  </si>
  <si>
    <t xml:space="preserve">       28年</t>
    <phoneticPr fontId="8"/>
  </si>
  <si>
    <t>※高齢化率65歳以上人口÷不詳を除く総人口</t>
    <rPh sb="1" eb="4">
      <t>コウレイカ</t>
    </rPh>
    <rPh sb="4" eb="5">
      <t>リツ</t>
    </rPh>
    <rPh sb="7" eb="8">
      <t>サイ</t>
    </rPh>
    <rPh sb="8" eb="10">
      <t>イジョウ</t>
    </rPh>
    <rPh sb="10" eb="12">
      <t>ジンコウ</t>
    </rPh>
    <rPh sb="13" eb="15">
      <t>フショウ</t>
    </rPh>
    <rPh sb="16" eb="17">
      <t>ノゾ</t>
    </rPh>
    <rPh sb="18" eb="21">
      <t>ソウジンコウ</t>
    </rPh>
    <phoneticPr fontId="8"/>
  </si>
  <si>
    <t>高齢化率</t>
  </si>
  <si>
    <t>不詳</t>
  </si>
  <si>
    <t>人口（市別・年齢階級別・性別）</t>
    <rPh sb="0" eb="2">
      <t>ジンコウ</t>
    </rPh>
    <rPh sb="3" eb="4">
      <t>シ</t>
    </rPh>
    <rPh sb="4" eb="5">
      <t>ベツ</t>
    </rPh>
    <rPh sb="6" eb="8">
      <t>ネンレイ</t>
    </rPh>
    <rPh sb="8" eb="10">
      <t>カイキュウ</t>
    </rPh>
    <rPh sb="10" eb="11">
      <t>ベツ</t>
    </rPh>
    <rPh sb="12" eb="14">
      <t>セイベツ</t>
    </rPh>
    <phoneticPr fontId="8"/>
  </si>
  <si>
    <t>人口増加率(%)</t>
    <rPh sb="0" eb="2">
      <t>ジンコウ</t>
    </rPh>
    <rPh sb="2" eb="5">
      <t>ゾウカリツ</t>
    </rPh>
    <phoneticPr fontId="8"/>
  </si>
  <si>
    <t>水口町</t>
  </si>
  <si>
    <t>土山町</t>
  </si>
  <si>
    <t>甲賀町</t>
  </si>
  <si>
    <t>甲南町</t>
  </si>
  <si>
    <t>信楽町</t>
  </si>
  <si>
    <t>甲賀市</t>
    <rPh sb="0" eb="3">
      <t>コウカシ</t>
    </rPh>
    <phoneticPr fontId="8"/>
  </si>
  <si>
    <t>石部町</t>
  </si>
  <si>
    <t>甲西町</t>
  </si>
  <si>
    <t>滋賀県</t>
    <rPh sb="0" eb="3">
      <t>シガケン</t>
    </rPh>
    <phoneticPr fontId="8"/>
  </si>
  <si>
    <t>昭和50年</t>
    <rPh sb="0" eb="2">
      <t>ショウワ</t>
    </rPh>
    <phoneticPr fontId="8"/>
  </si>
  <si>
    <t>平成2年</t>
    <phoneticPr fontId="8"/>
  </si>
  <si>
    <t>3年</t>
    <phoneticPr fontId="8"/>
  </si>
  <si>
    <t>4年</t>
    <phoneticPr fontId="8"/>
  </si>
  <si>
    <t>5年</t>
    <phoneticPr fontId="8"/>
  </si>
  <si>
    <t>6年</t>
    <phoneticPr fontId="8"/>
  </si>
  <si>
    <t>7年</t>
    <phoneticPr fontId="8"/>
  </si>
  <si>
    <t>8年</t>
    <phoneticPr fontId="8"/>
  </si>
  <si>
    <t>9年</t>
    <phoneticPr fontId="8"/>
  </si>
  <si>
    <t>10年</t>
    <phoneticPr fontId="8"/>
  </si>
  <si>
    <t>１1年</t>
  </si>
  <si>
    <t>１2年</t>
    <rPh sb="2" eb="3">
      <t>ネン</t>
    </rPh>
    <phoneticPr fontId="15"/>
  </si>
  <si>
    <t>13年</t>
    <phoneticPr fontId="8"/>
  </si>
  <si>
    <t>14年</t>
    <phoneticPr fontId="8"/>
  </si>
  <si>
    <t>15年</t>
    <phoneticPr fontId="8"/>
  </si>
  <si>
    <t>16年</t>
    <phoneticPr fontId="8"/>
  </si>
  <si>
    <t>17年</t>
    <phoneticPr fontId="8"/>
  </si>
  <si>
    <t>18年</t>
    <phoneticPr fontId="8"/>
  </si>
  <si>
    <t>19年</t>
    <phoneticPr fontId="8"/>
  </si>
  <si>
    <t>20年</t>
    <phoneticPr fontId="8"/>
  </si>
  <si>
    <t>21年</t>
    <phoneticPr fontId="8"/>
  </si>
  <si>
    <r>
      <t>2</t>
    </r>
    <r>
      <rPr>
        <sz val="12"/>
        <rFont val="ＭＳ Ｐゴシック"/>
        <family val="3"/>
        <charset val="128"/>
      </rPr>
      <t>2</t>
    </r>
    <r>
      <rPr>
        <sz val="12"/>
        <rFont val="ＭＳ Ｐゴシック"/>
        <family val="3"/>
        <charset val="128"/>
      </rPr>
      <t>年</t>
    </r>
    <rPh sb="2" eb="3">
      <t>ネン</t>
    </rPh>
    <phoneticPr fontId="8"/>
  </si>
  <si>
    <r>
      <t>2</t>
    </r>
    <r>
      <rPr>
        <sz val="12"/>
        <rFont val="ＭＳ Ｐゴシック"/>
        <family val="3"/>
        <charset val="128"/>
      </rPr>
      <t>3</t>
    </r>
    <r>
      <rPr>
        <sz val="12"/>
        <rFont val="ＭＳ Ｐゴシック"/>
        <family val="3"/>
        <charset val="128"/>
      </rPr>
      <t>年</t>
    </r>
    <rPh sb="2" eb="3">
      <t>ネン</t>
    </rPh>
    <phoneticPr fontId="8"/>
  </si>
  <si>
    <r>
      <t>24年</t>
    </r>
    <r>
      <rPr>
        <sz val="12"/>
        <rFont val="ＭＳ Ｐゴシック"/>
        <family val="3"/>
        <charset val="128"/>
      </rPr>
      <t/>
    </r>
    <rPh sb="2" eb="3">
      <t>ネン</t>
    </rPh>
    <phoneticPr fontId="8"/>
  </si>
  <si>
    <r>
      <t>25年</t>
    </r>
    <r>
      <rPr>
        <sz val="12"/>
        <rFont val="ＭＳ Ｐゴシック"/>
        <family val="3"/>
        <charset val="128"/>
      </rPr>
      <t/>
    </r>
    <rPh sb="2" eb="3">
      <t>ネン</t>
    </rPh>
    <phoneticPr fontId="8"/>
  </si>
  <si>
    <r>
      <t>26年</t>
    </r>
    <r>
      <rPr>
        <sz val="12"/>
        <rFont val="ＭＳ Ｐゴシック"/>
        <family val="3"/>
        <charset val="128"/>
      </rPr>
      <t/>
    </r>
    <rPh sb="2" eb="3">
      <t>ネン</t>
    </rPh>
    <phoneticPr fontId="8"/>
  </si>
  <si>
    <r>
      <t>27年</t>
    </r>
    <r>
      <rPr>
        <sz val="12"/>
        <rFont val="ＭＳ Ｐゴシック"/>
        <family val="3"/>
        <charset val="128"/>
      </rPr>
      <t/>
    </r>
    <rPh sb="2" eb="3">
      <t>ネン</t>
    </rPh>
    <phoneticPr fontId="8"/>
  </si>
  <si>
    <r>
      <t>28年</t>
    </r>
    <r>
      <rPr>
        <sz val="12"/>
        <rFont val="ＭＳ Ｐゴシック"/>
        <family val="3"/>
        <charset val="128"/>
      </rPr>
      <t/>
    </r>
    <rPh sb="2" eb="3">
      <t>ネン</t>
    </rPh>
    <phoneticPr fontId="8"/>
  </si>
  <si>
    <t>昭和45年</t>
    <rPh sb="0" eb="2">
      <t>ショウワ</t>
    </rPh>
    <phoneticPr fontId="8"/>
  </si>
  <si>
    <t>※自動計算</t>
    <rPh sb="1" eb="3">
      <t>ジドウ</t>
    </rPh>
    <rPh sb="3" eb="5">
      <t>ケイサン</t>
    </rPh>
    <phoneticPr fontId="15"/>
  </si>
  <si>
    <t>昭和46年</t>
    <rPh sb="0" eb="2">
      <t>ショウワ</t>
    </rPh>
    <phoneticPr fontId="8"/>
  </si>
  <si>
    <t>昭和47年</t>
    <rPh sb="0" eb="2">
      <t>ショウワ</t>
    </rPh>
    <phoneticPr fontId="8"/>
  </si>
  <si>
    <t>昭和48年</t>
    <rPh sb="0" eb="2">
      <t>ショウワ</t>
    </rPh>
    <phoneticPr fontId="8"/>
  </si>
  <si>
    <t>昭和49年</t>
    <rPh sb="0" eb="2">
      <t>ショウワ</t>
    </rPh>
    <phoneticPr fontId="8"/>
  </si>
  <si>
    <t>昭和51年</t>
    <rPh sb="0" eb="2">
      <t>ショウワ</t>
    </rPh>
    <phoneticPr fontId="8"/>
  </si>
  <si>
    <t>昭和52年</t>
    <rPh sb="0" eb="2">
      <t>ショウワ</t>
    </rPh>
    <phoneticPr fontId="8"/>
  </si>
  <si>
    <t>昭和53年</t>
    <rPh sb="0" eb="2">
      <t>ショウワ</t>
    </rPh>
    <phoneticPr fontId="8"/>
  </si>
  <si>
    <t>昭和54年</t>
    <rPh sb="0" eb="2">
      <t>ショウワ</t>
    </rPh>
    <phoneticPr fontId="8"/>
  </si>
  <si>
    <t>昭和56年</t>
    <rPh sb="0" eb="2">
      <t>ショウワ</t>
    </rPh>
    <phoneticPr fontId="8"/>
  </si>
  <si>
    <t>昭和57年</t>
    <rPh sb="0" eb="2">
      <t>ショウワ</t>
    </rPh>
    <phoneticPr fontId="8"/>
  </si>
  <si>
    <t>昭和58年</t>
    <rPh sb="0" eb="2">
      <t>ショウワ</t>
    </rPh>
    <phoneticPr fontId="8"/>
  </si>
  <si>
    <t>昭和59年</t>
    <rPh sb="0" eb="2">
      <t>ショウワ</t>
    </rPh>
    <phoneticPr fontId="8"/>
  </si>
  <si>
    <t>昭和60年</t>
    <rPh sb="0" eb="2">
      <t>ショウワ</t>
    </rPh>
    <phoneticPr fontId="8"/>
  </si>
  <si>
    <t>昭和61年</t>
    <rPh sb="0" eb="2">
      <t>ショウワ</t>
    </rPh>
    <phoneticPr fontId="8"/>
  </si>
  <si>
    <t>昭和62年</t>
    <rPh sb="0" eb="2">
      <t>ショウワ</t>
    </rPh>
    <phoneticPr fontId="8"/>
  </si>
  <si>
    <t>昭和63年</t>
    <rPh sb="0" eb="2">
      <t>ショウワ</t>
    </rPh>
    <phoneticPr fontId="8"/>
  </si>
  <si>
    <t>平成1年</t>
  </si>
  <si>
    <t>人口</t>
    <rPh sb="0" eb="2">
      <t>ジンコウ</t>
    </rPh>
    <phoneticPr fontId="15"/>
  </si>
  <si>
    <t>グラフ作成用　集計表</t>
    <rPh sb="3" eb="6">
      <t>サクセイヨウ</t>
    </rPh>
    <rPh sb="7" eb="10">
      <t>シュウケイヒョウ</t>
    </rPh>
    <phoneticPr fontId="15"/>
  </si>
  <si>
    <t>滋賀県</t>
    <rPh sb="0" eb="3">
      <t>シガケン</t>
    </rPh>
    <phoneticPr fontId="15"/>
  </si>
  <si>
    <t>甲賀圏域</t>
    <rPh sb="0" eb="2">
      <t>コウカ</t>
    </rPh>
    <rPh sb="2" eb="3">
      <t>ケン</t>
    </rPh>
    <rPh sb="3" eb="4">
      <t>イキ</t>
    </rPh>
    <phoneticPr fontId="15"/>
  </si>
  <si>
    <t>（歳）</t>
  </si>
  <si>
    <t>０～４</t>
  </si>
  <si>
    <t>５～９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</si>
  <si>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</si>
  <si>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</si>
  <si>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</si>
  <si>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</si>
  <si>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</si>
  <si>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</si>
  <si>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</si>
  <si>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</si>
  <si>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</si>
  <si>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</si>
  <si>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</si>
  <si>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</si>
  <si>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</si>
  <si>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</si>
  <si>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</si>
  <si>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甲賀市</t>
    <rPh sb="0" eb="3">
      <t>コウカシ</t>
    </rPh>
    <phoneticPr fontId="15"/>
  </si>
  <si>
    <t>湖南市</t>
    <rPh sb="0" eb="3">
      <t>コナンシ</t>
    </rPh>
    <phoneticPr fontId="15"/>
  </si>
  <si>
    <t>２　　人口構成</t>
    <rPh sb="5" eb="7">
      <t>コウセイ</t>
    </rPh>
    <phoneticPr fontId="22"/>
  </si>
  <si>
    <t>滋賀県人口</t>
    <rPh sb="0" eb="3">
      <t>シガケン</t>
    </rPh>
    <rPh sb="3" eb="5">
      <t>ジンコウ</t>
    </rPh>
    <phoneticPr fontId="17"/>
  </si>
  <si>
    <t>人</t>
    <rPh sb="0" eb="1">
      <t>ニン</t>
    </rPh>
    <phoneticPr fontId="8"/>
  </si>
  <si>
    <t>（内年齢不詳</t>
    <phoneticPr fontId="8"/>
  </si>
  <si>
    <t>人）</t>
  </si>
  <si>
    <t>男　</t>
    <rPh sb="0" eb="1">
      <t>オトコ</t>
    </rPh>
    <phoneticPr fontId="8"/>
  </si>
  <si>
    <t>（内年齢不詳</t>
  </si>
  <si>
    <t>人）</t>
    <rPh sb="0" eb="1">
      <t>ニン</t>
    </rPh>
    <phoneticPr fontId="8"/>
  </si>
  <si>
    <t>女</t>
    <rPh sb="0" eb="1">
      <t>オンナ</t>
    </rPh>
    <phoneticPr fontId="8"/>
  </si>
  <si>
    <t>男</t>
    <rPh sb="0" eb="1">
      <t>オトコ</t>
    </rPh>
    <phoneticPr fontId="8"/>
  </si>
  <si>
    <t>０～</t>
    <phoneticPr fontId="23"/>
  </si>
  <si>
    <t>65歳以上</t>
    <rPh sb="2" eb="3">
      <t>サイ</t>
    </rPh>
    <rPh sb="3" eb="5">
      <t>イジョウ</t>
    </rPh>
    <phoneticPr fontId="8"/>
  </si>
  <si>
    <t>１４才</t>
    <rPh sb="2" eb="3">
      <t>サイ</t>
    </rPh>
    <phoneticPr fontId="23"/>
  </si>
  <si>
    <t>15～64歳</t>
    <rPh sb="5" eb="6">
      <t>サイ</t>
    </rPh>
    <phoneticPr fontId="8"/>
  </si>
  <si>
    <t>６４才</t>
    <rPh sb="2" eb="3">
      <t>サイ</t>
    </rPh>
    <phoneticPr fontId="23"/>
  </si>
  <si>
    <t>０～14歳</t>
    <rPh sb="4" eb="5">
      <t>サイ</t>
    </rPh>
    <phoneticPr fontId="8"/>
  </si>
  <si>
    <t>７５～７９</t>
    <phoneticPr fontId="8"/>
  </si>
  <si>
    <t>６５以上</t>
    <rPh sb="2" eb="4">
      <t>イジョウ</t>
    </rPh>
    <phoneticPr fontId="23"/>
  </si>
  <si>
    <t>甲賀圏域人口</t>
    <rPh sb="0" eb="1">
      <t>コウ</t>
    </rPh>
    <rPh sb="1" eb="2">
      <t>ガ</t>
    </rPh>
    <rPh sb="2" eb="3">
      <t>ケン</t>
    </rPh>
    <rPh sb="3" eb="4">
      <t>イキ</t>
    </rPh>
    <rPh sb="4" eb="6">
      <t>ジンコウ</t>
    </rPh>
    <phoneticPr fontId="17"/>
  </si>
  <si>
    <t>（内年齢不詳</t>
    <phoneticPr fontId="8"/>
  </si>
  <si>
    <t>甲賀市人口</t>
    <rPh sb="0" eb="3">
      <t>コウカシ</t>
    </rPh>
    <rPh sb="3" eb="5">
      <t>ジンコウ</t>
    </rPh>
    <phoneticPr fontId="17"/>
  </si>
  <si>
    <t>湖南市人口</t>
    <rPh sb="0" eb="3">
      <t>コナンシ</t>
    </rPh>
    <rPh sb="3" eb="5">
      <t>ジンコウ</t>
    </rPh>
    <phoneticPr fontId="17"/>
  </si>
  <si>
    <t>　　（数値は、「滋賀県推計人口年報」による。）</t>
    <phoneticPr fontId="15"/>
  </si>
  <si>
    <t>甲賀圏域</t>
    <rPh sb="0" eb="2">
      <t>コウカ</t>
    </rPh>
    <rPh sb="2" eb="3">
      <t>ケン</t>
    </rPh>
    <rPh sb="3" eb="4">
      <t>イキ</t>
    </rPh>
    <phoneticPr fontId="8"/>
  </si>
  <si>
    <t>７５～７９</t>
    <phoneticPr fontId="8"/>
  </si>
  <si>
    <t>８０～８４</t>
    <phoneticPr fontId="8"/>
  </si>
  <si>
    <t>計</t>
    <rPh sb="0" eb="1">
      <t>ケイ</t>
    </rPh>
    <phoneticPr fontId="23"/>
  </si>
  <si>
    <t>１５～</t>
  </si>
  <si>
    <t>０～</t>
    <phoneticPr fontId="23"/>
  </si>
  <si>
    <t>死　　産</t>
  </si>
  <si>
    <t>周産期死亡</t>
  </si>
  <si>
    <t>人口</t>
    <rPh sb="0" eb="2">
      <t>ジンコウ</t>
    </rPh>
    <phoneticPr fontId="7"/>
  </si>
  <si>
    <t>出生</t>
  </si>
  <si>
    <t>死亡</t>
  </si>
  <si>
    <t>乳児死亡</t>
  </si>
  <si>
    <t>新生児死亡</t>
  </si>
  <si>
    <t>自然死産</t>
  </si>
  <si>
    <t>人工死産</t>
  </si>
  <si>
    <t>婚姻</t>
  </si>
  <si>
    <t>離婚</t>
  </si>
  <si>
    <t>数</t>
  </si>
  <si>
    <t>率</t>
  </si>
  <si>
    <t>率</t>
    <rPh sb="0" eb="1">
      <t>リツ</t>
    </rPh>
    <phoneticPr fontId="7"/>
  </si>
  <si>
    <t>甲賀圏域</t>
    <rPh sb="2" eb="3">
      <t>ケン</t>
    </rPh>
    <rPh sb="3" eb="4">
      <t>イキ</t>
    </rPh>
    <phoneticPr fontId="7"/>
  </si>
  <si>
    <t>甲賀圏域</t>
  </si>
  <si>
    <t>甲賀市</t>
    <rPh sb="0" eb="3">
      <t>コウカシ</t>
    </rPh>
    <phoneticPr fontId="7"/>
  </si>
  <si>
    <t>甲賀市</t>
  </si>
  <si>
    <t>湖南市</t>
    <rPh sb="0" eb="3">
      <t>コナンシ</t>
    </rPh>
    <phoneticPr fontId="7"/>
  </si>
  <si>
    <t>湖南市</t>
  </si>
  <si>
    <t>人口動態総覧（数・率・年次推移：甲賀圏域）</t>
    <rPh sb="18" eb="19">
      <t>ケン</t>
    </rPh>
    <rPh sb="19" eb="20">
      <t>イキ</t>
    </rPh>
    <phoneticPr fontId="15"/>
  </si>
  <si>
    <t>22週
以降
死産</t>
    <phoneticPr fontId="30"/>
  </si>
  <si>
    <t>早期
新生
児
死亡</t>
    <phoneticPr fontId="30"/>
  </si>
  <si>
    <t>昭和５０年対比</t>
    <rPh sb="0" eb="2">
      <t>ショウワ</t>
    </rPh>
    <rPh sb="4" eb="5">
      <t>ネン</t>
    </rPh>
    <rPh sb="5" eb="7">
      <t>タイヒ</t>
    </rPh>
    <phoneticPr fontId="30"/>
  </si>
  <si>
    <t>出生率</t>
    <rPh sb="0" eb="2">
      <t>シュッセイ</t>
    </rPh>
    <rPh sb="2" eb="3">
      <t>リツ</t>
    </rPh>
    <phoneticPr fontId="15"/>
  </si>
  <si>
    <t>死亡率</t>
    <rPh sb="0" eb="3">
      <t>シボウリツ</t>
    </rPh>
    <phoneticPr fontId="15"/>
  </si>
  <si>
    <t>乳児死亡率</t>
    <rPh sb="0" eb="2">
      <t>ニュウジ</t>
    </rPh>
    <rPh sb="2" eb="5">
      <t>シボウリツ</t>
    </rPh>
    <phoneticPr fontId="15"/>
  </si>
  <si>
    <t>新生児死亡率</t>
    <rPh sb="0" eb="3">
      <t>シンセイジ</t>
    </rPh>
    <rPh sb="3" eb="5">
      <t>シボウ</t>
    </rPh>
    <rPh sb="5" eb="6">
      <t>リツ</t>
    </rPh>
    <phoneticPr fontId="15"/>
  </si>
  <si>
    <t>婚姻率</t>
    <rPh sb="0" eb="2">
      <t>コンイン</t>
    </rPh>
    <rPh sb="2" eb="3">
      <t>リツ</t>
    </rPh>
    <phoneticPr fontId="15"/>
  </si>
  <si>
    <t>離婚率</t>
    <rPh sb="0" eb="2">
      <t>リコン</t>
    </rPh>
    <rPh sb="2" eb="3">
      <t>リツ</t>
    </rPh>
    <phoneticPr fontId="15"/>
  </si>
  <si>
    <t>50年</t>
  </si>
  <si>
    <t>５０年</t>
  </si>
  <si>
    <t>55年</t>
  </si>
  <si>
    <t>５５年</t>
  </si>
  <si>
    <t>60年</t>
  </si>
  <si>
    <t>６０年</t>
  </si>
  <si>
    <t>2年</t>
    <rPh sb="1" eb="2">
      <t>ネン</t>
    </rPh>
    <phoneticPr fontId="15"/>
  </si>
  <si>
    <t>２年</t>
    <rPh sb="1" eb="2">
      <t>ネン</t>
    </rPh>
    <phoneticPr fontId="15"/>
  </si>
  <si>
    <t>7年</t>
  </si>
  <si>
    <t>７年</t>
  </si>
  <si>
    <t>12年</t>
  </si>
  <si>
    <t>１２年</t>
  </si>
  <si>
    <t>17年</t>
  </si>
  <si>
    <t>１７年</t>
  </si>
  <si>
    <t>18年</t>
  </si>
  <si>
    <t>１８年</t>
  </si>
  <si>
    <t>19年</t>
    <rPh sb="2" eb="3">
      <t>ネン</t>
    </rPh>
    <phoneticPr fontId="15"/>
  </si>
  <si>
    <t>１９年</t>
  </si>
  <si>
    <t>20年</t>
    <rPh sb="2" eb="3">
      <t>ネン</t>
    </rPh>
    <phoneticPr fontId="15"/>
  </si>
  <si>
    <t>２０年</t>
  </si>
  <si>
    <t>21年</t>
    <rPh sb="2" eb="3">
      <t>ネン</t>
    </rPh>
    <phoneticPr fontId="15"/>
  </si>
  <si>
    <t>２１年</t>
  </si>
  <si>
    <t>22年</t>
    <rPh sb="2" eb="3">
      <t>ネン</t>
    </rPh>
    <phoneticPr fontId="15"/>
  </si>
  <si>
    <t>２２年</t>
  </si>
  <si>
    <t>23年</t>
    <rPh sb="2" eb="3">
      <t>ネン</t>
    </rPh>
    <phoneticPr fontId="15"/>
  </si>
  <si>
    <t>２３年</t>
  </si>
  <si>
    <t>24年</t>
    <rPh sb="2" eb="3">
      <t>ネン</t>
    </rPh>
    <phoneticPr fontId="15"/>
  </si>
  <si>
    <t>２４年</t>
  </si>
  <si>
    <t>25年</t>
    <rPh sb="2" eb="3">
      <t>ネン</t>
    </rPh>
    <phoneticPr fontId="15"/>
  </si>
  <si>
    <t>２５年</t>
  </si>
  <si>
    <t>26年</t>
    <rPh sb="2" eb="3">
      <t>ネン</t>
    </rPh>
    <phoneticPr fontId="15"/>
  </si>
  <si>
    <t>２６年</t>
  </si>
  <si>
    <t>27年</t>
    <rPh sb="2" eb="3">
      <t>ネン</t>
    </rPh>
    <phoneticPr fontId="15"/>
  </si>
  <si>
    <t>２７年</t>
  </si>
  <si>
    <t>28年</t>
    <rPh sb="2" eb="3">
      <t>ネン</t>
    </rPh>
    <phoneticPr fontId="15"/>
  </si>
  <si>
    <t>２８年</t>
  </si>
  <si>
    <t>*平成6年以前は妊娠28週以降の死産数</t>
    <rPh sb="1" eb="3">
      <t>ヘイセイ</t>
    </rPh>
    <rPh sb="4" eb="5">
      <t>ネン</t>
    </rPh>
    <rPh sb="5" eb="7">
      <t>イゼン</t>
    </rPh>
    <rPh sb="8" eb="10">
      <t>ニンシン</t>
    </rPh>
    <rPh sb="12" eb="13">
      <t>シュウ</t>
    </rPh>
    <rPh sb="13" eb="15">
      <t>イコウ</t>
    </rPh>
    <rPh sb="16" eb="18">
      <t>シザン</t>
    </rPh>
    <rPh sb="18" eb="19">
      <t>スウ</t>
    </rPh>
    <phoneticPr fontId="15"/>
  </si>
  <si>
    <t>3　人口動態</t>
  </si>
  <si>
    <t>（この節で用いるデータは、全て人口動態調査によるものです。ただし、率等の計算等で人口を使用する場合は、国勢調査人口および県推計人口を使用しています。）</t>
  </si>
  <si>
    <t>甲賀圏域の人口動態の推移は、次のとおりです。</t>
  </si>
  <si>
    <t>（１）人口動態の推移</t>
    <rPh sb="3" eb="5">
      <t>ジンコウ</t>
    </rPh>
    <rPh sb="5" eb="7">
      <t>ドウタイ</t>
    </rPh>
    <rPh sb="8" eb="10">
      <t>スイイ</t>
    </rPh>
    <phoneticPr fontId="15"/>
  </si>
  <si>
    <t xml:space="preserve">   人口動態調査は、国の実施する統計調査で、出生・死亡・死産・婚姻および離婚について、本人等から届出を受けた市町が調査票を作成し、それを厚生労働省において集計するものです。</t>
    <phoneticPr fontId="15"/>
  </si>
  <si>
    <t>（新しい年の分を追加し、式をコピーする）</t>
    <rPh sb="1" eb="2">
      <t>アタラ</t>
    </rPh>
    <rPh sb="4" eb="5">
      <t>トシ</t>
    </rPh>
    <rPh sb="6" eb="7">
      <t>ブン</t>
    </rPh>
    <rPh sb="8" eb="10">
      <t>ツイカ</t>
    </rPh>
    <rPh sb="12" eb="13">
      <t>シキ</t>
    </rPh>
    <phoneticPr fontId="30"/>
  </si>
  <si>
    <r>
      <t>（</t>
    </r>
    <r>
      <rPr>
        <sz val="11"/>
        <rFont val="Times New Roman"/>
        <family val="1"/>
      </rPr>
      <t>2</t>
    </r>
    <r>
      <rPr>
        <sz val="11"/>
        <rFont val="ＭＳ 明朝"/>
        <family val="1"/>
        <charset val="128"/>
      </rPr>
      <t>）各市の人口動態</t>
    </r>
  </si>
  <si>
    <t>乳児
死亡</t>
    <phoneticPr fontId="30"/>
  </si>
  <si>
    <t>新生児
死亡</t>
    <phoneticPr fontId="30"/>
  </si>
  <si>
    <t>22週
以降
死産</t>
    <phoneticPr fontId="30"/>
  </si>
  <si>
    <t>早期
新生
児
死亡</t>
    <phoneticPr fontId="30"/>
  </si>
  <si>
    <t>表作成用　集計表</t>
    <rPh sb="0" eb="1">
      <t>ヒョウ</t>
    </rPh>
    <rPh sb="1" eb="4">
      <t>サクセイヨウ</t>
    </rPh>
    <rPh sb="5" eb="8">
      <t>シュウケイヒョウ</t>
    </rPh>
    <phoneticPr fontId="15"/>
  </si>
  <si>
    <t>新生児
死亡</t>
    <phoneticPr fontId="15"/>
  </si>
  <si>
    <t>乳児
死亡</t>
    <phoneticPr fontId="15"/>
  </si>
  <si>
    <t>死産
総数</t>
    <rPh sb="0" eb="2">
      <t>シザン</t>
    </rPh>
    <rPh sb="3" eb="5">
      <t>ソウスウ</t>
    </rPh>
    <phoneticPr fontId="7"/>
  </si>
  <si>
    <t>自然
死産</t>
    <phoneticPr fontId="15"/>
  </si>
  <si>
    <t>人工
死産</t>
    <phoneticPr fontId="15"/>
  </si>
  <si>
    <t>早期
新生
児
死亡</t>
    <phoneticPr fontId="15"/>
  </si>
  <si>
    <t>死産</t>
    <phoneticPr fontId="15"/>
  </si>
  <si>
    <t>周産期
死亡
総数</t>
    <rPh sb="0" eb="3">
      <t>シュウサンキ</t>
    </rPh>
    <rPh sb="4" eb="6">
      <t>シボウ</t>
    </rPh>
    <rPh sb="7" eb="9">
      <t>ソウスウ</t>
    </rPh>
    <phoneticPr fontId="30"/>
  </si>
  <si>
    <t>　(3） 出生状況</t>
    <rPh sb="5" eb="7">
      <t>シュッセイ</t>
    </rPh>
    <rPh sb="7" eb="9">
      <t>ジョウキョウ</t>
    </rPh>
    <phoneticPr fontId="15"/>
  </si>
  <si>
    <t>　　 ア  母の年齢階級別出生数</t>
    <rPh sb="6" eb="7">
      <t>ハハ</t>
    </rPh>
    <rPh sb="8" eb="10">
      <t>ネンレイ</t>
    </rPh>
    <rPh sb="10" eb="12">
      <t>カイキュウ</t>
    </rPh>
    <rPh sb="12" eb="13">
      <t>ベツ</t>
    </rPh>
    <rPh sb="13" eb="15">
      <t>シュッセイ</t>
    </rPh>
    <rPh sb="15" eb="16">
      <t>スウ</t>
    </rPh>
    <phoneticPr fontId="8"/>
  </si>
  <si>
    <t>　     母の年齢階級別に出生数をみると次のとおりです。</t>
    <rPh sb="6" eb="7">
      <t>ハハ</t>
    </rPh>
    <rPh sb="8" eb="10">
      <t>ネンレイ</t>
    </rPh>
    <rPh sb="10" eb="12">
      <t>カイキュウ</t>
    </rPh>
    <rPh sb="12" eb="13">
      <t>ベツ</t>
    </rPh>
    <rPh sb="14" eb="16">
      <t>シュッセイ</t>
    </rPh>
    <rPh sb="16" eb="17">
      <t>スウ</t>
    </rPh>
    <rPh sb="21" eb="22">
      <t>ツ</t>
    </rPh>
    <phoneticPr fontId="8"/>
  </si>
  <si>
    <t>出生数（性・母の年齢（５歳階級）・市別）</t>
    <rPh sb="17" eb="18">
      <t>シ</t>
    </rPh>
    <phoneticPr fontId="8"/>
  </si>
  <si>
    <t>区　　　分</t>
    <phoneticPr fontId="8"/>
  </si>
  <si>
    <t>～１４歳</t>
  </si>
  <si>
    <t>１５～１９歳</t>
  </si>
  <si>
    <t>２０～２４歳</t>
  </si>
  <si>
    <t>２５～２９歳</t>
  </si>
  <si>
    <t>３０～３４歳</t>
  </si>
  <si>
    <t>３５～３９歳</t>
  </si>
  <si>
    <t>４０～４４歳</t>
  </si>
  <si>
    <t>４５～４９歳</t>
  </si>
  <si>
    <t>５０歳以上</t>
    <phoneticPr fontId="30"/>
  </si>
  <si>
    <t>甲賀市</t>
    <rPh sb="0" eb="2">
      <t>コウカ</t>
    </rPh>
    <rPh sb="2" eb="3">
      <t>シ</t>
    </rPh>
    <phoneticPr fontId="8"/>
  </si>
  <si>
    <t>　　　イ　体重別出生数</t>
    <rPh sb="5" eb="8">
      <t>タイジュウベツ</t>
    </rPh>
    <rPh sb="8" eb="10">
      <t>シュッショウ</t>
    </rPh>
    <rPh sb="10" eb="11">
      <t>スウ</t>
    </rPh>
    <phoneticPr fontId="7"/>
  </si>
  <si>
    <t>　　　　出生児の体重別に出生数を見ると、次のとおりです。</t>
    <rPh sb="4" eb="6">
      <t>シュッショウ</t>
    </rPh>
    <rPh sb="6" eb="7">
      <t>ジ</t>
    </rPh>
    <rPh sb="8" eb="10">
      <t>タイジュウ</t>
    </rPh>
    <rPh sb="10" eb="11">
      <t>ベツ</t>
    </rPh>
    <rPh sb="12" eb="14">
      <t>シュッショウ</t>
    </rPh>
    <rPh sb="14" eb="15">
      <t>カズ</t>
    </rPh>
    <rPh sb="16" eb="17">
      <t>ミ</t>
    </rPh>
    <rPh sb="20" eb="21">
      <t>ツギ</t>
    </rPh>
    <phoneticPr fontId="7"/>
  </si>
  <si>
    <t>出生数（性別・出生児の体重別）</t>
  </si>
  <si>
    <t>（単位：　人）</t>
    <rPh sb="1" eb="3">
      <t>タンイ</t>
    </rPh>
    <rPh sb="5" eb="6">
      <t>ニン</t>
    </rPh>
    <phoneticPr fontId="7"/>
  </si>
  <si>
    <t>1.0kg</t>
  </si>
  <si>
    <t>1.0～</t>
  </si>
  <si>
    <t>1.5～</t>
  </si>
  <si>
    <t>2.0～</t>
  </si>
  <si>
    <t>2.5～</t>
  </si>
  <si>
    <t>3.0～</t>
  </si>
  <si>
    <t>3.5～</t>
  </si>
  <si>
    <t>4.0～</t>
  </si>
  <si>
    <t>4.5～</t>
  </si>
  <si>
    <t>5.0㎏</t>
  </si>
  <si>
    <t>未満</t>
  </si>
  <si>
    <t>1.5kg</t>
  </si>
  <si>
    <t>2.0㎏</t>
  </si>
  <si>
    <t>2.5㎏</t>
  </si>
  <si>
    <t>3.0㎏</t>
  </si>
  <si>
    <t>3.5㎏</t>
  </si>
  <si>
    <t>4.0㎏</t>
  </si>
  <si>
    <t>4.5㎏</t>
  </si>
  <si>
    <t>以上</t>
  </si>
  <si>
    <t>1.0kg未満</t>
    <rPh sb="5" eb="7">
      <t>ミマン</t>
    </rPh>
    <phoneticPr fontId="7"/>
  </si>
  <si>
    <t>1.0kg～</t>
    <phoneticPr fontId="7"/>
  </si>
  <si>
    <t>1.5kg～</t>
    <phoneticPr fontId="7"/>
  </si>
  <si>
    <t>2.0kg～</t>
    <phoneticPr fontId="7"/>
  </si>
  <si>
    <t>2.5kg～</t>
    <phoneticPr fontId="7"/>
  </si>
  <si>
    <t>3.0kg～</t>
    <phoneticPr fontId="7"/>
  </si>
  <si>
    <t>3.5kg～</t>
    <phoneticPr fontId="7"/>
  </si>
  <si>
    <t>4.0kg～</t>
    <phoneticPr fontId="7"/>
  </si>
  <si>
    <t>4.5kg～</t>
    <phoneticPr fontId="7"/>
  </si>
  <si>
    <t>5.0㎏以上</t>
    <rPh sb="4" eb="6">
      <t>イジョウ</t>
    </rPh>
    <phoneticPr fontId="7"/>
  </si>
  <si>
    <t>甲賀圏域</t>
    <rPh sb="0" eb="2">
      <t>コウガ</t>
    </rPh>
    <rPh sb="2" eb="3">
      <t>ケン</t>
    </rPh>
    <rPh sb="3" eb="4">
      <t>イキ</t>
    </rPh>
    <phoneticPr fontId="8"/>
  </si>
  <si>
    <t>甲賀圏域</t>
    <rPh sb="0" eb="2">
      <t>コウガ</t>
    </rPh>
    <rPh sb="2" eb="3">
      <t>ケン</t>
    </rPh>
    <rPh sb="3" eb="4">
      <t>イキ</t>
    </rPh>
    <phoneticPr fontId="15"/>
  </si>
  <si>
    <t>※滋賀県内の合計特殊出生率計算</t>
    <rPh sb="1" eb="3">
      <t>シガ</t>
    </rPh>
    <rPh sb="3" eb="5">
      <t>ケンナイ</t>
    </rPh>
    <rPh sb="6" eb="8">
      <t>ゴウケイ</t>
    </rPh>
    <rPh sb="8" eb="10">
      <t>トクシュ</t>
    </rPh>
    <rPh sb="10" eb="12">
      <t>シュッショウ</t>
    </rPh>
    <rPh sb="12" eb="13">
      <t>リツ</t>
    </rPh>
    <rPh sb="13" eb="15">
      <t>ケイサン</t>
    </rPh>
    <phoneticPr fontId="30"/>
  </si>
  <si>
    <t>市別年齢女子人口</t>
    <rPh sb="0" eb="1">
      <t>シ</t>
    </rPh>
    <rPh sb="1" eb="2">
      <t>ベツ</t>
    </rPh>
    <rPh sb="2" eb="4">
      <t>ネンレイ</t>
    </rPh>
    <rPh sb="4" eb="6">
      <t>ジョシ</t>
    </rPh>
    <rPh sb="6" eb="8">
      <t>ジンコウ</t>
    </rPh>
    <phoneticPr fontId="15"/>
  </si>
  <si>
    <t>※滋賀県推計人口年報より</t>
    <rPh sb="1" eb="4">
      <t>シガケン</t>
    </rPh>
    <rPh sb="4" eb="6">
      <t>スイケイ</t>
    </rPh>
    <rPh sb="6" eb="8">
      <t>ジンコウ</t>
    </rPh>
    <rPh sb="8" eb="10">
      <t>ネンポウ</t>
    </rPh>
    <phoneticPr fontId="30"/>
  </si>
  <si>
    <t>市別年齢別出生数</t>
    <rPh sb="0" eb="1">
      <t>シ</t>
    </rPh>
    <rPh sb="1" eb="2">
      <t>ベツ</t>
    </rPh>
    <rPh sb="2" eb="5">
      <t>ネンレイベツ</t>
    </rPh>
    <rPh sb="5" eb="7">
      <t>シュッセイ</t>
    </rPh>
    <rPh sb="7" eb="8">
      <t>スウ</t>
    </rPh>
    <phoneticPr fontId="15"/>
  </si>
  <si>
    <t>市別合計特殊出生率</t>
    <rPh sb="0" eb="1">
      <t>シ</t>
    </rPh>
    <rPh sb="1" eb="2">
      <t>ベツ</t>
    </rPh>
    <rPh sb="2" eb="4">
      <t>ゴウケイ</t>
    </rPh>
    <rPh sb="4" eb="6">
      <t>トクシュ</t>
    </rPh>
    <rPh sb="6" eb="9">
      <t>シュッセイリツ</t>
    </rPh>
    <phoneticPr fontId="15"/>
  </si>
  <si>
    <t>合計</t>
    <rPh sb="0" eb="2">
      <t>ゴウケイ</t>
    </rPh>
    <phoneticPr fontId="15"/>
  </si>
  <si>
    <t>合計特殊出生率（年次別・市別）</t>
    <rPh sb="0" eb="2">
      <t>ゴウケイ</t>
    </rPh>
    <rPh sb="2" eb="4">
      <t>トクシュ</t>
    </rPh>
    <rPh sb="4" eb="6">
      <t>シュッセイ</t>
    </rPh>
    <rPh sb="6" eb="7">
      <t>リツ</t>
    </rPh>
    <rPh sb="8" eb="10">
      <t>ネンジ</t>
    </rPh>
    <rPh sb="10" eb="11">
      <t>ベツ</t>
    </rPh>
    <rPh sb="12" eb="13">
      <t>シ</t>
    </rPh>
    <rPh sb="13" eb="14">
      <t>ベツ</t>
    </rPh>
    <phoneticPr fontId="8"/>
  </si>
  <si>
    <t>区　分</t>
    <rPh sb="0" eb="3">
      <t>クブン</t>
    </rPh>
    <phoneticPr fontId="7"/>
  </si>
  <si>
    <t>Ｈ20年</t>
    <rPh sb="3" eb="4">
      <t>ネン</t>
    </rPh>
    <phoneticPr fontId="8"/>
  </si>
  <si>
    <t>Ｈ21年</t>
    <rPh sb="3" eb="4">
      <t>ネン</t>
    </rPh>
    <phoneticPr fontId="8"/>
  </si>
  <si>
    <t>Ｈ22年</t>
    <rPh sb="3" eb="4">
      <t>ネン</t>
    </rPh>
    <phoneticPr fontId="8"/>
  </si>
  <si>
    <t>Ｈ23年</t>
    <rPh sb="3" eb="4">
      <t>ネン</t>
    </rPh>
    <phoneticPr fontId="8"/>
  </si>
  <si>
    <t>Ｈ24年</t>
    <rPh sb="3" eb="4">
      <t>ネン</t>
    </rPh>
    <phoneticPr fontId="8"/>
  </si>
  <si>
    <t>Ｈ25年</t>
    <rPh sb="3" eb="4">
      <t>ネン</t>
    </rPh>
    <phoneticPr fontId="8"/>
  </si>
  <si>
    <t>Ｈ26年</t>
    <rPh sb="3" eb="4">
      <t>ネン</t>
    </rPh>
    <phoneticPr fontId="8"/>
  </si>
  <si>
    <t>Ｈ27年</t>
    <rPh sb="3" eb="4">
      <t>ネン</t>
    </rPh>
    <phoneticPr fontId="8"/>
  </si>
  <si>
    <t>Ｈ28年</t>
    <rPh sb="3" eb="4">
      <t>ネン</t>
    </rPh>
    <phoneticPr fontId="8"/>
  </si>
  <si>
    <t>全国</t>
    <rPh sb="0" eb="2">
      <t>ゼンコク</t>
    </rPh>
    <phoneticPr fontId="8"/>
  </si>
  <si>
    <t>合計特殊出生率（５年間移動平均）</t>
    <rPh sb="0" eb="2">
      <t>ゴウケイ</t>
    </rPh>
    <rPh sb="2" eb="4">
      <t>トクシュ</t>
    </rPh>
    <rPh sb="4" eb="6">
      <t>シュッセイ</t>
    </rPh>
    <rPh sb="6" eb="7">
      <t>リツ</t>
    </rPh>
    <rPh sb="9" eb="10">
      <t>ネン</t>
    </rPh>
    <rPh sb="10" eb="11">
      <t>カン</t>
    </rPh>
    <rPh sb="11" eb="13">
      <t>イドウ</t>
    </rPh>
    <rPh sb="13" eb="15">
      <t>ヘイキン</t>
    </rPh>
    <phoneticPr fontId="8"/>
  </si>
  <si>
    <t>H23年</t>
  </si>
  <si>
    <t>H24年</t>
  </si>
  <si>
    <t>H25年</t>
  </si>
  <si>
    <t>H26年</t>
    <rPh sb="3" eb="4">
      <t>ネン</t>
    </rPh>
    <phoneticPr fontId="7"/>
  </si>
  <si>
    <t>ウ　合計特殊出生率</t>
  </si>
  <si>
    <t xml:space="preserve"> 甲賀圏域の合計特殊出生率をみると次のとおりです。</t>
  </si>
  <si>
    <t>※シート「３人口動態（３）出生状況ア」より自動転記</t>
    <rPh sb="6" eb="8">
      <t>ジンコウ</t>
    </rPh>
    <rPh sb="8" eb="10">
      <t>ドウタイ</t>
    </rPh>
    <rPh sb="13" eb="15">
      <t>シュッセイ</t>
    </rPh>
    <rPh sb="15" eb="17">
      <t>ジョウキョウ</t>
    </rPh>
    <rPh sb="21" eb="23">
      <t>ジドウ</t>
    </rPh>
    <rPh sb="23" eb="25">
      <t>テンキ</t>
    </rPh>
    <phoneticPr fontId="30"/>
  </si>
  <si>
    <t>↑</t>
    <phoneticPr fontId="15"/>
  </si>
  <si>
    <t>左表に転記する。</t>
    <rPh sb="0" eb="1">
      <t>ヒダリ</t>
    </rPh>
    <rPh sb="1" eb="2">
      <t>ヒョウ</t>
    </rPh>
    <rPh sb="3" eb="5">
      <t>テンキ</t>
    </rPh>
    <phoneticPr fontId="15"/>
  </si>
  <si>
    <t>[合計特殊出生率について]</t>
    <rPh sb="1" eb="3">
      <t>ゴウケイ</t>
    </rPh>
    <rPh sb="3" eb="5">
      <t>トクシュ</t>
    </rPh>
    <rPh sb="5" eb="7">
      <t>シュッセイ</t>
    </rPh>
    <rPh sb="7" eb="8">
      <t>リツ</t>
    </rPh>
    <phoneticPr fontId="8"/>
  </si>
  <si>
    <t>　合計特殊出生率は、15歳から49歳までの女子の年齢別出生率を合計し、1人の女子が仮にその年次の年齢別出生率で一生の間に産むとした場合のこどもの数を計算したものです。</t>
    <phoneticPr fontId="15"/>
  </si>
  <si>
    <t>合計特殊出生率　＝</t>
    <rPh sb="0" eb="2">
      <t>ゴウケイ</t>
    </rPh>
    <rPh sb="2" eb="4">
      <t>トクシュ</t>
    </rPh>
    <rPh sb="4" eb="6">
      <t>シュッセイ</t>
    </rPh>
    <rPh sb="6" eb="7">
      <t>リツ</t>
    </rPh>
    <phoneticPr fontId="15"/>
  </si>
  <si>
    <t>母の年齢別出生数</t>
    <rPh sb="0" eb="1">
      <t>ハハ</t>
    </rPh>
    <rPh sb="2" eb="4">
      <t>ネンレイ</t>
    </rPh>
    <rPh sb="4" eb="5">
      <t>ベツ</t>
    </rPh>
    <rPh sb="5" eb="7">
      <t>シュッセイ</t>
    </rPh>
    <rPh sb="7" eb="8">
      <t>スウ</t>
    </rPh>
    <phoneticPr fontId="15"/>
  </si>
  <si>
    <t>年齢別女子人口</t>
    <rPh sb="0" eb="2">
      <t>ネンレイ</t>
    </rPh>
    <rPh sb="2" eb="3">
      <t>ベツ</t>
    </rPh>
    <rPh sb="3" eb="5">
      <t>ジョシ</t>
    </rPh>
    <rPh sb="5" eb="7">
      <t>ジンコウ</t>
    </rPh>
    <phoneticPr fontId="15"/>
  </si>
  <si>
    <t>15歳から49歳までの合計</t>
    <rPh sb="2" eb="3">
      <t>サイ</t>
    </rPh>
    <rPh sb="7" eb="8">
      <t>サイ</t>
    </rPh>
    <rPh sb="11" eb="13">
      <t>ゴウケイ</t>
    </rPh>
    <phoneticPr fontId="15"/>
  </si>
  <si>
    <r>
      <t>死亡数・性・年齢（5歳階級）死因分類 　（</t>
    </r>
    <r>
      <rPr>
        <b/>
        <sz val="11"/>
        <color theme="1"/>
        <rFont val="ＭＳ Ｐゴシック"/>
        <family val="3"/>
        <charset val="128"/>
        <scheme val="minor"/>
      </rPr>
      <t>甲賀圏域・合計</t>
    </r>
    <r>
      <rPr>
        <sz val="12"/>
        <rFont val="ＭＳ Ｐゴシック"/>
        <family val="3"/>
        <charset val="128"/>
      </rPr>
      <t>）</t>
    </r>
    <rPh sb="26" eb="28">
      <t>ゴウケイ</t>
    </rPh>
    <phoneticPr fontId="30"/>
  </si>
  <si>
    <t>0～14歳</t>
  </si>
  <si>
    <t>15～39歳</t>
  </si>
  <si>
    <t>40～64歳</t>
  </si>
  <si>
    <t>65～74歳</t>
  </si>
  <si>
    <t>75歳～</t>
  </si>
  <si>
    <t>悪性新生物</t>
  </si>
  <si>
    <t>心疾患＜高血圧性を除く＞</t>
  </si>
  <si>
    <t>脳血管疾患</t>
  </si>
  <si>
    <t>肺炎</t>
  </si>
  <si>
    <t>不慮の事故</t>
  </si>
  <si>
    <t>自殺</t>
  </si>
  <si>
    <t>その他</t>
  </si>
  <si>
    <r>
      <t>死亡数・性・年齢（5歳階級）死因分類 　（</t>
    </r>
    <r>
      <rPr>
        <b/>
        <sz val="11"/>
        <color theme="1"/>
        <rFont val="ＭＳ Ｐゴシック"/>
        <family val="3"/>
        <charset val="128"/>
        <scheme val="minor"/>
      </rPr>
      <t>甲賀圏域・男</t>
    </r>
    <r>
      <rPr>
        <sz val="11"/>
        <color theme="1"/>
        <rFont val="ＭＳ Ｐゴシック"/>
        <family val="3"/>
        <charset val="128"/>
        <scheme val="minor"/>
      </rPr>
      <t>）</t>
    </r>
    <phoneticPr fontId="30"/>
  </si>
  <si>
    <r>
      <t>死亡数・性・年齢（5歳階級）死因分類　 （</t>
    </r>
    <r>
      <rPr>
        <b/>
        <sz val="11"/>
        <color theme="1"/>
        <rFont val="ＭＳ Ｐゴシック"/>
        <family val="3"/>
        <charset val="128"/>
        <scheme val="minor"/>
      </rPr>
      <t>甲賀圏域・女</t>
    </r>
    <r>
      <rPr>
        <sz val="12"/>
        <rFont val="ＭＳ Ｐゴシック"/>
        <family val="3"/>
        <charset val="128"/>
      </rPr>
      <t xml:space="preserve"> ）</t>
    </r>
    <phoneticPr fontId="30"/>
  </si>
  <si>
    <t>（４） 死亡の状況</t>
    <phoneticPr fontId="15"/>
  </si>
  <si>
    <t xml:space="preserve"> ア  死因別、年齢階級別死亡数の状況</t>
    <phoneticPr fontId="15"/>
  </si>
  <si>
    <t xml:space="preserve">   甲賀圏域の死亡について、死亡原因（死因）別、年齢階級別にみると次のとおりです。</t>
    <phoneticPr fontId="15"/>
  </si>
  <si>
    <t>男</t>
    <rPh sb="0" eb="1">
      <t>オトコ</t>
    </rPh>
    <phoneticPr fontId="55"/>
  </si>
  <si>
    <t>女</t>
    <rPh sb="0" eb="1">
      <t>オンナ</t>
    </rPh>
    <phoneticPr fontId="55"/>
  </si>
  <si>
    <t>-</t>
  </si>
  <si>
    <t>悪性新生物</t>
    <rPh sb="0" eb="2">
      <t>アクセイ</t>
    </rPh>
    <rPh sb="2" eb="3">
      <t>シン</t>
    </rPh>
    <rPh sb="3" eb="5">
      <t>セイブツ</t>
    </rPh>
    <phoneticPr fontId="55"/>
  </si>
  <si>
    <t>食道の悪性新生物</t>
    <rPh sb="0" eb="2">
      <t>ショクドウ</t>
    </rPh>
    <rPh sb="3" eb="5">
      <t>アクセイ</t>
    </rPh>
    <rPh sb="5" eb="8">
      <t>シンセイブツ</t>
    </rPh>
    <phoneticPr fontId="55"/>
  </si>
  <si>
    <t>胃の悪性新生物</t>
    <rPh sb="0" eb="1">
      <t>イ</t>
    </rPh>
    <rPh sb="2" eb="4">
      <t>アクセイ</t>
    </rPh>
    <rPh sb="4" eb="7">
      <t>シンセイブツ</t>
    </rPh>
    <phoneticPr fontId="55"/>
  </si>
  <si>
    <t>結腸の悪性新生物</t>
    <rPh sb="0" eb="2">
      <t>ケッチョウ</t>
    </rPh>
    <rPh sb="3" eb="5">
      <t>アクセイ</t>
    </rPh>
    <rPh sb="5" eb="8">
      <t>シンセイブツ</t>
    </rPh>
    <phoneticPr fontId="55"/>
  </si>
  <si>
    <t>直腸Ｓ状結腸移行部</t>
    <rPh sb="0" eb="2">
      <t>チョクチョウ</t>
    </rPh>
    <rPh sb="3" eb="4">
      <t>ジョウ</t>
    </rPh>
    <rPh sb="4" eb="6">
      <t>ケッチョウ</t>
    </rPh>
    <rPh sb="6" eb="8">
      <t>イコウ</t>
    </rPh>
    <rPh sb="8" eb="9">
      <t>ブ</t>
    </rPh>
    <phoneticPr fontId="55"/>
  </si>
  <si>
    <t>肝及び肝内胆管</t>
    <rPh sb="0" eb="1">
      <t>カン</t>
    </rPh>
    <rPh sb="1" eb="2">
      <t>オヨ</t>
    </rPh>
    <rPh sb="3" eb="4">
      <t>カン</t>
    </rPh>
    <rPh sb="4" eb="5">
      <t>ナイ</t>
    </rPh>
    <rPh sb="5" eb="7">
      <t>タンカン</t>
    </rPh>
    <phoneticPr fontId="55"/>
  </si>
  <si>
    <t>胆のう及びその他の胆道</t>
    <rPh sb="0" eb="1">
      <t>タン</t>
    </rPh>
    <rPh sb="3" eb="4">
      <t>オヨ</t>
    </rPh>
    <rPh sb="7" eb="8">
      <t>タ</t>
    </rPh>
    <rPh sb="9" eb="11">
      <t>タンドウ</t>
    </rPh>
    <phoneticPr fontId="55"/>
  </si>
  <si>
    <t>膵の悪性新生物</t>
    <rPh sb="0" eb="1">
      <t>スイ</t>
    </rPh>
    <rPh sb="2" eb="4">
      <t>アクセイ</t>
    </rPh>
    <rPh sb="4" eb="7">
      <t>シンセイブツ</t>
    </rPh>
    <phoneticPr fontId="55"/>
  </si>
  <si>
    <t>気管、気管支及び肺</t>
    <rPh sb="0" eb="2">
      <t>キカン</t>
    </rPh>
    <rPh sb="3" eb="6">
      <t>キカンシ</t>
    </rPh>
    <rPh sb="6" eb="7">
      <t>オヨ</t>
    </rPh>
    <rPh sb="8" eb="9">
      <t>ハイ</t>
    </rPh>
    <phoneticPr fontId="55"/>
  </si>
  <si>
    <t>乳房の悪性新生物</t>
    <rPh sb="0" eb="2">
      <t>ニュウボウ</t>
    </rPh>
    <rPh sb="3" eb="5">
      <t>アクセイ</t>
    </rPh>
    <rPh sb="5" eb="8">
      <t>シンセイブツ</t>
    </rPh>
    <phoneticPr fontId="55"/>
  </si>
  <si>
    <t>子宮の悪性新生物</t>
    <rPh sb="0" eb="2">
      <t>シキュウ</t>
    </rPh>
    <rPh sb="3" eb="5">
      <t>アクセイ</t>
    </rPh>
    <rPh sb="5" eb="8">
      <t>シンセイブツ</t>
    </rPh>
    <phoneticPr fontId="55"/>
  </si>
  <si>
    <t>前立腺の悪性新生物</t>
    <rPh sb="0" eb="3">
      <t>ゼンリツセン</t>
    </rPh>
    <rPh sb="4" eb="6">
      <t>アクセイ</t>
    </rPh>
    <rPh sb="6" eb="9">
      <t>シンセイブツ</t>
    </rPh>
    <phoneticPr fontId="55"/>
  </si>
  <si>
    <t>インフルエンザ</t>
  </si>
  <si>
    <t>死亡数（市別・死因別）</t>
    <rPh sb="0" eb="3">
      <t>シボウスウ</t>
    </rPh>
    <rPh sb="4" eb="5">
      <t>シ</t>
    </rPh>
    <rPh sb="5" eb="6">
      <t>ベツ</t>
    </rPh>
    <rPh sb="7" eb="9">
      <t>シイン</t>
    </rPh>
    <rPh sb="9" eb="10">
      <t>ベツ</t>
    </rPh>
    <phoneticPr fontId="55"/>
  </si>
  <si>
    <t>甲賀圏域</t>
    <rPh sb="0" eb="1">
      <t>コウカ</t>
    </rPh>
    <rPh sb="1" eb="3">
      <t>ケンイキ</t>
    </rPh>
    <phoneticPr fontId="55"/>
  </si>
  <si>
    <t>甲賀市</t>
    <rPh sb="0" eb="1">
      <t>コウカ</t>
    </rPh>
    <rPh sb="1" eb="2">
      <t>シ</t>
    </rPh>
    <phoneticPr fontId="55"/>
  </si>
  <si>
    <t>湖南市</t>
    <rPh sb="0" eb="1">
      <t>コナン</t>
    </rPh>
    <rPh sb="1" eb="2">
      <t>シ</t>
    </rPh>
    <phoneticPr fontId="55"/>
  </si>
  <si>
    <t>総　数</t>
    <rPh sb="0" eb="1">
      <t>ソウ</t>
    </rPh>
    <rPh sb="2" eb="3">
      <t>スウ</t>
    </rPh>
    <phoneticPr fontId="55"/>
  </si>
  <si>
    <t>計</t>
    <rPh sb="0" eb="1">
      <t>ケイ</t>
    </rPh>
    <phoneticPr fontId="15"/>
  </si>
  <si>
    <t>滋賀県</t>
    <rPh sb="0" eb="2">
      <t>シガ</t>
    </rPh>
    <rPh sb="2" eb="3">
      <t>ケン</t>
    </rPh>
    <phoneticPr fontId="15"/>
  </si>
  <si>
    <t>心疾患</t>
    <rPh sb="0" eb="3">
      <t>シンシッカン</t>
    </rPh>
    <phoneticPr fontId="15"/>
  </si>
  <si>
    <t>死亡数</t>
    <rPh sb="0" eb="2">
      <t>シボウ</t>
    </rPh>
    <rPh sb="2" eb="3">
      <t>スウ</t>
    </rPh>
    <phoneticPr fontId="15"/>
  </si>
  <si>
    <t>０～４歳</t>
  </si>
  <si>
    <t>５～９歳</t>
  </si>
  <si>
    <t>１０～１４歳</t>
  </si>
  <si>
    <t>５０～５４歳</t>
  </si>
  <si>
    <t>５５～５９歳</t>
  </si>
  <si>
    <t>６０～６４歳</t>
  </si>
  <si>
    <t>６５～６９歳</t>
  </si>
  <si>
    <t>７０～７４歳</t>
  </si>
  <si>
    <t>７５～７９歳</t>
  </si>
  <si>
    <t>８０～８４歳</t>
  </si>
  <si>
    <t>８５歳以上</t>
  </si>
  <si>
    <t>年齢不詳</t>
  </si>
  <si>
    <t>1位</t>
  </si>
  <si>
    <t>2位</t>
  </si>
  <si>
    <t>3位</t>
  </si>
  <si>
    <t>4位</t>
  </si>
  <si>
    <r>
      <t xml:space="preserve">区 </t>
    </r>
    <r>
      <rPr>
        <sz val="12"/>
        <rFont val="ＭＳ Ｐゴシック"/>
        <family val="3"/>
        <charset val="128"/>
      </rPr>
      <t xml:space="preserve">                 </t>
    </r>
    <r>
      <rPr>
        <sz val="12"/>
        <rFont val="ＭＳ Ｐゴシック"/>
        <family val="3"/>
        <charset val="128"/>
      </rPr>
      <t>分</t>
    </r>
    <phoneticPr fontId="15"/>
  </si>
  <si>
    <t>死亡数</t>
  </si>
  <si>
    <t>死亡率（１０万対）</t>
  </si>
  <si>
    <t>年齢調整死亡率</t>
  </si>
  <si>
    <t>年齢調整死亡率（市別）</t>
    <rPh sb="8" eb="9">
      <t>シ</t>
    </rPh>
    <phoneticPr fontId="15"/>
  </si>
  <si>
    <t>〔年齢調整死亡率について〕</t>
  </si>
  <si>
    <t>合計</t>
  </si>
  <si>
    <t>死因別死亡数</t>
  </si>
  <si>
    <t>１０万対死亡率</t>
  </si>
  <si>
    <t>１位</t>
  </si>
  <si>
    <t>基準人口</t>
  </si>
  <si>
    <t>人口</t>
  </si>
  <si>
    <t>死亡率</t>
  </si>
  <si>
    <t>期待死亡数</t>
  </si>
  <si>
    <t>小計(1)</t>
  </si>
  <si>
    <t>年齢調整死亡率(1)</t>
  </si>
  <si>
    <t>小計(2)</t>
  </si>
  <si>
    <t>年齢調整死亡率(2)</t>
  </si>
  <si>
    <t>年齢調整死亡率(3)</t>
  </si>
  <si>
    <t>２位</t>
  </si>
  <si>
    <t>３位</t>
  </si>
  <si>
    <t>４位</t>
  </si>
  <si>
    <t>対象市町人口</t>
    <phoneticPr fontId="15"/>
  </si>
  <si>
    <t>対象市町人口</t>
    <phoneticPr fontId="15"/>
  </si>
  <si>
    <t>悪性
新生物</t>
    <phoneticPr fontId="15"/>
  </si>
  <si>
    <t>死亡
総数</t>
    <rPh sb="0" eb="2">
      <t>シボウ</t>
    </rPh>
    <rPh sb="3" eb="5">
      <t>ソウスウ</t>
    </rPh>
    <phoneticPr fontId="15"/>
  </si>
  <si>
    <t>甲賀圏域</t>
    <rPh sb="0" eb="2">
      <t>コウカ</t>
    </rPh>
    <rPh sb="2" eb="4">
      <t>ケンイキ</t>
    </rPh>
    <phoneticPr fontId="15"/>
  </si>
  <si>
    <t>甲賀市</t>
    <rPh sb="0" eb="2">
      <t>コウカ</t>
    </rPh>
    <rPh sb="2" eb="3">
      <t>シ</t>
    </rPh>
    <phoneticPr fontId="15"/>
  </si>
  <si>
    <t>湖南市</t>
    <rPh sb="0" eb="2">
      <t>コナン</t>
    </rPh>
    <rPh sb="2" eb="3">
      <t>シ</t>
    </rPh>
    <phoneticPr fontId="15"/>
  </si>
  <si>
    <t>1位</t>
    <rPh sb="1" eb="2">
      <t>イ</t>
    </rPh>
    <phoneticPr fontId="15"/>
  </si>
  <si>
    <t>2位</t>
    <rPh sb="1" eb="2">
      <t>イ</t>
    </rPh>
    <phoneticPr fontId="15"/>
  </si>
  <si>
    <t>3位</t>
    <rPh sb="1" eb="2">
      <t>イ</t>
    </rPh>
    <phoneticPr fontId="15"/>
  </si>
  <si>
    <t>4位</t>
    <rPh sb="1" eb="2">
      <t>イ</t>
    </rPh>
    <phoneticPr fontId="15"/>
  </si>
  <si>
    <t>※１０万対死亡率</t>
    <phoneticPr fontId="15"/>
  </si>
  <si>
    <t>※死亡数</t>
    <rPh sb="1" eb="4">
      <t>シボウスウ</t>
    </rPh>
    <phoneticPr fontId="15"/>
  </si>
  <si>
    <t>10～14歳</t>
    <rPh sb="5" eb="6">
      <t>サイ</t>
    </rPh>
    <phoneticPr fontId="15"/>
  </si>
  <si>
    <t>15～19歳</t>
    <rPh sb="5" eb="6">
      <t>サイ</t>
    </rPh>
    <phoneticPr fontId="15"/>
  </si>
  <si>
    <t>20～24歳</t>
    <rPh sb="5" eb="6">
      <t>サイ</t>
    </rPh>
    <phoneticPr fontId="15"/>
  </si>
  <si>
    <t>25～29歳</t>
    <rPh sb="5" eb="6">
      <t>サイ</t>
    </rPh>
    <phoneticPr fontId="15"/>
  </si>
  <si>
    <t>30～34歳</t>
    <rPh sb="5" eb="6">
      <t>サイ</t>
    </rPh>
    <phoneticPr fontId="15"/>
  </si>
  <si>
    <t>35～39歳</t>
    <rPh sb="5" eb="6">
      <t>サイ</t>
    </rPh>
    <phoneticPr fontId="15"/>
  </si>
  <si>
    <t>40～44歳</t>
    <rPh sb="5" eb="6">
      <t>サイ</t>
    </rPh>
    <phoneticPr fontId="15"/>
  </si>
  <si>
    <t>45～49歳</t>
    <rPh sb="5" eb="6">
      <t>サイ</t>
    </rPh>
    <phoneticPr fontId="15"/>
  </si>
  <si>
    <t>50～54歳</t>
    <rPh sb="5" eb="6">
      <t>サイ</t>
    </rPh>
    <phoneticPr fontId="15"/>
  </si>
  <si>
    <t>55～59歳</t>
    <rPh sb="5" eb="6">
      <t>サイ</t>
    </rPh>
    <phoneticPr fontId="15"/>
  </si>
  <si>
    <t>60～64歳</t>
    <rPh sb="5" eb="6">
      <t>サイ</t>
    </rPh>
    <phoneticPr fontId="15"/>
  </si>
  <si>
    <t>65～69歳</t>
    <rPh sb="5" eb="6">
      <t>サイ</t>
    </rPh>
    <phoneticPr fontId="15"/>
  </si>
  <si>
    <t>70～74歳</t>
    <rPh sb="5" eb="6">
      <t>サイ</t>
    </rPh>
    <phoneticPr fontId="15"/>
  </si>
  <si>
    <t>75～79歳</t>
    <rPh sb="5" eb="6">
      <t>サイ</t>
    </rPh>
    <phoneticPr fontId="15"/>
  </si>
  <si>
    <t>80～84歳</t>
    <rPh sb="5" eb="6">
      <t>サイ</t>
    </rPh>
    <phoneticPr fontId="15"/>
  </si>
  <si>
    <t>小計(a)</t>
    <phoneticPr fontId="15"/>
  </si>
  <si>
    <t>年齢調整死亡率(a)</t>
    <phoneticPr fontId="15"/>
  </si>
  <si>
    <t>小計(b)</t>
    <phoneticPr fontId="15"/>
  </si>
  <si>
    <t>合計(a+b)</t>
    <phoneticPr fontId="15"/>
  </si>
  <si>
    <t>年齢調整死亡率(a+b)</t>
    <phoneticPr fontId="15"/>
  </si>
  <si>
    <t>　死因順位別死亡数，率（市別）</t>
    <rPh sb="12" eb="13">
      <t>シ</t>
    </rPh>
    <rPh sb="13" eb="14">
      <t>ベツ</t>
    </rPh>
    <phoneticPr fontId="15"/>
  </si>
  <si>
    <t>死亡者
総数</t>
    <phoneticPr fontId="15"/>
  </si>
  <si>
    <t>　国の合計特殊出生率では、少数点第2位の数値の変動が大きく注目を集めているところですが、市単位で見た場合、表からも明らかなように国より一桁大きな位の数値が年により大きく変動しています。人口規模の小さな地域でこの率を扱う場合は、偶然に大きく左右される各年の数値変動にとらわれるのではなく、ある程度長期間の傾向としてとらえることが必要と思われます。
　試みに、該当年度にその前後各2年間を加え、合計5年間の平均数値によって該当年度を代表させる移動平均により合計特殊出生率の推移をみてみると次の図表のとおりです。</t>
    <phoneticPr fontId="15"/>
  </si>
  <si>
    <t>イ  死因順位</t>
    <phoneticPr fontId="15"/>
  </si>
  <si>
    <t>　主要な死因による死亡の状況は次のとおりです。（順位は県の順位による）</t>
    <phoneticPr fontId="15"/>
  </si>
  <si>
    <t>悪性新生物の部位別死亡数</t>
    <rPh sb="0" eb="2">
      <t>アクセイ</t>
    </rPh>
    <rPh sb="2" eb="5">
      <t>シンセイブツ</t>
    </rPh>
    <rPh sb="6" eb="9">
      <t>ブイベツ</t>
    </rPh>
    <rPh sb="9" eb="11">
      <t>シボウ</t>
    </rPh>
    <rPh sb="11" eb="12">
      <t>スウ</t>
    </rPh>
    <phoneticPr fontId="15"/>
  </si>
  <si>
    <t>（甲賀圏域：総数）</t>
    <rPh sb="1" eb="3">
      <t>コウガ</t>
    </rPh>
    <rPh sb="3" eb="4">
      <t>ケン</t>
    </rPh>
    <rPh sb="4" eb="5">
      <t>イキ</t>
    </rPh>
    <rPh sb="6" eb="8">
      <t>ソウスウ</t>
    </rPh>
    <phoneticPr fontId="15"/>
  </si>
  <si>
    <t>部位名</t>
    <rPh sb="0" eb="2">
      <t>ブイ</t>
    </rPh>
    <rPh sb="2" eb="3">
      <t>メイ</t>
    </rPh>
    <phoneticPr fontId="15"/>
  </si>
  <si>
    <t>死亡数</t>
    <rPh sb="0" eb="3">
      <t>シボウスウ</t>
    </rPh>
    <phoneticPr fontId="15"/>
  </si>
  <si>
    <t>悪性新生物総数</t>
    <rPh sb="5" eb="7">
      <t>ソウスウ</t>
    </rPh>
    <phoneticPr fontId="15"/>
  </si>
  <si>
    <t>胃の悪性新生物</t>
  </si>
  <si>
    <t>結腸の悪性新生物</t>
  </si>
  <si>
    <t>肝及び肝内胆管の悪性新生物</t>
  </si>
  <si>
    <t>膵の悪性新生物</t>
  </si>
  <si>
    <t>気管、気管支及び肺の悪性新生物</t>
  </si>
  <si>
    <t>その他</t>
    <rPh sb="0" eb="3">
      <t>ソノタ</t>
    </rPh>
    <phoneticPr fontId="15"/>
  </si>
  <si>
    <t>（甲賀圏域：男）</t>
    <rPh sb="1" eb="3">
      <t>コウガ</t>
    </rPh>
    <rPh sb="3" eb="4">
      <t>ケン</t>
    </rPh>
    <rPh sb="4" eb="5">
      <t>イキ</t>
    </rPh>
    <rPh sb="6" eb="7">
      <t>オトコ</t>
    </rPh>
    <phoneticPr fontId="15"/>
  </si>
  <si>
    <t>前立腺の悪性新生物</t>
  </si>
  <si>
    <t>（甲賀圏域：女）</t>
    <rPh sb="1" eb="3">
      <t>コウガ</t>
    </rPh>
    <rPh sb="3" eb="4">
      <t>ケン</t>
    </rPh>
    <rPh sb="4" eb="5">
      <t>イキ</t>
    </rPh>
    <rPh sb="6" eb="7">
      <t>オンナ</t>
    </rPh>
    <phoneticPr fontId="15"/>
  </si>
  <si>
    <t>乳房の悪性新生物</t>
  </si>
  <si>
    <t>子宮の悪性新生物</t>
  </si>
  <si>
    <t>ウ  悪性新生物による死亡の状況</t>
    <rPh sb="3" eb="5">
      <t>アクセイ</t>
    </rPh>
    <rPh sb="5" eb="8">
      <t>シンセイブツ</t>
    </rPh>
    <rPh sb="11" eb="13">
      <t>シボウ</t>
    </rPh>
    <rPh sb="14" eb="16">
      <t>ジョウキョウ</t>
    </rPh>
    <phoneticPr fontId="15"/>
  </si>
  <si>
    <t xml:space="preserve">    死亡の最も多い要因である悪性新生物について、部分別にみると次のとおりです。       </t>
    <rPh sb="4" eb="6">
      <t>シボウ</t>
    </rPh>
    <rPh sb="7" eb="8">
      <t>モット</t>
    </rPh>
    <rPh sb="9" eb="10">
      <t>オオ</t>
    </rPh>
    <rPh sb="11" eb="13">
      <t>ヨウイン</t>
    </rPh>
    <rPh sb="16" eb="18">
      <t>アクセイ</t>
    </rPh>
    <rPh sb="18" eb="20">
      <t>シンセイ</t>
    </rPh>
    <rPh sb="20" eb="21">
      <t>モノ</t>
    </rPh>
    <rPh sb="26" eb="28">
      <t>ブブン</t>
    </rPh>
    <rPh sb="28" eb="29">
      <t>ベツ</t>
    </rPh>
    <rPh sb="33" eb="34">
      <t>ツギ</t>
    </rPh>
    <phoneticPr fontId="15"/>
  </si>
  <si>
    <t>直腸S状結腸移行部の悪性新生物</t>
    <phoneticPr fontId="15"/>
  </si>
  <si>
    <t>胆のう及びその他の胆道の悪性新生物</t>
    <phoneticPr fontId="15"/>
  </si>
  <si>
    <t>-</t>
    <phoneticPr fontId="15"/>
  </si>
  <si>
    <t>割合</t>
    <rPh sb="0" eb="2">
      <t>ワリアイ</t>
    </rPh>
    <phoneticPr fontId="15"/>
  </si>
  <si>
    <t>エ　場所別死亡数</t>
    <rPh sb="2" eb="4">
      <t>バショ</t>
    </rPh>
    <rPh sb="4" eb="5">
      <t>ベツ</t>
    </rPh>
    <rPh sb="5" eb="7">
      <t>シボウ</t>
    </rPh>
    <rPh sb="7" eb="8">
      <t>スウ</t>
    </rPh>
    <phoneticPr fontId="15"/>
  </si>
  <si>
    <t xml:space="preserve">    死亡した場所別の状況は次のとおりです。　</t>
    <rPh sb="4" eb="6">
      <t>シボウ</t>
    </rPh>
    <rPh sb="8" eb="10">
      <t>バショ</t>
    </rPh>
    <rPh sb="10" eb="11">
      <t>ベツ</t>
    </rPh>
    <rPh sb="12" eb="14">
      <t>ジョウキョウ</t>
    </rPh>
    <rPh sb="15" eb="16">
      <t>ツ</t>
    </rPh>
    <phoneticPr fontId="15"/>
  </si>
  <si>
    <t>死亡数（性・死亡の場所・市別）</t>
    <rPh sb="12" eb="13">
      <t>シ</t>
    </rPh>
    <phoneticPr fontId="15"/>
  </si>
  <si>
    <t>（単位：人）</t>
    <rPh sb="1" eb="3">
      <t>タンイ</t>
    </rPh>
    <rPh sb="4" eb="5">
      <t>ニン</t>
    </rPh>
    <phoneticPr fontId="15"/>
  </si>
  <si>
    <t>施設内</t>
  </si>
  <si>
    <t>病院</t>
  </si>
  <si>
    <t>診療所</t>
  </si>
  <si>
    <t>甲賀圏域</t>
    <rPh sb="2" eb="3">
      <t>ケン</t>
    </rPh>
    <rPh sb="3" eb="4">
      <t>イキ</t>
    </rPh>
    <phoneticPr fontId="15"/>
  </si>
  <si>
    <t>施設内（続き）</t>
    <rPh sb="0" eb="3">
      <t>シセツナイ</t>
    </rPh>
    <rPh sb="4" eb="5">
      <t>ツヅ</t>
    </rPh>
    <phoneticPr fontId="15"/>
  </si>
  <si>
    <t>施設外</t>
  </si>
  <si>
    <t>助産所</t>
  </si>
  <si>
    <t>老人ホーム</t>
  </si>
  <si>
    <t>自宅</t>
  </si>
  <si>
    <t xml:space="preserve">   （5）　乳児死亡の状況</t>
    <rPh sb="7" eb="9">
      <t>ニュウジ</t>
    </rPh>
    <rPh sb="9" eb="11">
      <t>シボウ</t>
    </rPh>
    <rPh sb="12" eb="14">
      <t>ジョウキョウ</t>
    </rPh>
    <phoneticPr fontId="15"/>
  </si>
  <si>
    <t>　　　　甲賀圏域における生後１年未満の死亡（乳児死亡）の状況は次のとおりです。</t>
    <rPh sb="4" eb="6">
      <t>コウガ</t>
    </rPh>
    <rPh sb="6" eb="7">
      <t>ケン</t>
    </rPh>
    <rPh sb="7" eb="8">
      <t>イキ</t>
    </rPh>
    <rPh sb="12" eb="14">
      <t>セイゴ</t>
    </rPh>
    <rPh sb="15" eb="16">
      <t>ネン</t>
    </rPh>
    <rPh sb="16" eb="18">
      <t>ミマン</t>
    </rPh>
    <rPh sb="19" eb="21">
      <t>シボウ</t>
    </rPh>
    <rPh sb="22" eb="24">
      <t>ニュウジ</t>
    </rPh>
    <rPh sb="24" eb="26">
      <t>シボウ</t>
    </rPh>
    <rPh sb="28" eb="30">
      <t>ジョウキョウ</t>
    </rPh>
    <rPh sb="31" eb="32">
      <t>ツ</t>
    </rPh>
    <phoneticPr fontId="15"/>
  </si>
  <si>
    <t>　乳児死亡（性・日月齢・市別）</t>
    <rPh sb="12" eb="13">
      <t>シ</t>
    </rPh>
    <phoneticPr fontId="15"/>
  </si>
  <si>
    <t>(単位：人)</t>
    <rPh sb="1" eb="3">
      <t>タンイ</t>
    </rPh>
    <rPh sb="4" eb="5">
      <t>ヒト</t>
    </rPh>
    <phoneticPr fontId="15"/>
  </si>
  <si>
    <t>総数</t>
    <rPh sb="0" eb="2">
      <t>ソウスウ</t>
    </rPh>
    <phoneticPr fontId="15"/>
  </si>
  <si>
    <t>１週未満</t>
  </si>
  <si>
    <t>１週以上４週未満</t>
  </si>
  <si>
    <t>４週以上１年未満</t>
  </si>
  <si>
    <t xml:space="preserve"> 　（6）　死産の状況</t>
    <rPh sb="6" eb="8">
      <t>シザン</t>
    </rPh>
    <rPh sb="9" eb="11">
      <t>ジョウキョウ</t>
    </rPh>
    <phoneticPr fontId="15"/>
  </si>
  <si>
    <t>　　　　甲賀圏域における妊娠満１２週以後の死児の出産（死産）の状況は次のとおりです。</t>
    <rPh sb="4" eb="6">
      <t>コウガ</t>
    </rPh>
    <rPh sb="6" eb="7">
      <t>ケン</t>
    </rPh>
    <rPh sb="7" eb="8">
      <t>イキ</t>
    </rPh>
    <rPh sb="12" eb="14">
      <t>ニンシン</t>
    </rPh>
    <rPh sb="14" eb="15">
      <t>マン</t>
    </rPh>
    <rPh sb="17" eb="18">
      <t>シュウ</t>
    </rPh>
    <rPh sb="18" eb="20">
      <t>イゴ</t>
    </rPh>
    <rPh sb="21" eb="22">
      <t>シ</t>
    </rPh>
    <rPh sb="22" eb="23">
      <t>ジ</t>
    </rPh>
    <rPh sb="24" eb="26">
      <t>シュッサン</t>
    </rPh>
    <rPh sb="27" eb="29">
      <t>シザン</t>
    </rPh>
    <rPh sb="31" eb="33">
      <t>ジョウキョウ</t>
    </rPh>
    <rPh sb="34" eb="35">
      <t>ツ</t>
    </rPh>
    <phoneticPr fontId="15"/>
  </si>
  <si>
    <t>死産数（性・妊娠期間別）</t>
  </si>
  <si>
    <t>　　　(単位：人)</t>
    <rPh sb="4" eb="6">
      <t>タンイ</t>
    </rPh>
    <rPh sb="7" eb="8">
      <t>ヒト</t>
    </rPh>
    <phoneticPr fontId="15"/>
  </si>
  <si>
    <t>介護老人保健施設</t>
    <rPh sb="0" eb="2">
      <t>カイゴ</t>
    </rPh>
    <phoneticPr fontId="15"/>
  </si>
  <si>
    <t>満22週未満</t>
  </si>
  <si>
    <t>満22週～35週</t>
  </si>
  <si>
    <t>満36週～39週</t>
  </si>
  <si>
    <t>満40週以上</t>
  </si>
  <si>
    <t>計</t>
    <phoneticPr fontId="15"/>
  </si>
  <si>
    <t>※昭和55、60年および平成2、7、12年の人口は国勢調査、他の年の人口は滋賀県推計人口（いずれも10月1日現在）による。</t>
    <rPh sb="30" eb="31">
      <t>タ</t>
    </rPh>
    <rPh sb="32" eb="33">
      <t>ネン</t>
    </rPh>
    <rPh sb="34" eb="36">
      <t>ジンコウ</t>
    </rPh>
    <rPh sb="37" eb="40">
      <t>シガケン</t>
    </rPh>
    <rPh sb="40" eb="42">
      <t>スイケイ</t>
    </rPh>
    <rPh sb="42" eb="44">
      <t>ジンコウ</t>
    </rPh>
    <phoneticPr fontId="8"/>
  </si>
  <si>
    <t>　　　甲賀圏域各市の人口の推移は次のとおりです。</t>
    <rPh sb="5" eb="6">
      <t>ケン</t>
    </rPh>
    <rPh sb="6" eb="7">
      <t>イキ</t>
    </rPh>
    <rPh sb="8" eb="9">
      <t>シ</t>
    </rPh>
    <phoneticPr fontId="8"/>
  </si>
  <si>
    <t>＊平成15年までの甲賀市および湖南市の人口数については、各年10月１日における旧町人口を合算したものです。</t>
  </si>
  <si>
    <t xml:space="preserve">       29年</t>
    <phoneticPr fontId="8"/>
  </si>
  <si>
    <r>
      <t>29年</t>
    </r>
    <r>
      <rPr>
        <sz val="12"/>
        <rFont val="ＭＳ Ｐゴシック"/>
        <family val="3"/>
        <charset val="128"/>
      </rPr>
      <t/>
    </r>
    <rPh sb="2" eb="3">
      <t>ネン</t>
    </rPh>
    <phoneticPr fontId="8"/>
  </si>
  <si>
    <t>29年</t>
    <rPh sb="2" eb="3">
      <t>ネン</t>
    </rPh>
    <phoneticPr fontId="15"/>
  </si>
  <si>
    <t>２９年</t>
  </si>
  <si>
    <t>Ｈ29年</t>
    <rPh sb="3" eb="4">
      <t>ネン</t>
    </rPh>
    <phoneticPr fontId="8"/>
  </si>
  <si>
    <t>↓シート「3(4)ｲ（表作成用2)」へ参照している。滋賀県の多い順に入れる。</t>
    <rPh sb="11" eb="14">
      <t>ヒョウサクセイ</t>
    </rPh>
    <rPh sb="14" eb="15">
      <t>ヨウ</t>
    </rPh>
    <rPh sb="19" eb="21">
      <t>サンショウ</t>
    </rPh>
    <rPh sb="26" eb="29">
      <t>シガケン</t>
    </rPh>
    <rPh sb="30" eb="31">
      <t>オオ</t>
    </rPh>
    <rPh sb="32" eb="33">
      <t>ジュン</t>
    </rPh>
    <rPh sb="34" eb="35">
      <t>イ</t>
    </rPh>
    <phoneticPr fontId="15"/>
  </si>
  <si>
    <t>感染症及び寄生虫症</t>
    <rPh sb="0" eb="3">
      <t>カンセンショウ</t>
    </rPh>
    <rPh sb="3" eb="4">
      <t>オヨ</t>
    </rPh>
    <rPh sb="5" eb="8">
      <t>キセイチュウ</t>
    </rPh>
    <rPh sb="8" eb="9">
      <t>ショウ</t>
    </rPh>
    <phoneticPr fontId="22"/>
  </si>
  <si>
    <t>腸管感染症</t>
    <rPh sb="0" eb="2">
      <t>チョウカン</t>
    </rPh>
    <rPh sb="2" eb="5">
      <t>カンセンショウ</t>
    </rPh>
    <phoneticPr fontId="22"/>
  </si>
  <si>
    <t>結核</t>
    <rPh sb="0" eb="2">
      <t>ケッカク</t>
    </rPh>
    <phoneticPr fontId="22"/>
  </si>
  <si>
    <t>呼吸器結核</t>
    <rPh sb="0" eb="3">
      <t>コキュウキ</t>
    </rPh>
    <rPh sb="3" eb="5">
      <t>ケッカク</t>
    </rPh>
    <phoneticPr fontId="22"/>
  </si>
  <si>
    <t>その他の結核</t>
    <rPh sb="2" eb="3">
      <t>タ</t>
    </rPh>
    <rPh sb="4" eb="6">
      <t>ケッカク</t>
    </rPh>
    <phoneticPr fontId="22"/>
  </si>
  <si>
    <t>敗血症</t>
    <rPh sb="0" eb="3">
      <t>ハイケツショウ</t>
    </rPh>
    <phoneticPr fontId="22"/>
  </si>
  <si>
    <t>ウイルス肝炎</t>
    <rPh sb="4" eb="6">
      <t>カンエン</t>
    </rPh>
    <phoneticPr fontId="22"/>
  </si>
  <si>
    <t>Ｂ型ウイルス肝炎</t>
    <rPh sb="1" eb="2">
      <t>ガタ</t>
    </rPh>
    <rPh sb="6" eb="8">
      <t>カンエン</t>
    </rPh>
    <phoneticPr fontId="22"/>
  </si>
  <si>
    <t>Ｃ型ウイルス肝炎</t>
    <rPh sb="1" eb="2">
      <t>ガタ</t>
    </rPh>
    <rPh sb="6" eb="8">
      <t>カンエン</t>
    </rPh>
    <phoneticPr fontId="22"/>
  </si>
  <si>
    <t>その他</t>
    <rPh sb="2" eb="3">
      <t>タ</t>
    </rPh>
    <phoneticPr fontId="22"/>
  </si>
  <si>
    <t>ＨＩＶ病</t>
    <rPh sb="3" eb="4">
      <t>ビョウ</t>
    </rPh>
    <phoneticPr fontId="22"/>
  </si>
  <si>
    <t>その他の感染症</t>
    <rPh sb="2" eb="3">
      <t>タ</t>
    </rPh>
    <rPh sb="4" eb="7">
      <t>カンセンショウ</t>
    </rPh>
    <phoneticPr fontId="22"/>
  </si>
  <si>
    <t>新生物</t>
    <rPh sb="0" eb="3">
      <t>シンセイブツ</t>
    </rPh>
    <phoneticPr fontId="22"/>
  </si>
  <si>
    <t>悪性新生物</t>
    <rPh sb="0" eb="2">
      <t>アクセイ</t>
    </rPh>
    <rPh sb="2" eb="3">
      <t>シン</t>
    </rPh>
    <rPh sb="3" eb="5">
      <t>セイブツ</t>
    </rPh>
    <phoneticPr fontId="22"/>
  </si>
  <si>
    <t>口唇、口腔及び咽頭</t>
    <rPh sb="0" eb="2">
      <t>コウシン</t>
    </rPh>
    <rPh sb="3" eb="5">
      <t>コウクウ</t>
    </rPh>
    <rPh sb="5" eb="6">
      <t>オヨ</t>
    </rPh>
    <rPh sb="7" eb="9">
      <t>イントウ</t>
    </rPh>
    <phoneticPr fontId="22"/>
  </si>
  <si>
    <t>食道の悪性新生物</t>
    <rPh sb="0" eb="2">
      <t>ショクドウ</t>
    </rPh>
    <rPh sb="3" eb="5">
      <t>アクセイ</t>
    </rPh>
    <rPh sb="5" eb="8">
      <t>シンセイブツ</t>
    </rPh>
    <phoneticPr fontId="22"/>
  </si>
  <si>
    <t>胃の悪性新生物</t>
    <rPh sb="0" eb="1">
      <t>イ</t>
    </rPh>
    <rPh sb="2" eb="4">
      <t>アクセイ</t>
    </rPh>
    <rPh sb="4" eb="7">
      <t>シンセイブツ</t>
    </rPh>
    <phoneticPr fontId="22"/>
  </si>
  <si>
    <t>結腸の悪性新生物</t>
    <rPh sb="0" eb="2">
      <t>ケッチョウ</t>
    </rPh>
    <rPh sb="3" eb="5">
      <t>アクセイ</t>
    </rPh>
    <rPh sb="5" eb="8">
      <t>シンセイブツ</t>
    </rPh>
    <phoneticPr fontId="22"/>
  </si>
  <si>
    <t>直腸Ｓ状結腸移行部</t>
    <rPh sb="0" eb="2">
      <t>チョクチョウ</t>
    </rPh>
    <rPh sb="3" eb="4">
      <t>ジョウ</t>
    </rPh>
    <rPh sb="4" eb="6">
      <t>ケッチョウ</t>
    </rPh>
    <rPh sb="6" eb="8">
      <t>イコウ</t>
    </rPh>
    <rPh sb="8" eb="9">
      <t>ブ</t>
    </rPh>
    <phoneticPr fontId="22"/>
  </si>
  <si>
    <t>肝及び肝内胆管</t>
    <rPh sb="0" eb="1">
      <t>カン</t>
    </rPh>
    <rPh sb="1" eb="2">
      <t>オヨ</t>
    </rPh>
    <rPh sb="3" eb="4">
      <t>カン</t>
    </rPh>
    <rPh sb="4" eb="5">
      <t>ナイ</t>
    </rPh>
    <rPh sb="5" eb="7">
      <t>タンカン</t>
    </rPh>
    <phoneticPr fontId="22"/>
  </si>
  <si>
    <t>胆のう及びその他の胆道</t>
    <rPh sb="0" eb="1">
      <t>タン</t>
    </rPh>
    <rPh sb="3" eb="4">
      <t>オヨ</t>
    </rPh>
    <rPh sb="7" eb="8">
      <t>タ</t>
    </rPh>
    <rPh sb="9" eb="11">
      <t>タンドウ</t>
    </rPh>
    <phoneticPr fontId="22"/>
  </si>
  <si>
    <t>膵の悪性新生物</t>
    <rPh sb="0" eb="1">
      <t>スイ</t>
    </rPh>
    <rPh sb="2" eb="4">
      <t>アクセイ</t>
    </rPh>
    <rPh sb="4" eb="7">
      <t>シンセイブツ</t>
    </rPh>
    <phoneticPr fontId="22"/>
  </si>
  <si>
    <t>喉頭の悪性新生物</t>
    <rPh sb="0" eb="2">
      <t>コウトウ</t>
    </rPh>
    <rPh sb="3" eb="5">
      <t>アクセイ</t>
    </rPh>
    <rPh sb="5" eb="8">
      <t>シンセイブツ</t>
    </rPh>
    <phoneticPr fontId="22"/>
  </si>
  <si>
    <t>気管、気管支及び肺</t>
    <rPh sb="0" eb="2">
      <t>キカン</t>
    </rPh>
    <rPh sb="3" eb="6">
      <t>キカンシ</t>
    </rPh>
    <rPh sb="6" eb="7">
      <t>オヨ</t>
    </rPh>
    <rPh sb="8" eb="9">
      <t>ハイ</t>
    </rPh>
    <phoneticPr fontId="22"/>
  </si>
  <si>
    <t>皮膚の悪性新生物</t>
    <rPh sb="0" eb="2">
      <t>ヒフ</t>
    </rPh>
    <rPh sb="3" eb="5">
      <t>アクセイ</t>
    </rPh>
    <rPh sb="5" eb="8">
      <t>シンセイブツ</t>
    </rPh>
    <phoneticPr fontId="22"/>
  </si>
  <si>
    <t>乳房の悪性新生物</t>
    <rPh sb="0" eb="2">
      <t>ニュウボウ</t>
    </rPh>
    <rPh sb="3" eb="5">
      <t>アクセイ</t>
    </rPh>
    <rPh sb="5" eb="8">
      <t>シンセイブツ</t>
    </rPh>
    <phoneticPr fontId="22"/>
  </si>
  <si>
    <t>子宮の悪性新生物</t>
    <rPh sb="0" eb="2">
      <t>シキュウ</t>
    </rPh>
    <rPh sb="3" eb="5">
      <t>アクセイ</t>
    </rPh>
    <rPh sb="5" eb="8">
      <t>シンセイブツ</t>
    </rPh>
    <phoneticPr fontId="22"/>
  </si>
  <si>
    <t>卵巣の悪性新生物</t>
    <rPh sb="0" eb="2">
      <t>ランソウ</t>
    </rPh>
    <rPh sb="3" eb="5">
      <t>アクセイ</t>
    </rPh>
    <rPh sb="5" eb="8">
      <t>シンセイブツ</t>
    </rPh>
    <phoneticPr fontId="22"/>
  </si>
  <si>
    <t>前立腺の悪性新生物</t>
    <rPh sb="0" eb="3">
      <t>ゼンリツセン</t>
    </rPh>
    <rPh sb="4" eb="6">
      <t>アクセイ</t>
    </rPh>
    <rPh sb="6" eb="9">
      <t>シンセイブツ</t>
    </rPh>
    <phoneticPr fontId="22"/>
  </si>
  <si>
    <t>膀胱の悪性新生物</t>
    <rPh sb="0" eb="2">
      <t>ボウコウ</t>
    </rPh>
    <rPh sb="3" eb="5">
      <t>アクセイ</t>
    </rPh>
    <rPh sb="5" eb="8">
      <t>シンセイブツ</t>
    </rPh>
    <phoneticPr fontId="22"/>
  </si>
  <si>
    <t>中枢神経系</t>
    <rPh sb="0" eb="2">
      <t>チュウスウ</t>
    </rPh>
    <rPh sb="2" eb="5">
      <t>シンケイケイ</t>
    </rPh>
    <phoneticPr fontId="22"/>
  </si>
  <si>
    <t>悪性リンパ腫</t>
    <rPh sb="0" eb="2">
      <t>アクセイ</t>
    </rPh>
    <rPh sb="5" eb="6">
      <t>シュ</t>
    </rPh>
    <phoneticPr fontId="22"/>
  </si>
  <si>
    <t>白血病</t>
    <rPh sb="0" eb="3">
      <t>ハッケツビョウ</t>
    </rPh>
    <phoneticPr fontId="22"/>
  </si>
  <si>
    <t>その他のリンパ組織</t>
    <rPh sb="2" eb="3">
      <t>タ</t>
    </rPh>
    <rPh sb="7" eb="9">
      <t>ソシキ</t>
    </rPh>
    <phoneticPr fontId="22"/>
  </si>
  <si>
    <t>その他の悪性新生物</t>
    <rPh sb="2" eb="3">
      <t>タ</t>
    </rPh>
    <rPh sb="4" eb="6">
      <t>アクセイ</t>
    </rPh>
    <rPh sb="6" eb="9">
      <t>シンセイブツ</t>
    </rPh>
    <phoneticPr fontId="22"/>
  </si>
  <si>
    <t>その他の新生物</t>
    <rPh sb="2" eb="3">
      <t>タ</t>
    </rPh>
    <rPh sb="4" eb="5">
      <t>シン</t>
    </rPh>
    <rPh sb="5" eb="7">
      <t>セイブツ</t>
    </rPh>
    <phoneticPr fontId="22"/>
  </si>
  <si>
    <t>中枢神経系を除く</t>
    <rPh sb="0" eb="2">
      <t>チュウスウ</t>
    </rPh>
    <rPh sb="2" eb="5">
      <t>シンケイケイ</t>
    </rPh>
    <rPh sb="6" eb="7">
      <t>ノゾ</t>
    </rPh>
    <phoneticPr fontId="22"/>
  </si>
  <si>
    <t>血液及び造血器の疾患</t>
    <rPh sb="0" eb="2">
      <t>ケツエキ</t>
    </rPh>
    <rPh sb="2" eb="3">
      <t>オヨ</t>
    </rPh>
    <rPh sb="4" eb="6">
      <t>ゾウケツ</t>
    </rPh>
    <rPh sb="6" eb="7">
      <t>ウツワ</t>
    </rPh>
    <rPh sb="8" eb="10">
      <t>シッカン</t>
    </rPh>
    <phoneticPr fontId="22"/>
  </si>
  <si>
    <t>貧血</t>
    <rPh sb="0" eb="2">
      <t>ヒンケツ</t>
    </rPh>
    <phoneticPr fontId="22"/>
  </si>
  <si>
    <t>内分泌、栄養及び代謝疾患</t>
    <rPh sb="0" eb="3">
      <t>ナイブンピツ</t>
    </rPh>
    <rPh sb="4" eb="6">
      <t>エイヨウ</t>
    </rPh>
    <rPh sb="6" eb="7">
      <t>オヨ</t>
    </rPh>
    <rPh sb="8" eb="10">
      <t>タイシャ</t>
    </rPh>
    <rPh sb="10" eb="12">
      <t>シッカン</t>
    </rPh>
    <phoneticPr fontId="22"/>
  </si>
  <si>
    <t>糖尿病</t>
    <rPh sb="0" eb="3">
      <t>トウニョウビョウ</t>
    </rPh>
    <phoneticPr fontId="22"/>
  </si>
  <si>
    <t>精神及び行動の障害</t>
    <rPh sb="0" eb="2">
      <t>セイシン</t>
    </rPh>
    <rPh sb="2" eb="3">
      <t>オヨ</t>
    </rPh>
    <rPh sb="4" eb="6">
      <t>コウドウ</t>
    </rPh>
    <rPh sb="7" eb="9">
      <t>ショウガイ</t>
    </rPh>
    <phoneticPr fontId="22"/>
  </si>
  <si>
    <t>血管性及び不明の認知症</t>
    <rPh sb="0" eb="2">
      <t>ケッカン</t>
    </rPh>
    <rPh sb="2" eb="3">
      <t>セイ</t>
    </rPh>
    <rPh sb="3" eb="4">
      <t>オヨ</t>
    </rPh>
    <rPh sb="5" eb="7">
      <t>フメイ</t>
    </rPh>
    <rPh sb="8" eb="10">
      <t>ニンチ</t>
    </rPh>
    <rPh sb="10" eb="11">
      <t>ショウ</t>
    </rPh>
    <phoneticPr fontId="22"/>
  </si>
  <si>
    <t>その他の障害</t>
    <rPh sb="2" eb="3">
      <t>タ</t>
    </rPh>
    <rPh sb="4" eb="6">
      <t>ショウガイ</t>
    </rPh>
    <phoneticPr fontId="22"/>
  </si>
  <si>
    <t>神経系の疾患</t>
    <rPh sb="0" eb="2">
      <t>シンケイ</t>
    </rPh>
    <rPh sb="2" eb="3">
      <t>ケイ</t>
    </rPh>
    <rPh sb="4" eb="6">
      <t>シッカン</t>
    </rPh>
    <phoneticPr fontId="22"/>
  </si>
  <si>
    <t>髄膜炎</t>
    <rPh sb="0" eb="3">
      <t>ズイマクエン</t>
    </rPh>
    <phoneticPr fontId="22"/>
  </si>
  <si>
    <t>脊髄性筋萎縮症</t>
    <rPh sb="0" eb="2">
      <t>セキズイ</t>
    </rPh>
    <rPh sb="2" eb="3">
      <t>セイ</t>
    </rPh>
    <rPh sb="3" eb="7">
      <t>キンイシュクショウ</t>
    </rPh>
    <phoneticPr fontId="22"/>
  </si>
  <si>
    <t>パーキンソン病</t>
    <rPh sb="6" eb="7">
      <t>ビョウ</t>
    </rPh>
    <phoneticPr fontId="22"/>
  </si>
  <si>
    <t>アルツハイマー病</t>
    <rPh sb="7" eb="8">
      <t>ビョウ</t>
    </rPh>
    <phoneticPr fontId="22"/>
  </si>
  <si>
    <t>その他の神経系の疾患</t>
    <rPh sb="2" eb="3">
      <t>タ</t>
    </rPh>
    <rPh sb="4" eb="7">
      <t>シンケイケイ</t>
    </rPh>
    <rPh sb="8" eb="10">
      <t>シッカン</t>
    </rPh>
    <phoneticPr fontId="22"/>
  </si>
  <si>
    <t>眼及び附属器の疾患</t>
    <rPh sb="0" eb="1">
      <t>ガン</t>
    </rPh>
    <rPh sb="1" eb="2">
      <t>オヨ</t>
    </rPh>
    <rPh sb="3" eb="5">
      <t>フゾク</t>
    </rPh>
    <rPh sb="5" eb="6">
      <t>キ</t>
    </rPh>
    <rPh sb="7" eb="9">
      <t>シッカン</t>
    </rPh>
    <phoneticPr fontId="22"/>
  </si>
  <si>
    <t>耳及び乳様突起の疾患</t>
    <rPh sb="0" eb="1">
      <t>ミミ</t>
    </rPh>
    <rPh sb="1" eb="2">
      <t>オヨ</t>
    </rPh>
    <rPh sb="3" eb="4">
      <t>チチ</t>
    </rPh>
    <rPh sb="4" eb="5">
      <t>ヨウ</t>
    </rPh>
    <rPh sb="5" eb="7">
      <t>トッキ</t>
    </rPh>
    <rPh sb="8" eb="10">
      <t>シッカン</t>
    </rPh>
    <phoneticPr fontId="22"/>
  </si>
  <si>
    <t>循環器系の疾患</t>
    <rPh sb="0" eb="3">
      <t>ジュンカンキ</t>
    </rPh>
    <rPh sb="3" eb="4">
      <t>ケイ</t>
    </rPh>
    <rPh sb="5" eb="7">
      <t>シッカン</t>
    </rPh>
    <phoneticPr fontId="22"/>
  </si>
  <si>
    <t>高血圧性疾患</t>
    <rPh sb="0" eb="3">
      <t>コウケツアツ</t>
    </rPh>
    <rPh sb="3" eb="4">
      <t>セイ</t>
    </rPh>
    <rPh sb="4" eb="6">
      <t>シッカン</t>
    </rPh>
    <phoneticPr fontId="22"/>
  </si>
  <si>
    <t>高血圧性心疾患</t>
    <rPh sb="0" eb="3">
      <t>コウケツアツ</t>
    </rPh>
    <rPh sb="3" eb="4">
      <t>セイ</t>
    </rPh>
    <rPh sb="4" eb="7">
      <t>シンシッカン</t>
    </rPh>
    <phoneticPr fontId="22"/>
  </si>
  <si>
    <t>心疾患（高血圧性除く）</t>
    <rPh sb="0" eb="3">
      <t>シンシッカン</t>
    </rPh>
    <rPh sb="4" eb="7">
      <t>コウケツアツ</t>
    </rPh>
    <rPh sb="7" eb="8">
      <t>セイ</t>
    </rPh>
    <rPh sb="8" eb="9">
      <t>ノゾ</t>
    </rPh>
    <phoneticPr fontId="22"/>
  </si>
  <si>
    <t>慢性リウマチ性心疾患</t>
    <rPh sb="0" eb="2">
      <t>マンセイ</t>
    </rPh>
    <rPh sb="6" eb="7">
      <t>セイ</t>
    </rPh>
    <rPh sb="7" eb="10">
      <t>シンシッカン</t>
    </rPh>
    <phoneticPr fontId="22"/>
  </si>
  <si>
    <t>急性心筋梗塞</t>
    <rPh sb="0" eb="2">
      <t>キュウセイ</t>
    </rPh>
    <rPh sb="2" eb="4">
      <t>シンキン</t>
    </rPh>
    <rPh sb="4" eb="6">
      <t>コウソク</t>
    </rPh>
    <phoneticPr fontId="22"/>
  </si>
  <si>
    <t>その他の虚血性心疾患</t>
    <rPh sb="2" eb="3">
      <t>タ</t>
    </rPh>
    <rPh sb="4" eb="5">
      <t>キョ</t>
    </rPh>
    <rPh sb="5" eb="6">
      <t>ケツ</t>
    </rPh>
    <rPh sb="6" eb="7">
      <t>セイ</t>
    </rPh>
    <rPh sb="7" eb="10">
      <t>シンシッカン</t>
    </rPh>
    <phoneticPr fontId="22"/>
  </si>
  <si>
    <t>慢性非リウマチ性心内膜疾患</t>
    <rPh sb="0" eb="2">
      <t>マンセイ</t>
    </rPh>
    <rPh sb="2" eb="3">
      <t>ヒ</t>
    </rPh>
    <rPh sb="7" eb="8">
      <t>セイ</t>
    </rPh>
    <rPh sb="8" eb="10">
      <t>シンナイ</t>
    </rPh>
    <rPh sb="10" eb="11">
      <t>マク</t>
    </rPh>
    <rPh sb="11" eb="13">
      <t>シッカン</t>
    </rPh>
    <phoneticPr fontId="22"/>
  </si>
  <si>
    <t>心筋症</t>
    <rPh sb="0" eb="3">
      <t>シンキンショウ</t>
    </rPh>
    <phoneticPr fontId="22"/>
  </si>
  <si>
    <t>不整脈及び伝導障害</t>
    <rPh sb="0" eb="3">
      <t>フセイミャク</t>
    </rPh>
    <rPh sb="3" eb="4">
      <t>オヨ</t>
    </rPh>
    <rPh sb="5" eb="7">
      <t>デンドウ</t>
    </rPh>
    <rPh sb="7" eb="9">
      <t>ショウガイ</t>
    </rPh>
    <phoneticPr fontId="22"/>
  </si>
  <si>
    <t>心不全</t>
    <rPh sb="0" eb="3">
      <t>シンフゼン</t>
    </rPh>
    <phoneticPr fontId="22"/>
  </si>
  <si>
    <t>その他の心疾患</t>
    <rPh sb="2" eb="3">
      <t>タ</t>
    </rPh>
    <rPh sb="4" eb="7">
      <t>シンシッカン</t>
    </rPh>
    <phoneticPr fontId="22"/>
  </si>
  <si>
    <t>脳血管疾患</t>
    <rPh sb="0" eb="3">
      <t>ノウケッカン</t>
    </rPh>
    <rPh sb="3" eb="5">
      <t>シッカン</t>
    </rPh>
    <phoneticPr fontId="22"/>
  </si>
  <si>
    <t>くも膜下出血</t>
    <rPh sb="2" eb="4">
      <t>マクカ</t>
    </rPh>
    <rPh sb="4" eb="6">
      <t>シュッケツ</t>
    </rPh>
    <phoneticPr fontId="22"/>
  </si>
  <si>
    <t>脳内出血</t>
    <rPh sb="0" eb="2">
      <t>ノウナイ</t>
    </rPh>
    <rPh sb="2" eb="4">
      <t>シュッケツ</t>
    </rPh>
    <phoneticPr fontId="22"/>
  </si>
  <si>
    <t>脳梗塞</t>
    <rPh sb="0" eb="3">
      <t>ノウコウソク</t>
    </rPh>
    <phoneticPr fontId="22"/>
  </si>
  <si>
    <t>その他の脳血管疾患</t>
    <rPh sb="2" eb="3">
      <t>タ</t>
    </rPh>
    <rPh sb="4" eb="5">
      <t>ノウ</t>
    </rPh>
    <rPh sb="5" eb="7">
      <t>ケッカン</t>
    </rPh>
    <rPh sb="7" eb="9">
      <t>シッカン</t>
    </rPh>
    <phoneticPr fontId="22"/>
  </si>
  <si>
    <t>大動脈瘤及び解離</t>
    <rPh sb="0" eb="4">
      <t>ダイドウミャクリュウ</t>
    </rPh>
    <rPh sb="4" eb="5">
      <t>オヨ</t>
    </rPh>
    <rPh sb="6" eb="8">
      <t>カイリ</t>
    </rPh>
    <phoneticPr fontId="22"/>
  </si>
  <si>
    <t>その他の循環器系の疾患</t>
    <rPh sb="2" eb="3">
      <t>タ</t>
    </rPh>
    <rPh sb="4" eb="7">
      <t>ジュンカンキ</t>
    </rPh>
    <rPh sb="7" eb="8">
      <t>ケイ</t>
    </rPh>
    <rPh sb="9" eb="11">
      <t>シッカン</t>
    </rPh>
    <phoneticPr fontId="22"/>
  </si>
  <si>
    <t>呼吸器系の疾患</t>
    <rPh sb="0" eb="4">
      <t>コキュウキケイ</t>
    </rPh>
    <rPh sb="5" eb="7">
      <t>シッカン</t>
    </rPh>
    <phoneticPr fontId="22"/>
  </si>
  <si>
    <t>肺炎</t>
    <rPh sb="0" eb="2">
      <t>ハイエン</t>
    </rPh>
    <phoneticPr fontId="22"/>
  </si>
  <si>
    <t>急性気管支炎</t>
    <rPh sb="0" eb="2">
      <t>キュウセイ</t>
    </rPh>
    <rPh sb="2" eb="5">
      <t>キカンシ</t>
    </rPh>
    <rPh sb="5" eb="6">
      <t>エン</t>
    </rPh>
    <phoneticPr fontId="22"/>
  </si>
  <si>
    <t>慢性閉塞性肺疾患</t>
    <rPh sb="0" eb="2">
      <t>マンセイ</t>
    </rPh>
    <rPh sb="2" eb="5">
      <t>ヘイソクセイ</t>
    </rPh>
    <rPh sb="5" eb="6">
      <t>ハイ</t>
    </rPh>
    <rPh sb="6" eb="8">
      <t>シッカン</t>
    </rPh>
    <phoneticPr fontId="22"/>
  </si>
  <si>
    <t>喘息</t>
    <rPh sb="0" eb="2">
      <t>ゼンソク</t>
    </rPh>
    <phoneticPr fontId="22"/>
  </si>
  <si>
    <t>その他の呼吸器系の疾患</t>
    <rPh sb="2" eb="3">
      <t>タ</t>
    </rPh>
    <rPh sb="4" eb="7">
      <t>コキュウキ</t>
    </rPh>
    <rPh sb="7" eb="8">
      <t>ケイ</t>
    </rPh>
    <rPh sb="9" eb="11">
      <t>シッカン</t>
    </rPh>
    <phoneticPr fontId="22"/>
  </si>
  <si>
    <t>誤嚥性肺炎</t>
    <rPh sb="0" eb="5">
      <t>ゴエンセイハイエン</t>
    </rPh>
    <phoneticPr fontId="22"/>
  </si>
  <si>
    <t>間質性肺疾患</t>
    <rPh sb="0" eb="3">
      <t>カンシツセイ</t>
    </rPh>
    <rPh sb="3" eb="4">
      <t>ハイ</t>
    </rPh>
    <rPh sb="4" eb="6">
      <t>シッカン</t>
    </rPh>
    <phoneticPr fontId="22"/>
  </si>
  <si>
    <t>消化器系の疾患</t>
    <rPh sb="0" eb="3">
      <t>ショウカキ</t>
    </rPh>
    <rPh sb="3" eb="4">
      <t>ケイ</t>
    </rPh>
    <rPh sb="5" eb="7">
      <t>シッカン</t>
    </rPh>
    <phoneticPr fontId="22"/>
  </si>
  <si>
    <t>胃潰瘍及び十二指腸潰瘍</t>
    <rPh sb="0" eb="3">
      <t>イカイヨウ</t>
    </rPh>
    <rPh sb="3" eb="4">
      <t>オヨ</t>
    </rPh>
    <rPh sb="5" eb="9">
      <t>ジュウニシチョウ</t>
    </rPh>
    <rPh sb="9" eb="11">
      <t>カイヨウ</t>
    </rPh>
    <phoneticPr fontId="22"/>
  </si>
  <si>
    <t>ヘルニア及び腸閉塞</t>
    <rPh sb="4" eb="5">
      <t>オヨ</t>
    </rPh>
    <rPh sb="6" eb="9">
      <t>チョウヘイソク</t>
    </rPh>
    <phoneticPr fontId="22"/>
  </si>
  <si>
    <t>肝疾患</t>
    <rPh sb="0" eb="3">
      <t>カンシッカン</t>
    </rPh>
    <phoneticPr fontId="22"/>
  </si>
  <si>
    <t>肝硬変（アルコール性を除く）</t>
    <rPh sb="0" eb="3">
      <t>カンコウヘン</t>
    </rPh>
    <rPh sb="9" eb="10">
      <t>セイ</t>
    </rPh>
    <rPh sb="11" eb="12">
      <t>ノゾ</t>
    </rPh>
    <phoneticPr fontId="22"/>
  </si>
  <si>
    <t>その他の肝疾患</t>
    <rPh sb="2" eb="3">
      <t>タ</t>
    </rPh>
    <rPh sb="4" eb="7">
      <t>カンシッカン</t>
    </rPh>
    <phoneticPr fontId="22"/>
  </si>
  <si>
    <t>その他の消化器系の疾患</t>
    <rPh sb="2" eb="3">
      <t>タ</t>
    </rPh>
    <rPh sb="4" eb="6">
      <t>ショウカ</t>
    </rPh>
    <rPh sb="6" eb="7">
      <t>キ</t>
    </rPh>
    <rPh sb="7" eb="8">
      <t>ケイ</t>
    </rPh>
    <rPh sb="9" eb="11">
      <t>シッカン</t>
    </rPh>
    <phoneticPr fontId="22"/>
  </si>
  <si>
    <t>皮膚及び皮下組織の疾患</t>
    <rPh sb="0" eb="2">
      <t>ヒフ</t>
    </rPh>
    <rPh sb="2" eb="3">
      <t>オヨ</t>
    </rPh>
    <rPh sb="4" eb="6">
      <t>ヒカ</t>
    </rPh>
    <rPh sb="6" eb="8">
      <t>ソシキ</t>
    </rPh>
    <rPh sb="9" eb="11">
      <t>シッカン</t>
    </rPh>
    <phoneticPr fontId="22"/>
  </si>
  <si>
    <t>筋骨格系・結合組織の疾患</t>
    <rPh sb="0" eb="1">
      <t>スジ</t>
    </rPh>
    <rPh sb="1" eb="3">
      <t>コッカク</t>
    </rPh>
    <rPh sb="3" eb="4">
      <t>ケイ</t>
    </rPh>
    <rPh sb="5" eb="7">
      <t>ケツゴウ</t>
    </rPh>
    <rPh sb="7" eb="9">
      <t>ソシキ</t>
    </rPh>
    <rPh sb="10" eb="12">
      <t>シッカン</t>
    </rPh>
    <phoneticPr fontId="22"/>
  </si>
  <si>
    <t>腎尿路生殖器系の疾患</t>
    <rPh sb="0" eb="1">
      <t>ジン</t>
    </rPh>
    <rPh sb="1" eb="3">
      <t>ニョウロ</t>
    </rPh>
    <rPh sb="3" eb="6">
      <t>セイショクキ</t>
    </rPh>
    <rPh sb="6" eb="7">
      <t>ケイ</t>
    </rPh>
    <rPh sb="8" eb="10">
      <t>シッカン</t>
    </rPh>
    <phoneticPr fontId="22"/>
  </si>
  <si>
    <t>糸球体疾患</t>
    <rPh sb="0" eb="1">
      <t>イト</t>
    </rPh>
    <rPh sb="1" eb="2">
      <t>タマ</t>
    </rPh>
    <rPh sb="2" eb="3">
      <t>カラダ</t>
    </rPh>
    <rPh sb="3" eb="5">
      <t>シッカン</t>
    </rPh>
    <phoneticPr fontId="22"/>
  </si>
  <si>
    <t>腎不全</t>
    <rPh sb="0" eb="3">
      <t>ジンフゼン</t>
    </rPh>
    <phoneticPr fontId="22"/>
  </si>
  <si>
    <t>急性腎不全</t>
    <rPh sb="0" eb="2">
      <t>キュウセイ</t>
    </rPh>
    <rPh sb="2" eb="5">
      <t>ジンフゼン</t>
    </rPh>
    <phoneticPr fontId="22"/>
  </si>
  <si>
    <t>慢性腎不全</t>
    <rPh sb="0" eb="2">
      <t>マンセイ</t>
    </rPh>
    <rPh sb="2" eb="5">
      <t>ジンフゼン</t>
    </rPh>
    <phoneticPr fontId="22"/>
  </si>
  <si>
    <t>詳細不明の腎不全</t>
    <rPh sb="0" eb="2">
      <t>ショウサイ</t>
    </rPh>
    <rPh sb="2" eb="4">
      <t>フメイ</t>
    </rPh>
    <rPh sb="5" eb="8">
      <t>ジンフゼン</t>
    </rPh>
    <phoneticPr fontId="22"/>
  </si>
  <si>
    <t>妊娠、分娩及び産じょく</t>
    <rPh sb="0" eb="2">
      <t>ニンシン</t>
    </rPh>
    <rPh sb="3" eb="5">
      <t>ブンベン</t>
    </rPh>
    <rPh sb="5" eb="6">
      <t>オヨ</t>
    </rPh>
    <rPh sb="7" eb="8">
      <t>サン</t>
    </rPh>
    <phoneticPr fontId="22"/>
  </si>
  <si>
    <t>周産期に発生した病態</t>
    <rPh sb="0" eb="3">
      <t>シュウサンキ</t>
    </rPh>
    <rPh sb="4" eb="6">
      <t>ハッセイ</t>
    </rPh>
    <rPh sb="8" eb="10">
      <t>ビョウタイ</t>
    </rPh>
    <phoneticPr fontId="22"/>
  </si>
  <si>
    <t>妊娠期間に関連する障害</t>
    <rPh sb="0" eb="2">
      <t>ニンシン</t>
    </rPh>
    <rPh sb="2" eb="4">
      <t>キカン</t>
    </rPh>
    <rPh sb="5" eb="7">
      <t>カンレン</t>
    </rPh>
    <rPh sb="9" eb="11">
      <t>ショウガイ</t>
    </rPh>
    <phoneticPr fontId="22"/>
  </si>
  <si>
    <t>出産外傷</t>
    <rPh sb="0" eb="2">
      <t>シュッサン</t>
    </rPh>
    <rPh sb="2" eb="4">
      <t>ガイショウ</t>
    </rPh>
    <phoneticPr fontId="22"/>
  </si>
  <si>
    <t>周産期に特異的な呼吸障害</t>
    <rPh sb="0" eb="1">
      <t>シュウ</t>
    </rPh>
    <rPh sb="1" eb="2">
      <t>サン</t>
    </rPh>
    <rPh sb="2" eb="3">
      <t>キ</t>
    </rPh>
    <rPh sb="4" eb="7">
      <t>トクイテキ</t>
    </rPh>
    <rPh sb="8" eb="10">
      <t>コキュウ</t>
    </rPh>
    <rPh sb="10" eb="12">
      <t>ショウガイ</t>
    </rPh>
    <phoneticPr fontId="22"/>
  </si>
  <si>
    <t>周産期に特異的な感染症</t>
    <rPh sb="0" eb="1">
      <t>シュウ</t>
    </rPh>
    <rPh sb="1" eb="2">
      <t>サン</t>
    </rPh>
    <rPh sb="2" eb="3">
      <t>キ</t>
    </rPh>
    <rPh sb="4" eb="7">
      <t>トクイテキ</t>
    </rPh>
    <rPh sb="8" eb="11">
      <t>カンセンショウ</t>
    </rPh>
    <phoneticPr fontId="22"/>
  </si>
  <si>
    <t>出血性障害及び血液障害</t>
    <rPh sb="0" eb="3">
      <t>シュッケツセイ</t>
    </rPh>
    <rPh sb="3" eb="5">
      <t>ショウガイ</t>
    </rPh>
    <rPh sb="5" eb="6">
      <t>オヨ</t>
    </rPh>
    <rPh sb="7" eb="9">
      <t>ケツエキ</t>
    </rPh>
    <rPh sb="9" eb="11">
      <t>ショウガイ</t>
    </rPh>
    <phoneticPr fontId="22"/>
  </si>
  <si>
    <t>その他の発生した病態</t>
    <rPh sb="2" eb="3">
      <t>タ</t>
    </rPh>
    <rPh sb="4" eb="6">
      <t>ハッセイ</t>
    </rPh>
    <rPh sb="8" eb="10">
      <t>ビョウタイ</t>
    </rPh>
    <phoneticPr fontId="22"/>
  </si>
  <si>
    <t>先天奇形及び染色体異常</t>
    <rPh sb="0" eb="2">
      <t>センテン</t>
    </rPh>
    <rPh sb="2" eb="4">
      <t>キケイ</t>
    </rPh>
    <rPh sb="4" eb="5">
      <t>オヨ</t>
    </rPh>
    <rPh sb="6" eb="9">
      <t>センショクタイ</t>
    </rPh>
    <rPh sb="9" eb="11">
      <t>イジョウ</t>
    </rPh>
    <phoneticPr fontId="22"/>
  </si>
  <si>
    <t>神経系の先天奇形</t>
    <rPh sb="0" eb="3">
      <t>シンケイケイ</t>
    </rPh>
    <rPh sb="4" eb="6">
      <t>センテン</t>
    </rPh>
    <rPh sb="6" eb="8">
      <t>キケイ</t>
    </rPh>
    <phoneticPr fontId="22"/>
  </si>
  <si>
    <t>循環器系の先天奇形</t>
    <rPh sb="0" eb="3">
      <t>ジュンカンキ</t>
    </rPh>
    <rPh sb="3" eb="4">
      <t>ケイ</t>
    </rPh>
    <rPh sb="5" eb="7">
      <t>センテン</t>
    </rPh>
    <rPh sb="7" eb="9">
      <t>キケイ</t>
    </rPh>
    <phoneticPr fontId="22"/>
  </si>
  <si>
    <t>心臓の先天奇形</t>
    <rPh sb="0" eb="2">
      <t>シンゾウ</t>
    </rPh>
    <rPh sb="3" eb="5">
      <t>センテン</t>
    </rPh>
    <rPh sb="5" eb="7">
      <t>キケイ</t>
    </rPh>
    <phoneticPr fontId="22"/>
  </si>
  <si>
    <t>その他の循環器系</t>
    <rPh sb="2" eb="3">
      <t>タ</t>
    </rPh>
    <rPh sb="4" eb="7">
      <t>ジュンカンキ</t>
    </rPh>
    <rPh sb="7" eb="8">
      <t>ケイ</t>
    </rPh>
    <phoneticPr fontId="22"/>
  </si>
  <si>
    <t>消化器系の先天奇形</t>
    <rPh sb="0" eb="2">
      <t>ショウカ</t>
    </rPh>
    <rPh sb="2" eb="3">
      <t>キ</t>
    </rPh>
    <rPh sb="3" eb="4">
      <t>ケイ</t>
    </rPh>
    <rPh sb="5" eb="7">
      <t>センテン</t>
    </rPh>
    <rPh sb="7" eb="9">
      <t>キケイ</t>
    </rPh>
    <phoneticPr fontId="22"/>
  </si>
  <si>
    <t>その他の先天奇形</t>
    <rPh sb="2" eb="3">
      <t>タ</t>
    </rPh>
    <rPh sb="4" eb="6">
      <t>センテン</t>
    </rPh>
    <rPh sb="6" eb="8">
      <t>キケイ</t>
    </rPh>
    <phoneticPr fontId="22"/>
  </si>
  <si>
    <t>他に分類されないもの</t>
    <rPh sb="0" eb="1">
      <t>ホカ</t>
    </rPh>
    <rPh sb="2" eb="4">
      <t>ブンルイ</t>
    </rPh>
    <phoneticPr fontId="22"/>
  </si>
  <si>
    <t>症状、徴候・異常臨床所見</t>
    <rPh sb="0" eb="2">
      <t>ショウジョウ</t>
    </rPh>
    <rPh sb="3" eb="5">
      <t>チョウコウ</t>
    </rPh>
    <rPh sb="6" eb="8">
      <t>イジョウ</t>
    </rPh>
    <rPh sb="8" eb="10">
      <t>リンショウ</t>
    </rPh>
    <rPh sb="10" eb="12">
      <t>ショケン</t>
    </rPh>
    <phoneticPr fontId="22"/>
  </si>
  <si>
    <t>老衰</t>
    <rPh sb="0" eb="2">
      <t>ロウスイ</t>
    </rPh>
    <phoneticPr fontId="22"/>
  </si>
  <si>
    <t>乳幼児突然死症候群</t>
    <rPh sb="0" eb="3">
      <t>ニュウヨウジ</t>
    </rPh>
    <rPh sb="3" eb="6">
      <t>トツゼンシ</t>
    </rPh>
    <rPh sb="6" eb="9">
      <t>ショウコウグン</t>
    </rPh>
    <phoneticPr fontId="22"/>
  </si>
  <si>
    <t>その他の症状</t>
    <rPh sb="2" eb="3">
      <t>タ</t>
    </rPh>
    <rPh sb="4" eb="6">
      <t>ショウジョウ</t>
    </rPh>
    <phoneticPr fontId="22"/>
  </si>
  <si>
    <t>傷病及び死亡の外因</t>
    <rPh sb="0" eb="2">
      <t>ショウビョウ</t>
    </rPh>
    <rPh sb="2" eb="3">
      <t>オヨ</t>
    </rPh>
    <rPh sb="4" eb="6">
      <t>シボウ</t>
    </rPh>
    <rPh sb="7" eb="9">
      <t>ガイイン</t>
    </rPh>
    <phoneticPr fontId="22"/>
  </si>
  <si>
    <t>不慮の事故</t>
    <rPh sb="0" eb="2">
      <t>フリョ</t>
    </rPh>
    <rPh sb="3" eb="5">
      <t>ジコ</t>
    </rPh>
    <phoneticPr fontId="22"/>
  </si>
  <si>
    <t>交通事故</t>
    <rPh sb="0" eb="2">
      <t>コウツウ</t>
    </rPh>
    <rPh sb="2" eb="4">
      <t>ジコ</t>
    </rPh>
    <phoneticPr fontId="22"/>
  </si>
  <si>
    <t>転倒・転落</t>
    <rPh sb="0" eb="2">
      <t>テントウ</t>
    </rPh>
    <rPh sb="3" eb="5">
      <t>テンラク</t>
    </rPh>
    <phoneticPr fontId="22"/>
  </si>
  <si>
    <t>不慮の溺死及び溺水</t>
    <rPh sb="0" eb="2">
      <t>フリョ</t>
    </rPh>
    <rPh sb="3" eb="5">
      <t>デキシ</t>
    </rPh>
    <rPh sb="5" eb="6">
      <t>オヨ</t>
    </rPh>
    <rPh sb="7" eb="8">
      <t>デキ</t>
    </rPh>
    <rPh sb="8" eb="9">
      <t>スイ</t>
    </rPh>
    <phoneticPr fontId="22"/>
  </si>
  <si>
    <t>不慮の窒息</t>
    <rPh sb="0" eb="2">
      <t>フリョ</t>
    </rPh>
    <rPh sb="3" eb="5">
      <t>チッソク</t>
    </rPh>
    <phoneticPr fontId="22"/>
  </si>
  <si>
    <t>煙、火及び火炎への曝露</t>
    <rPh sb="0" eb="1">
      <t>ケムリ</t>
    </rPh>
    <rPh sb="2" eb="3">
      <t>ヒ</t>
    </rPh>
    <rPh sb="3" eb="4">
      <t>オヨ</t>
    </rPh>
    <rPh sb="5" eb="7">
      <t>カエン</t>
    </rPh>
    <rPh sb="9" eb="11">
      <t>バクロ</t>
    </rPh>
    <phoneticPr fontId="22"/>
  </si>
  <si>
    <t>有害物質による中毒</t>
    <rPh sb="0" eb="2">
      <t>ユウガイ</t>
    </rPh>
    <rPh sb="2" eb="4">
      <t>ブッシツ</t>
    </rPh>
    <rPh sb="7" eb="9">
      <t>チュウドク</t>
    </rPh>
    <phoneticPr fontId="22"/>
  </si>
  <si>
    <t>その他の不慮の事故</t>
    <rPh sb="2" eb="3">
      <t>タ</t>
    </rPh>
    <rPh sb="4" eb="6">
      <t>フリョ</t>
    </rPh>
    <rPh sb="7" eb="9">
      <t>ジコ</t>
    </rPh>
    <phoneticPr fontId="22"/>
  </si>
  <si>
    <t>自殺</t>
    <rPh sb="0" eb="2">
      <t>ジサツ</t>
    </rPh>
    <phoneticPr fontId="22"/>
  </si>
  <si>
    <t>他殺</t>
    <rPh sb="0" eb="2">
      <t>タサツ</t>
    </rPh>
    <phoneticPr fontId="22"/>
  </si>
  <si>
    <t>その他の外因</t>
    <rPh sb="2" eb="3">
      <t>タ</t>
    </rPh>
    <rPh sb="4" eb="6">
      <t>ガイイン</t>
    </rPh>
    <phoneticPr fontId="22"/>
  </si>
  <si>
    <t>特殊目的用コード</t>
    <rPh sb="0" eb="2">
      <t>トクシュ</t>
    </rPh>
    <rPh sb="2" eb="4">
      <t>モクテキ</t>
    </rPh>
    <rPh sb="4" eb="5">
      <t>ヨウ</t>
    </rPh>
    <phoneticPr fontId="22"/>
  </si>
  <si>
    <t>重症急性呼吸器症候群</t>
    <rPh sb="0" eb="2">
      <t>ジュウショウ</t>
    </rPh>
    <rPh sb="2" eb="4">
      <t>キュウセイ</t>
    </rPh>
    <rPh sb="4" eb="7">
      <t>コキュウキ</t>
    </rPh>
    <rPh sb="7" eb="10">
      <t>ショウコウグン</t>
    </rPh>
    <phoneticPr fontId="22"/>
  </si>
  <si>
    <t xml:space="preserve">       30年</t>
    <phoneticPr fontId="8"/>
  </si>
  <si>
    <t xml:space="preserve">       30年</t>
    <phoneticPr fontId="8"/>
  </si>
  <si>
    <r>
      <t>30年</t>
    </r>
    <r>
      <rPr>
        <sz val="12"/>
        <rFont val="ＭＳ Ｐゴシック"/>
        <family val="3"/>
        <charset val="128"/>
      </rPr>
      <t/>
    </r>
    <rPh sb="2" eb="3">
      <t>ネン</t>
    </rPh>
    <phoneticPr fontId="8"/>
  </si>
  <si>
    <t>30年</t>
    <rPh sb="2" eb="3">
      <t>ネン</t>
    </rPh>
    <phoneticPr fontId="15"/>
  </si>
  <si>
    <t>３０年</t>
    <phoneticPr fontId="15"/>
  </si>
  <si>
    <t>Ｈ30年</t>
    <rPh sb="3" eb="4">
      <t>ネン</t>
    </rPh>
    <phoneticPr fontId="8"/>
  </si>
  <si>
    <r>
      <t>H2</t>
    </r>
    <r>
      <rPr>
        <sz val="12"/>
        <rFont val="ＭＳ Ｐゴシック"/>
        <family val="3"/>
        <charset val="128"/>
      </rPr>
      <t>7</t>
    </r>
    <r>
      <rPr>
        <sz val="12"/>
        <rFont val="ＭＳ Ｐゴシック"/>
        <family val="3"/>
        <charset val="128"/>
      </rPr>
      <t>年</t>
    </r>
    <rPh sb="3" eb="4">
      <t>ネン</t>
    </rPh>
    <phoneticPr fontId="7"/>
  </si>
  <si>
    <t>H28年</t>
    <rPh sb="3" eb="4">
      <t>ネン</t>
    </rPh>
    <phoneticPr fontId="7"/>
  </si>
  <si>
    <r>
      <t>31年</t>
    </r>
    <r>
      <rPr>
        <sz val="12"/>
        <rFont val="ＭＳ Ｐゴシック"/>
        <family val="3"/>
        <charset val="128"/>
      </rPr>
      <t/>
    </r>
    <rPh sb="2" eb="3">
      <t>ネン</t>
    </rPh>
    <phoneticPr fontId="8"/>
  </si>
  <si>
    <t xml:space="preserve"> 令和元年</t>
    <rPh sb="1" eb="3">
      <t>レイワ</t>
    </rPh>
    <rPh sb="3" eb="4">
      <t>ガン</t>
    </rPh>
    <phoneticPr fontId="8"/>
  </si>
  <si>
    <t>元年</t>
    <rPh sb="0" eb="1">
      <t>ガン</t>
    </rPh>
    <rPh sb="1" eb="2">
      <t>ネン</t>
    </rPh>
    <phoneticPr fontId="15"/>
  </si>
  <si>
    <t>元年</t>
    <rPh sb="0" eb="1">
      <t>ガン</t>
    </rPh>
    <phoneticPr fontId="15"/>
  </si>
  <si>
    <t>令和元年</t>
    <rPh sb="0" eb="2">
      <t>レイワ</t>
    </rPh>
    <rPh sb="2" eb="3">
      <t>ガン</t>
    </rPh>
    <rPh sb="3" eb="4">
      <t>ネン</t>
    </rPh>
    <phoneticPr fontId="8"/>
  </si>
  <si>
    <t>H29年</t>
    <rPh sb="3" eb="4">
      <t>ネン</t>
    </rPh>
    <phoneticPr fontId="7"/>
  </si>
  <si>
    <t>0</t>
    <phoneticPr fontId="15"/>
  </si>
  <si>
    <t xml:space="preserve"> 　　　 2年</t>
    <phoneticPr fontId="8"/>
  </si>
  <si>
    <t>平成22/令和2年対比</t>
    <rPh sb="5" eb="7">
      <t>レイワ</t>
    </rPh>
    <phoneticPr fontId="8"/>
  </si>
  <si>
    <t xml:space="preserve">         2年</t>
    <rPh sb="10" eb="11">
      <t>ドシ</t>
    </rPh>
    <phoneticPr fontId="8"/>
  </si>
  <si>
    <r>
      <t>令和2年</t>
    </r>
    <r>
      <rPr>
        <sz val="12"/>
        <rFont val="ＭＳ Ｐゴシック"/>
        <family val="3"/>
        <charset val="128"/>
      </rPr>
      <t/>
    </r>
    <rPh sb="0" eb="2">
      <t>レイワ</t>
    </rPh>
    <rPh sb="3" eb="4">
      <t>ネン</t>
    </rPh>
    <phoneticPr fontId="8"/>
  </si>
  <si>
    <t>２年</t>
    <phoneticPr fontId="15"/>
  </si>
  <si>
    <t>令和２年</t>
    <rPh sb="0" eb="2">
      <t>レイワ</t>
    </rPh>
    <rPh sb="3" eb="4">
      <t>ネン</t>
    </rPh>
    <phoneticPr fontId="8"/>
  </si>
  <si>
    <t>H30年</t>
    <rPh sb="3" eb="4">
      <t>ネン</t>
    </rPh>
    <phoneticPr fontId="7"/>
  </si>
  <si>
    <t>＊数値は、衛生科学センター送付CD「令和２年人口動態標準結果表」による</t>
    <rPh sb="1" eb="3">
      <t>スウチ</t>
    </rPh>
    <rPh sb="5" eb="7">
      <t>エイセイ</t>
    </rPh>
    <rPh sb="7" eb="9">
      <t>カガク</t>
    </rPh>
    <rPh sb="13" eb="15">
      <t>ソウフ</t>
    </rPh>
    <rPh sb="18" eb="20">
      <t>レイワ</t>
    </rPh>
    <rPh sb="21" eb="22">
      <t>ネン</t>
    </rPh>
    <rPh sb="22" eb="24">
      <t>ジンコウ</t>
    </rPh>
    <rPh sb="24" eb="26">
      <t>ドウタイ</t>
    </rPh>
    <rPh sb="26" eb="28">
      <t>ヒョウジュン</t>
    </rPh>
    <rPh sb="28" eb="30">
      <t>ケッカ</t>
    </rPh>
    <rPh sb="30" eb="31">
      <t>ヒョウ</t>
    </rPh>
    <phoneticPr fontId="7"/>
  </si>
  <si>
    <t>＊シート「3(4)ァ詳細」から該当部分をコピーして整える</t>
    <rPh sb="10" eb="12">
      <t>ショウサイ</t>
    </rPh>
    <rPh sb="15" eb="17">
      <t>ガイトウ</t>
    </rPh>
    <rPh sb="17" eb="19">
      <t>ブブン</t>
    </rPh>
    <rPh sb="25" eb="26">
      <t>トトノ</t>
    </rPh>
    <phoneticPr fontId="15"/>
  </si>
  <si>
    <t>※人口は滋賀県推計人口（令和２年10月1日現在）による。</t>
    <rPh sb="1" eb="2">
      <t>ジン</t>
    </rPh>
    <rPh sb="12" eb="14">
      <t>レイワ</t>
    </rPh>
    <rPh sb="15" eb="16">
      <t>ネン</t>
    </rPh>
    <rPh sb="16" eb="17">
      <t>ヘイネン</t>
    </rPh>
    <phoneticPr fontId="8"/>
  </si>
  <si>
    <r>
      <t xml:space="preserve">     </t>
    </r>
    <r>
      <rPr>
        <sz val="11"/>
        <rFont val="ＭＳ 明朝"/>
        <family val="1"/>
        <charset val="128"/>
      </rPr>
      <t>甲賀圏域の令和２年人口動態を市別にみると次のとおりです。</t>
    </r>
    <rPh sb="10" eb="12">
      <t>レイワ</t>
    </rPh>
    <phoneticPr fontId="15"/>
  </si>
  <si>
    <t>5～9歳</t>
    <rPh sb="3" eb="4">
      <t>サイ</t>
    </rPh>
    <phoneticPr fontId="15"/>
  </si>
  <si>
    <t>85～89歳</t>
    <rPh sb="5" eb="6">
      <t>サイ</t>
    </rPh>
    <phoneticPr fontId="15"/>
  </si>
  <si>
    <t>90～94歳</t>
    <rPh sb="5" eb="6">
      <t>サイ</t>
    </rPh>
    <phoneticPr fontId="15"/>
  </si>
  <si>
    <t>95歳以</t>
    <rPh sb="2" eb="3">
      <t>サイ</t>
    </rPh>
    <rPh sb="3" eb="4">
      <t>イ</t>
    </rPh>
    <phoneticPr fontId="15"/>
  </si>
  <si>
    <r>
      <t>平成2</t>
    </r>
    <r>
      <rPr>
        <sz val="12"/>
        <rFont val="ＭＳ Ｐゴシック"/>
        <family val="3"/>
        <charset val="128"/>
      </rPr>
      <t>7</t>
    </r>
    <r>
      <rPr>
        <sz val="12"/>
        <rFont val="ＭＳ Ｐゴシック"/>
        <family val="3"/>
        <charset val="128"/>
      </rPr>
      <t>年モデル人口　（千人）</t>
    </r>
    <rPh sb="0" eb="2">
      <t>ヘイセイ</t>
    </rPh>
    <rPh sb="12" eb="14">
      <t>センニン</t>
    </rPh>
    <phoneticPr fontId="15"/>
  </si>
  <si>
    <t xml:space="preserve">　死亡率は、死亡数の人口に対する比率を計算したものですが、人口の年齢構成を考慮していないため、地域比較や年次比較する場合、高齢化の進んだ地域（年次）ほど高い数値になる傾向があります。
  そこで、死亡率から「年齢構成の違い」という要因を取り除くために取られる方法の一つが年齢調整死亡率で、比較しようとする各地域（年次）の人口と年齢構成を一定の基準人口に揃えた場合を仮定して死亡率を計算します。
  この場合の基準人口として通常用いられるのが「平成27年モデル人口」と呼ばれるもので、その年齢構成は次のとおりです。
</t>
    <rPh sb="221" eb="223">
      <t>ヘイセイ</t>
    </rPh>
    <phoneticPr fontId="15"/>
  </si>
  <si>
    <t>８０～８４</t>
    <phoneticPr fontId="15"/>
  </si>
  <si>
    <t>８５～８９</t>
    <phoneticPr fontId="15"/>
  </si>
  <si>
    <t>９０～９４</t>
    <phoneticPr fontId="15"/>
  </si>
  <si>
    <t>９５以上</t>
    <rPh sb="2" eb="4">
      <t>イジョウ</t>
    </rPh>
    <phoneticPr fontId="15"/>
  </si>
  <si>
    <t>計</t>
    <rPh sb="0" eb="1">
      <t>ケイ</t>
    </rPh>
    <phoneticPr fontId="15"/>
  </si>
  <si>
    <t>８０～８４</t>
    <phoneticPr fontId="23"/>
  </si>
  <si>
    <t>８５～８９</t>
    <phoneticPr fontId="23"/>
  </si>
  <si>
    <t>９０～９４</t>
    <phoneticPr fontId="23"/>
  </si>
  <si>
    <t>９５～</t>
    <phoneticPr fontId="23"/>
  </si>
  <si>
    <t>８５～８９</t>
    <phoneticPr fontId="8"/>
  </si>
  <si>
    <t>９０～９４</t>
    <phoneticPr fontId="23"/>
  </si>
  <si>
    <t>９５～</t>
    <phoneticPr fontId="23"/>
  </si>
  <si>
    <t>計</t>
    <rPh sb="0" eb="1">
      <t>ケイ</t>
    </rPh>
    <phoneticPr fontId="23"/>
  </si>
  <si>
    <t>８５～９０歳</t>
    <rPh sb="5" eb="6">
      <t>サイ</t>
    </rPh>
    <phoneticPr fontId="15"/>
  </si>
  <si>
    <t>９０～９４歳</t>
    <rPh sb="5" eb="6">
      <t>サイ</t>
    </rPh>
    <phoneticPr fontId="15"/>
  </si>
  <si>
    <t>９５歳以上</t>
    <rPh sb="2" eb="3">
      <t>サイ</t>
    </rPh>
    <rPh sb="3" eb="5">
      <t>イジョウ</t>
    </rPh>
    <phoneticPr fontId="15"/>
  </si>
  <si>
    <t>0～4歳</t>
    <rPh sb="3" eb="4">
      <t>サイ</t>
    </rPh>
    <phoneticPr fontId="15"/>
  </si>
  <si>
    <t>８５～８９</t>
    <phoneticPr fontId="15"/>
  </si>
  <si>
    <t>９０～９４</t>
    <phoneticPr fontId="15"/>
  </si>
  <si>
    <t>９５～</t>
    <phoneticPr fontId="15"/>
  </si>
  <si>
    <t>８０～８４</t>
    <phoneticPr fontId="15"/>
  </si>
  <si>
    <t>８５～８９</t>
    <phoneticPr fontId="15"/>
  </si>
  <si>
    <t>９５～</t>
    <phoneticPr fontId="15"/>
  </si>
  <si>
    <t>年齢調整死亡率(b)</t>
    <phoneticPr fontId="15"/>
  </si>
  <si>
    <t>９５歳以上</t>
    <rPh sb="2" eb="5">
      <t>サイイジョウ</t>
    </rPh>
    <phoneticPr fontId="30"/>
  </si>
  <si>
    <t>９０～９４歳</t>
    <rPh sb="5" eb="6">
      <t>サイ</t>
    </rPh>
    <phoneticPr fontId="30"/>
  </si>
  <si>
    <t>８５～８９歳</t>
    <rPh sb="5" eb="6">
      <t>サイ</t>
    </rPh>
    <phoneticPr fontId="30"/>
  </si>
  <si>
    <t>※年齢調整死亡率</t>
    <phoneticPr fontId="15"/>
  </si>
  <si>
    <t>老衰</t>
    <rPh sb="0" eb="2">
      <t>ロウスイ</t>
    </rPh>
    <phoneticPr fontId="15"/>
  </si>
  <si>
    <t>脳血管
疾患</t>
    <rPh sb="0" eb="1">
      <t>ノウ</t>
    </rPh>
    <rPh sb="1" eb="3">
      <t>ケッカン</t>
    </rPh>
    <rPh sb="4" eb="6">
      <t>シッカン</t>
    </rPh>
    <phoneticPr fontId="15"/>
  </si>
  <si>
    <t>　県および甲賀圏域の令和３年10月1日現在の年齢階級別人口は次のとおりです。</t>
    <rPh sb="10" eb="12">
      <t>レイワ</t>
    </rPh>
    <phoneticPr fontId="15"/>
  </si>
  <si>
    <t>＊人口は滋賀県推計人口年報（令和３年10月1日現在）による。</t>
    <rPh sb="11" eb="13">
      <t>ネンポウ</t>
    </rPh>
    <rPh sb="14" eb="16">
      <t>レイワ</t>
    </rPh>
    <rPh sb="17" eb="18">
      <t>ネン</t>
    </rPh>
    <rPh sb="18" eb="19">
      <t>ヘイネン</t>
    </rPh>
    <phoneticPr fontId="15"/>
  </si>
  <si>
    <t>＊その他の数字は、衛生科学センター送付CD「令和３年人口動態標準結果表」による</t>
    <rPh sb="3" eb="4">
      <t>タ</t>
    </rPh>
    <rPh sb="5" eb="7">
      <t>スウジ</t>
    </rPh>
    <rPh sb="9" eb="11">
      <t>エイセイ</t>
    </rPh>
    <rPh sb="11" eb="13">
      <t>カガク</t>
    </rPh>
    <rPh sb="17" eb="19">
      <t>ソウフ</t>
    </rPh>
    <rPh sb="22" eb="24">
      <t>レイワ</t>
    </rPh>
    <rPh sb="25" eb="26">
      <t>ネン</t>
    </rPh>
    <rPh sb="26" eb="28">
      <t>ジンコウ</t>
    </rPh>
    <rPh sb="28" eb="30">
      <t>ドウタイ</t>
    </rPh>
    <rPh sb="30" eb="32">
      <t>ヒョウジュン</t>
    </rPh>
    <rPh sb="32" eb="34">
      <t>ケッカ</t>
    </rPh>
    <rPh sb="34" eb="35">
      <t>ヒョウ</t>
    </rPh>
    <phoneticPr fontId="7"/>
  </si>
  <si>
    <t>全国・滋賀県の合計特殊出生率は、厚生労働省ＨＰ内、「令和３年 人口動態統計（確定数）の概況」(毎年９月頃に公表)に掲載されています。</t>
    <rPh sb="26" eb="28">
      <t>レイワ</t>
    </rPh>
    <phoneticPr fontId="15"/>
  </si>
  <si>
    <t>＊全国および滋賀県については厚生労働省人口動態統計（確定数）より。それ以外については
　令和３年滋賀県推計人口年報を用いています。</t>
    <rPh sb="44" eb="46">
      <t>レイワ</t>
    </rPh>
    <phoneticPr fontId="15"/>
  </si>
  <si>
    <r>
      <t>＊左記数値は、衛生科学センター送付CD「令和３</t>
    </r>
    <r>
      <rPr>
        <sz val="11"/>
        <color theme="1"/>
        <rFont val="ＭＳ Ｐゴシック"/>
        <family val="2"/>
        <charset val="128"/>
        <scheme val="minor"/>
      </rPr>
      <t>年人口動態標準結果表」による</t>
    </r>
    <rPh sb="1" eb="3">
      <t>サキ</t>
    </rPh>
    <rPh sb="3" eb="5">
      <t>スウチ</t>
    </rPh>
    <rPh sb="7" eb="9">
      <t>エイセイ</t>
    </rPh>
    <rPh sb="9" eb="11">
      <t>カガク</t>
    </rPh>
    <rPh sb="15" eb="17">
      <t>ソウフ</t>
    </rPh>
    <rPh sb="20" eb="22">
      <t>レイワ</t>
    </rPh>
    <rPh sb="23" eb="24">
      <t>ネン</t>
    </rPh>
    <rPh sb="24" eb="26">
      <t>ジンコウ</t>
    </rPh>
    <rPh sb="26" eb="28">
      <t>ドウタイ</t>
    </rPh>
    <rPh sb="28" eb="30">
      <t>ヒョウジュン</t>
    </rPh>
    <rPh sb="30" eb="32">
      <t>ケッカ</t>
    </rPh>
    <rPh sb="32" eb="33">
      <t>ヒョウ</t>
    </rPh>
    <phoneticPr fontId="7"/>
  </si>
  <si>
    <t>＊数値は、衛生科学センター送付CD「令和３年人口動態標準結果表」による</t>
    <rPh sb="1" eb="3">
      <t>スウチ</t>
    </rPh>
    <rPh sb="5" eb="7">
      <t>エイセイ</t>
    </rPh>
    <rPh sb="7" eb="9">
      <t>カガク</t>
    </rPh>
    <rPh sb="13" eb="15">
      <t>ソウフ</t>
    </rPh>
    <rPh sb="18" eb="20">
      <t>レイワ</t>
    </rPh>
    <rPh sb="21" eb="22">
      <t>ネン</t>
    </rPh>
    <rPh sb="22" eb="24">
      <t>ジンコウ</t>
    </rPh>
    <rPh sb="24" eb="26">
      <t>ドウタイ</t>
    </rPh>
    <rPh sb="26" eb="28">
      <t>ヒョウジュン</t>
    </rPh>
    <rPh sb="28" eb="30">
      <t>ケッカ</t>
    </rPh>
    <rPh sb="30" eb="31">
      <t>ヒョウ</t>
    </rPh>
    <phoneticPr fontId="7"/>
  </si>
  <si>
    <t>第3　人口動態</t>
    <rPh sb="0" eb="1">
      <t>ダイ</t>
    </rPh>
    <rPh sb="3" eb="5">
      <t>ジンコウ</t>
    </rPh>
    <rPh sb="5" eb="7">
      <t>ドウタイ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</si>
</sst>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176" formatCode="#,##0_ ;[Red]\-#,##0\ "/>
    <numFmt numFmtId="177" formatCode="#,##0.00_ ;[Red]\-#,##0.00\ "/>
    <numFmt numFmtId="178" formatCode="#,##0_ "/>
    <numFmt numFmtId="179" formatCode="#,##0_);[Red]\(#,##0\)"/>
    <numFmt numFmtId="180" formatCode="0.0%"/>
    <numFmt numFmtId="181" formatCode="#,###,###,##0;&quot; -&quot;###,###,##0"/>
    <numFmt numFmtId="182" formatCode="\ ###,###,##0;&quot;-&quot;###,###,##0"/>
    <numFmt numFmtId="183" formatCode="#,##0.0;[Red]\-#,##0.0"/>
    <numFmt numFmtId="184" formatCode="0_);[Red]\(0\)"/>
    <numFmt numFmtId="185" formatCode="0.0"/>
    <numFmt numFmtId="186" formatCode="0.0_ "/>
    <numFmt numFmtId="187" formatCode="0;0;"/>
    <numFmt numFmtId="188" formatCode="0_ "/>
    <numFmt numFmtId="189" formatCode="0.00_ "/>
    <numFmt numFmtId="190" formatCode="#,##0.000000;[Red]\-#,##0.000000"/>
    <numFmt numFmtId="191" formatCode="#,##0.00000;[Red]\-#,##0.00000"/>
    <numFmt numFmtId="192" formatCode="#,##0.0000000;[Red]\-#,##0.0000000"/>
  </numFmts>
  <fonts count="74">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1"/>
      <name val="ＭＳ Ｐゴシック"/>
      <family val="3"/>
      <charset val="128"/>
    </font>
    <font>
      <sz val="9"/>
      <name val="ＭＳ Ｐゴシック"/>
      <family val="3"/>
      <charset val="128"/>
    </font>
    <font>
      <sz val="14"/>
      <name val="ＤＦ特太ゴシック体"/>
      <family val="3"/>
      <charset val="128"/>
    </font>
    <font>
      <sz val="11"/>
      <color indexed="8"/>
      <name val="ＭＳ Ｐゴシック"/>
      <family val="3"/>
      <charset val="128"/>
    </font>
    <font>
      <sz val="10"/>
      <color indexed="8"/>
      <name val="ＭＳ Ｐゴシック"/>
      <family val="3"/>
      <charset val="128"/>
    </font>
    <font>
      <b/>
      <sz val="15"/>
      <color indexed="8"/>
      <name val="ＤＦ平成ゴシック体W5"/>
      <family val="3"/>
      <charset val="128"/>
    </font>
    <font>
      <sz val="12"/>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sz val="11"/>
      <name val="ＭＳ ゴシック"/>
      <family val="3"/>
      <charset val="128"/>
    </font>
    <font>
      <sz val="12"/>
      <name val="ＤＦ平成ゴシック体W5"/>
      <family val="3"/>
      <charset val="128"/>
    </font>
    <font>
      <b/>
      <u/>
      <sz val="11"/>
      <name val="ＭＳ Ｐゴシック"/>
      <family val="3"/>
      <charset val="128"/>
    </font>
    <font>
      <b/>
      <sz val="12"/>
      <name val="ＭＳ Ｐゴシック"/>
      <family val="3"/>
      <charset val="128"/>
    </font>
    <font>
      <b/>
      <sz val="14"/>
      <name val="ＭＳ Ｐゴシック"/>
      <family val="3"/>
      <charset val="128"/>
    </font>
    <font>
      <sz val="8"/>
      <name val="ＭＳ Ｐゴシック"/>
      <family val="3"/>
      <charset val="128"/>
    </font>
    <font>
      <sz val="12"/>
      <color indexed="8"/>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b/>
      <u/>
      <sz val="11"/>
      <color theme="1"/>
      <name val="ＭＳ ゴシック"/>
      <family val="3"/>
      <charset val="128"/>
    </font>
    <font>
      <sz val="6"/>
      <name val="ＭＳ Ｐゴシック"/>
      <family val="2"/>
      <charset val="128"/>
      <scheme val="minor"/>
    </font>
    <font>
      <b/>
      <sz val="11"/>
      <name val="ＭＳ Ｐゴシック"/>
      <family val="3"/>
      <charset val="128"/>
    </font>
    <font>
      <b/>
      <sz val="12"/>
      <name val="ＤＦ平成ゴシック体W5"/>
      <family val="3"/>
      <charset val="128"/>
    </font>
    <font>
      <sz val="11"/>
      <name val="ＭＳ 明朝"/>
      <family val="1"/>
      <charset val="128"/>
    </font>
    <font>
      <sz val="11"/>
      <name val="Times New Roman"/>
      <family val="1"/>
    </font>
    <font>
      <sz val="12"/>
      <name val="Times New Roman"/>
      <family val="1"/>
    </font>
    <font>
      <sz val="11"/>
      <color indexed="56"/>
      <name val="ＭＳ Ｐゴシック"/>
      <family val="3"/>
      <charset val="128"/>
    </font>
    <font>
      <sz val="12"/>
      <name val="ＪＳ明朝"/>
      <family val="1"/>
      <charset val="128"/>
    </font>
    <font>
      <b/>
      <sz val="11"/>
      <color theme="1"/>
      <name val="ＭＳ Ｐゴシック"/>
      <family val="3"/>
      <charset val="128"/>
      <scheme val="minor"/>
    </font>
    <font>
      <sz val="11"/>
      <color theme="1"/>
      <name val="ＭＳ Ｐゴシック"/>
      <family val="3"/>
      <charset val="128"/>
      <scheme val="minor"/>
    </font>
    <font>
      <sz val="9"/>
      <name val="ＭＳ ゴシック"/>
      <family val="3"/>
      <charset val="128"/>
    </font>
    <font>
      <sz val="11"/>
      <name val="ＪＳ明朝"/>
      <family val="1"/>
      <charset val="128"/>
    </font>
    <font>
      <sz val="12"/>
      <name val="ＪＳＰ明朝"/>
      <family val="1"/>
      <charset val="128"/>
    </font>
    <font>
      <sz val="12"/>
      <name val="ＭＳ 明朝"/>
      <family val="1"/>
      <charset val="128"/>
    </font>
    <font>
      <sz val="12"/>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sz val="11"/>
      <color rgb="FF000000"/>
      <name val="ＭＳ Ｐゴシック"/>
      <family val="3"/>
      <charset val="128"/>
    </font>
    <font>
      <sz val="12"/>
      <color rgb="FFFF0000"/>
      <name val="ＭＳ Ｐゴシック"/>
      <family val="3"/>
      <charset val="128"/>
    </font>
    <font>
      <b/>
      <sz val="12"/>
      <name val="ＭＳ Ｐゴシック"/>
      <family val="3"/>
      <charset val="128"/>
      <scheme val="minor"/>
    </font>
    <font>
      <b/>
      <sz val="12"/>
      <color indexed="81"/>
      <name val="ＭＳ Ｐゴシック"/>
      <family val="3"/>
      <charset val="128"/>
    </font>
    <font>
      <sz val="12"/>
      <color indexed="81"/>
      <name val="ＭＳ Ｐゴシック"/>
      <family val="3"/>
      <charset val="128"/>
    </font>
    <font>
      <sz val="11"/>
      <color theme="1"/>
      <name val="ＭＳ 明朝"/>
      <family val="1"/>
      <charset val="128"/>
    </font>
    <font>
      <sz val="6"/>
      <name val="ＭＳ ゴシック"/>
      <family val="3"/>
      <charset val="128"/>
    </font>
    <font>
      <b/>
      <sz val="12"/>
      <name val="ＭＳ ゴシック"/>
      <family val="3"/>
      <charset val="128"/>
    </font>
    <font>
      <i/>
      <sz val="11"/>
      <name val="ＭＳ Ｐ明朝"/>
      <family val="1"/>
      <charset val="128"/>
    </font>
    <font>
      <b/>
      <sz val="10"/>
      <name val="ＭＳ Ｐゴシック"/>
      <family val="3"/>
      <charset val="128"/>
    </font>
    <font>
      <sz val="11"/>
      <color rgb="FFFF0000"/>
      <name val="ＭＳ Ｐゴシック"/>
      <family val="3"/>
      <charset val="128"/>
    </font>
    <font>
      <sz val="12"/>
      <color theme="1"/>
      <name val="ＭＳ 明朝"/>
      <family val="1"/>
      <charset val="128"/>
    </font>
    <font>
      <sz val="11"/>
      <name val="ＪＳＰ明朝"/>
      <family val="1"/>
      <charset val="128"/>
    </font>
    <font>
      <b/>
      <sz val="16"/>
      <color indexed="8"/>
      <name val="ＭＳ 明朝"/>
      <family val="1"/>
      <charset val="128"/>
    </font>
    <font>
      <b/>
      <sz val="12"/>
      <color indexed="8"/>
      <name val="ＭＳ 明朝"/>
      <family val="1"/>
      <charset val="128"/>
    </font>
    <font>
      <sz val="11"/>
      <color indexed="8"/>
      <name val="ＭＳ 明朝"/>
      <family val="1"/>
      <charset val="128"/>
    </font>
    <font>
      <sz val="12"/>
      <color indexed="8"/>
      <name val="ＤＦ平成ゴシック体W5"/>
      <family val="3"/>
      <charset val="128"/>
    </font>
    <font>
      <b/>
      <sz val="12"/>
      <name val="ＭＳ 明朝"/>
      <family val="1"/>
      <charset val="128"/>
    </font>
    <font>
      <b/>
      <sz val="14"/>
      <name val="ＭＳ 明朝"/>
      <family val="1"/>
      <charset val="128"/>
    </font>
    <font>
      <sz val="9"/>
      <color rgb="FFFF0000"/>
      <name val="ＭＳ Ｐゴシック"/>
      <family val="3"/>
      <charset val="128"/>
    </font>
    <font>
      <sz val="11"/>
      <color theme="1"/>
      <name val="ＭＳ Ｐゴシック"/>
      <family val="3"/>
      <charset val="128"/>
    </font>
    <font>
      <sz val="11"/>
      <color rgb="FFFF0000"/>
      <name val="ＭＳ ゴシック"/>
      <family val="3"/>
      <charset val="128"/>
    </font>
    <font>
      <sz val="11"/>
      <color rgb="FFFF0000"/>
      <name val="ＭＳ Ｐ明朝"/>
      <family val="1"/>
      <charset val="128"/>
    </font>
    <font>
      <sz val="10"/>
      <color rgb="FFFF0000"/>
      <name val="ＭＳ Ｐゴシック"/>
      <family val="3"/>
      <charset val="128"/>
    </font>
    <font>
      <sz val="11"/>
      <color rgb="FFFF0000"/>
      <name val="ＭＳ Ｐゴシック"/>
      <family val="2"/>
      <charset val="128"/>
      <scheme val="minor"/>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rgb="FFFF99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13"/>
        <bgColor indexed="64"/>
      </patternFill>
    </fill>
  </fills>
  <borders count="10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dotted">
        <color indexed="64"/>
      </right>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3">
    <xf numFmtId="0" fontId="0" fillId="0" borderId="0"/>
    <xf numFmtId="38" fontId="6" fillId="0" borderId="0" applyFont="0" applyFill="0" applyBorder="0" applyAlignment="0" applyProtection="0"/>
    <xf numFmtId="0" fontId="7" fillId="0" borderId="0"/>
    <xf numFmtId="38"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0" fillId="0" borderId="0"/>
    <xf numFmtId="0" fontId="3" fillId="0" borderId="0">
      <alignment vertical="center"/>
    </xf>
  </cellStyleXfs>
  <cellXfs count="1122">
    <xf numFmtId="0" fontId="0" fillId="0" borderId="0" xfId="0"/>
    <xf numFmtId="38" fontId="10" fillId="0" borderId="0" xfId="1" applyFont="1"/>
    <xf numFmtId="0" fontId="10" fillId="0" borderId="0" xfId="2" applyFont="1"/>
    <xf numFmtId="0" fontId="12" fillId="0" borderId="0" xfId="2" applyFont="1"/>
    <xf numFmtId="0" fontId="13" fillId="0" borderId="0" xfId="2" applyFont="1"/>
    <xf numFmtId="38" fontId="10" fillId="0" borderId="0" xfId="1" applyFont="1" applyAlignment="1">
      <alignment vertical="center"/>
    </xf>
    <xf numFmtId="0" fontId="14" fillId="0" borderId="0" xfId="2" applyFont="1"/>
    <xf numFmtId="38" fontId="11" fillId="0" borderId="1" xfId="1" applyFont="1" applyBorder="1" applyAlignment="1">
      <alignment horizontal="centerContinuous"/>
    </xf>
    <xf numFmtId="38" fontId="11" fillId="0" borderId="2" xfId="1" applyFont="1" applyBorder="1" applyAlignment="1">
      <alignment horizontal="centerContinuous"/>
    </xf>
    <xf numFmtId="38" fontId="11" fillId="0" borderId="0" xfId="1" applyFont="1"/>
    <xf numFmtId="0" fontId="11" fillId="0" borderId="0" xfId="2" applyFont="1"/>
    <xf numFmtId="38" fontId="11" fillId="0" borderId="3" xfId="1" applyFont="1" applyBorder="1" applyAlignment="1">
      <alignment horizontal="center"/>
    </xf>
    <xf numFmtId="38" fontId="11" fillId="0" borderId="4" xfId="1" applyFont="1" applyBorder="1" applyAlignment="1">
      <alignment horizontal="center"/>
    </xf>
    <xf numFmtId="40" fontId="11" fillId="0" borderId="0" xfId="1" applyNumberFormat="1" applyFont="1"/>
    <xf numFmtId="40" fontId="11" fillId="0" borderId="0" xfId="1" applyNumberFormat="1" applyFont="1" applyBorder="1"/>
    <xf numFmtId="38" fontId="10" fillId="0" borderId="5" xfId="1" applyFont="1" applyBorder="1"/>
    <xf numFmtId="40" fontId="11" fillId="0" borderId="6" xfId="1" applyNumberFormat="1" applyFont="1" applyBorder="1"/>
    <xf numFmtId="40" fontId="11" fillId="0" borderId="6" xfId="1" applyNumberFormat="1" applyFont="1" applyBorder="1" applyAlignment="1">
      <alignment horizontal="right"/>
    </xf>
    <xf numFmtId="176" fontId="10" fillId="0" borderId="7" xfId="1" applyNumberFormat="1" applyFont="1" applyBorder="1"/>
    <xf numFmtId="176" fontId="10" fillId="0" borderId="8" xfId="1" applyNumberFormat="1" applyFont="1" applyBorder="1"/>
    <xf numFmtId="176" fontId="10" fillId="0" borderId="9" xfId="1" applyNumberFormat="1" applyFont="1" applyBorder="1"/>
    <xf numFmtId="176" fontId="10" fillId="0" borderId="10" xfId="1" applyNumberFormat="1" applyFont="1" applyBorder="1"/>
    <xf numFmtId="176" fontId="10" fillId="0" borderId="11" xfId="2" applyNumberFormat="1" applyFont="1" applyBorder="1"/>
    <xf numFmtId="176" fontId="10" fillId="0" borderId="10" xfId="2" applyNumberFormat="1" applyFont="1" applyBorder="1"/>
    <xf numFmtId="176" fontId="10" fillId="0" borderId="9" xfId="1" applyNumberFormat="1" applyFont="1" applyFill="1" applyBorder="1"/>
    <xf numFmtId="176" fontId="10" fillId="0" borderId="8" xfId="2" applyNumberFormat="1" applyFont="1" applyFill="1" applyBorder="1"/>
    <xf numFmtId="176" fontId="10" fillId="0" borderId="10" xfId="2" applyNumberFormat="1" applyFont="1" applyFill="1" applyBorder="1"/>
    <xf numFmtId="179" fontId="10" fillId="0" borderId="8" xfId="1" applyNumberFormat="1" applyFont="1" applyBorder="1"/>
    <xf numFmtId="179" fontId="10" fillId="0" borderId="9" xfId="1" applyNumberFormat="1" applyFont="1" applyBorder="1"/>
    <xf numFmtId="179" fontId="10" fillId="0" borderId="10" xfId="1" applyNumberFormat="1" applyFont="1" applyBorder="1"/>
    <xf numFmtId="179" fontId="7" fillId="0" borderId="9" xfId="0" applyNumberFormat="1" applyFont="1" applyBorder="1"/>
    <xf numFmtId="179" fontId="7" fillId="0" borderId="8" xfId="0" applyNumberFormat="1" applyFont="1" applyBorder="1"/>
    <xf numFmtId="176" fontId="10" fillId="0" borderId="12" xfId="1" applyNumberFormat="1" applyFont="1" applyBorder="1"/>
    <xf numFmtId="176" fontId="10" fillId="0" borderId="13" xfId="2" applyNumberFormat="1" applyFont="1" applyBorder="1"/>
    <xf numFmtId="176" fontId="10" fillId="0" borderId="14" xfId="2" applyNumberFormat="1" applyFont="1" applyBorder="1"/>
    <xf numFmtId="176" fontId="10" fillId="0" borderId="15" xfId="1" applyNumberFormat="1" applyFont="1" applyBorder="1"/>
    <xf numFmtId="38" fontId="11" fillId="0" borderId="19" xfId="1" applyFont="1" applyBorder="1" applyAlignment="1">
      <alignment horizontal="centerContinuous"/>
    </xf>
    <xf numFmtId="38" fontId="11" fillId="0" borderId="20" xfId="1" applyFont="1" applyBorder="1" applyAlignment="1">
      <alignment horizontal="center"/>
    </xf>
    <xf numFmtId="176" fontId="10" fillId="0" borderId="13" xfId="1" applyNumberFormat="1" applyFont="1" applyBorder="1"/>
    <xf numFmtId="176" fontId="10" fillId="0" borderId="2" xfId="1" applyNumberFormat="1" applyFont="1" applyBorder="1"/>
    <xf numFmtId="176" fontId="10" fillId="0" borderId="21" xfId="1" applyNumberFormat="1" applyFont="1" applyBorder="1"/>
    <xf numFmtId="179" fontId="10" fillId="0" borderId="12" xfId="1" applyNumberFormat="1" applyFont="1" applyBorder="1"/>
    <xf numFmtId="179" fontId="10" fillId="0" borderId="22" xfId="1" applyNumberFormat="1" applyFont="1" applyBorder="1"/>
    <xf numFmtId="179" fontId="10" fillId="0" borderId="14" xfId="1" applyNumberFormat="1" applyFont="1" applyBorder="1"/>
    <xf numFmtId="38" fontId="11" fillId="0" borderId="23" xfId="1" applyFont="1" applyBorder="1" applyAlignment="1">
      <alignment horizontal="center"/>
    </xf>
    <xf numFmtId="38" fontId="11" fillId="0" borderId="24" xfId="1" applyFont="1" applyBorder="1" applyAlignment="1">
      <alignment horizontal="center"/>
    </xf>
    <xf numFmtId="38" fontId="11" fillId="0" borderId="25" xfId="1" applyFont="1" applyBorder="1" applyAlignment="1">
      <alignment horizontal="center"/>
    </xf>
    <xf numFmtId="179" fontId="10" fillId="0" borderId="9" xfId="1" applyNumberFormat="1" applyFont="1" applyFill="1" applyBorder="1"/>
    <xf numFmtId="179" fontId="10" fillId="0" borderId="8" xfId="1" applyNumberFormat="1" applyFont="1" applyFill="1" applyBorder="1"/>
    <xf numFmtId="179" fontId="10" fillId="0" borderId="10" xfId="1" applyNumberFormat="1" applyFont="1" applyFill="1" applyBorder="1"/>
    <xf numFmtId="176" fontId="10" fillId="0" borderId="15" xfId="1" applyNumberFormat="1" applyFont="1" applyFill="1" applyBorder="1"/>
    <xf numFmtId="176" fontId="10" fillId="0" borderId="7" xfId="1" applyNumberFormat="1" applyFont="1" applyFill="1" applyBorder="1"/>
    <xf numFmtId="176" fontId="10" fillId="0" borderId="21" xfId="1" applyNumberFormat="1" applyFont="1" applyFill="1" applyBorder="1"/>
    <xf numFmtId="176" fontId="10" fillId="0" borderId="11" xfId="2" applyNumberFormat="1" applyFont="1" applyFill="1" applyBorder="1"/>
    <xf numFmtId="176" fontId="10" fillId="0" borderId="26" xfId="1" applyNumberFormat="1" applyFont="1" applyFill="1" applyBorder="1"/>
    <xf numFmtId="176" fontId="10" fillId="0" borderId="8" xfId="1" applyNumberFormat="1" applyFont="1" applyFill="1" applyBorder="1"/>
    <xf numFmtId="176" fontId="10" fillId="0" borderId="27" xfId="1" applyNumberFormat="1" applyFont="1" applyFill="1" applyBorder="1"/>
    <xf numFmtId="40" fontId="11" fillId="0" borderId="0" xfId="1" applyNumberFormat="1" applyFont="1" applyFill="1" applyBorder="1"/>
    <xf numFmtId="40" fontId="11" fillId="0" borderId="0" xfId="1" applyNumberFormat="1" applyFont="1" applyFill="1"/>
    <xf numFmtId="176" fontId="10" fillId="0" borderId="10" xfId="1" applyNumberFormat="1" applyFont="1" applyFill="1" applyBorder="1"/>
    <xf numFmtId="0" fontId="11" fillId="0" borderId="0" xfId="2" applyFont="1" applyFill="1"/>
    <xf numFmtId="178" fontId="7" fillId="0" borderId="9" xfId="0" applyNumberFormat="1" applyFont="1" applyFill="1" applyBorder="1"/>
    <xf numFmtId="178" fontId="7" fillId="0" borderId="8" xfId="0" applyNumberFormat="1" applyFont="1" applyFill="1" applyBorder="1"/>
    <xf numFmtId="178" fontId="7" fillId="0" borderId="27" xfId="0" applyNumberFormat="1" applyFont="1" applyFill="1" applyBorder="1"/>
    <xf numFmtId="176" fontId="10" fillId="0" borderId="18" xfId="1" applyNumberFormat="1" applyFont="1" applyFill="1" applyBorder="1"/>
    <xf numFmtId="176" fontId="10" fillId="0" borderId="23" xfId="1" applyNumberFormat="1" applyFont="1" applyFill="1" applyBorder="1"/>
    <xf numFmtId="176" fontId="10" fillId="0" borderId="28" xfId="1" applyNumberFormat="1" applyFont="1" applyFill="1" applyBorder="1"/>
    <xf numFmtId="176" fontId="10" fillId="0" borderId="29" xfId="1" applyNumberFormat="1" applyFont="1" applyFill="1" applyBorder="1"/>
    <xf numFmtId="176" fontId="10" fillId="0" borderId="17" xfId="1" applyNumberFormat="1" applyFont="1" applyFill="1" applyBorder="1"/>
    <xf numFmtId="176" fontId="10" fillId="0" borderId="30" xfId="1" applyNumberFormat="1" applyFont="1" applyFill="1" applyBorder="1"/>
    <xf numFmtId="41" fontId="10" fillId="0" borderId="26" xfId="2" applyNumberFormat="1" applyFont="1" applyBorder="1" applyAlignment="1"/>
    <xf numFmtId="41" fontId="10" fillId="0" borderId="19" xfId="2" applyNumberFormat="1" applyFont="1" applyBorder="1" applyAlignment="1"/>
    <xf numFmtId="176" fontId="10" fillId="0" borderId="24" xfId="1" applyNumberFormat="1" applyFont="1" applyFill="1" applyBorder="1"/>
    <xf numFmtId="176" fontId="10" fillId="0" borderId="31" xfId="1" applyNumberFormat="1" applyFont="1" applyFill="1" applyBorder="1"/>
    <xf numFmtId="176" fontId="10" fillId="0" borderId="11" xfId="1" applyNumberFormat="1" applyFont="1" applyFill="1" applyBorder="1"/>
    <xf numFmtId="179" fontId="7" fillId="0" borderId="10" xfId="0" applyNumberFormat="1" applyFont="1" applyBorder="1"/>
    <xf numFmtId="41" fontId="10" fillId="0" borderId="26" xfId="2" applyNumberFormat="1" applyFont="1" applyFill="1" applyBorder="1" applyAlignment="1"/>
    <xf numFmtId="178" fontId="7" fillId="0" borderId="11" xfId="0" applyNumberFormat="1" applyFont="1" applyFill="1" applyBorder="1"/>
    <xf numFmtId="176" fontId="10" fillId="0" borderId="32" xfId="1" applyNumberFormat="1" applyFont="1" applyFill="1" applyBorder="1"/>
    <xf numFmtId="41" fontId="10" fillId="0" borderId="16" xfId="2" applyNumberFormat="1" applyFont="1" applyBorder="1" applyAlignment="1"/>
    <xf numFmtId="41" fontId="10" fillId="0" borderId="33" xfId="2" applyNumberFormat="1" applyFont="1" applyBorder="1" applyAlignment="1"/>
    <xf numFmtId="41" fontId="10" fillId="0" borderId="34" xfId="2" applyNumberFormat="1" applyFont="1" applyFill="1" applyBorder="1" applyAlignment="1"/>
    <xf numFmtId="41" fontId="10" fillId="0" borderId="33" xfId="2" applyNumberFormat="1" applyFont="1" applyFill="1" applyBorder="1" applyAlignment="1"/>
    <xf numFmtId="176" fontId="10" fillId="0" borderId="40" xfId="1" applyNumberFormat="1" applyFont="1" applyFill="1" applyBorder="1"/>
    <xf numFmtId="0" fontId="7" fillId="0" borderId="0" xfId="2" applyFont="1"/>
    <xf numFmtId="38" fontId="7" fillId="0" borderId="0" xfId="3" applyFont="1"/>
    <xf numFmtId="0" fontId="16" fillId="0" borderId="0" xfId="2" applyFont="1"/>
    <xf numFmtId="0" fontId="7" fillId="0" borderId="50" xfId="6" applyFont="1" applyFill="1" applyBorder="1" applyAlignment="1">
      <alignment horizontal="center"/>
    </xf>
    <xf numFmtId="38" fontId="6" fillId="0" borderId="0" xfId="3" applyFont="1" applyAlignment="1">
      <alignment vertical="center"/>
    </xf>
    <xf numFmtId="38" fontId="6" fillId="0" borderId="0" xfId="3" applyFont="1"/>
    <xf numFmtId="0" fontId="19" fillId="0" borderId="0" xfId="2" applyFont="1" applyAlignment="1">
      <alignment vertical="center"/>
    </xf>
    <xf numFmtId="38" fontId="0" fillId="0" borderId="0" xfId="3" applyFont="1" applyFill="1" applyBorder="1"/>
    <xf numFmtId="0" fontId="7" fillId="0" borderId="0" xfId="6" applyFill="1" applyBorder="1"/>
    <xf numFmtId="38" fontId="7" fillId="0" borderId="0" xfId="3" applyFill="1" applyBorder="1"/>
    <xf numFmtId="0" fontId="7" fillId="0" borderId="0" xfId="6" applyFill="1"/>
    <xf numFmtId="38" fontId="7" fillId="3" borderId="8" xfId="3" applyFont="1" applyFill="1" applyBorder="1"/>
    <xf numFmtId="38" fontId="7" fillId="0" borderId="8" xfId="3" applyFill="1" applyBorder="1"/>
    <xf numFmtId="38" fontId="7" fillId="0" borderId="41" xfId="3" applyFill="1" applyBorder="1"/>
    <xf numFmtId="49" fontId="7" fillId="3" borderId="8" xfId="6" applyNumberFormat="1" applyFill="1" applyBorder="1" applyAlignment="1">
      <alignment horizontal="right"/>
    </xf>
    <xf numFmtId="38" fontId="7" fillId="0" borderId="0" xfId="3" applyFill="1"/>
    <xf numFmtId="38" fontId="0" fillId="0" borderId="8" xfId="3" applyFont="1" applyFill="1" applyBorder="1"/>
    <xf numFmtId="38" fontId="7" fillId="4" borderId="8" xfId="3" applyFill="1" applyBorder="1"/>
    <xf numFmtId="0" fontId="7" fillId="4" borderId="8" xfId="6" applyFill="1" applyBorder="1"/>
    <xf numFmtId="38" fontId="7" fillId="5" borderId="8" xfId="3" applyFont="1" applyFill="1" applyBorder="1" applyAlignment="1">
      <alignment horizontal="right"/>
    </xf>
    <xf numFmtId="0" fontId="7" fillId="6" borderId="8" xfId="6" applyFill="1" applyBorder="1"/>
    <xf numFmtId="38" fontId="7" fillId="6" borderId="8" xfId="3" applyFill="1" applyBorder="1"/>
    <xf numFmtId="0" fontId="7" fillId="7" borderId="0" xfId="6" applyFill="1"/>
    <xf numFmtId="0" fontId="7" fillId="7" borderId="0" xfId="6" applyFill="1" applyBorder="1"/>
    <xf numFmtId="38" fontId="20" fillId="0" borderId="0" xfId="3" applyFont="1" applyFill="1"/>
    <xf numFmtId="0" fontId="7" fillId="5" borderId="8" xfId="6" applyFill="1" applyBorder="1"/>
    <xf numFmtId="49" fontId="7" fillId="5" borderId="8" xfId="6" applyNumberFormat="1" applyFill="1" applyBorder="1" applyAlignment="1">
      <alignment horizontal="right"/>
    </xf>
    <xf numFmtId="38" fontId="7" fillId="8" borderId="8" xfId="3" applyFill="1" applyBorder="1"/>
    <xf numFmtId="38" fontId="7" fillId="7" borderId="8" xfId="3" applyFill="1" applyBorder="1"/>
    <xf numFmtId="3" fontId="7" fillId="0" borderId="8" xfId="6" applyNumberFormat="1" applyFill="1" applyBorder="1"/>
    <xf numFmtId="177" fontId="7" fillId="7" borderId="57" xfId="3" applyNumberFormat="1" applyFill="1" applyBorder="1"/>
    <xf numFmtId="177" fontId="7" fillId="7" borderId="8" xfId="3" applyNumberFormat="1" applyFill="1" applyBorder="1"/>
    <xf numFmtId="0" fontId="21" fillId="0" borderId="0" xfId="6" applyFont="1"/>
    <xf numFmtId="0" fontId="22" fillId="0" borderId="0" xfId="6" applyFont="1"/>
    <xf numFmtId="38" fontId="7" fillId="0" borderId="0" xfId="3" applyFont="1" applyBorder="1"/>
    <xf numFmtId="38" fontId="7" fillId="0" borderId="0" xfId="3" applyFont="1" applyFill="1"/>
    <xf numFmtId="38" fontId="23" fillId="0" borderId="0" xfId="3" applyFont="1" applyFill="1"/>
    <xf numFmtId="38" fontId="7" fillId="0" borderId="0" xfId="3" applyFill="1" applyAlignment="1">
      <alignment shrinkToFit="1"/>
    </xf>
    <xf numFmtId="3" fontId="6" fillId="0" borderId="0" xfId="6" applyNumberFormat="1" applyFont="1" applyFill="1"/>
    <xf numFmtId="38" fontId="7" fillId="0" borderId="0" xfId="3" applyFont="1" applyFill="1" applyAlignment="1">
      <alignment horizontal="right"/>
    </xf>
    <xf numFmtId="38" fontId="6" fillId="0" borderId="0" xfId="3" applyFont="1" applyFill="1"/>
    <xf numFmtId="38" fontId="23" fillId="0" borderId="0" xfId="3" applyFont="1" applyFill="1" applyAlignment="1"/>
    <xf numFmtId="0" fontId="17" fillId="0" borderId="0" xfId="6" applyFont="1" applyFill="1" applyAlignment="1">
      <alignment horizontal="right"/>
    </xf>
    <xf numFmtId="182" fontId="7" fillId="0" borderId="60" xfId="6" applyNumberFormat="1" applyFont="1" applyFill="1" applyBorder="1" applyAlignment="1">
      <alignment horizontal="center"/>
    </xf>
    <xf numFmtId="0" fontId="17" fillId="0" borderId="11" xfId="6" applyFont="1" applyFill="1" applyBorder="1"/>
    <xf numFmtId="0" fontId="23" fillId="0" borderId="0" xfId="6" applyFont="1" applyFill="1" applyBorder="1" applyAlignment="1">
      <alignment horizontal="center"/>
    </xf>
    <xf numFmtId="0" fontId="17" fillId="0" borderId="11" xfId="6" applyFont="1" applyFill="1" applyBorder="1" applyAlignment="1">
      <alignment horizontal="center"/>
    </xf>
    <xf numFmtId="38" fontId="7" fillId="0" borderId="60" xfId="3" applyFont="1" applyFill="1" applyBorder="1" applyAlignment="1">
      <alignment horizontal="center"/>
    </xf>
    <xf numFmtId="38" fontId="17" fillId="0" borderId="11" xfId="3" applyFont="1" applyFill="1" applyBorder="1" applyAlignment="1">
      <alignment horizontal="center"/>
    </xf>
    <xf numFmtId="0" fontId="16" fillId="0" borderId="0" xfId="0" applyFont="1" applyAlignment="1">
      <alignment vertical="center"/>
    </xf>
    <xf numFmtId="0" fontId="25" fillId="9" borderId="38" xfId="6" applyFont="1" applyFill="1" applyBorder="1"/>
    <xf numFmtId="0" fontId="25" fillId="9" borderId="49" xfId="6" applyFont="1" applyFill="1" applyBorder="1" applyAlignment="1">
      <alignment horizontal="center"/>
    </xf>
    <xf numFmtId="181" fontId="26" fillId="7" borderId="12" xfId="5" quotePrefix="1" applyNumberFormat="1" applyFont="1" applyFill="1" applyBorder="1" applyAlignment="1">
      <alignment horizontal="right"/>
    </xf>
    <xf numFmtId="182" fontId="26" fillId="7" borderId="22" xfId="5" applyNumberFormat="1" applyFont="1" applyFill="1" applyBorder="1" applyAlignment="1">
      <alignment horizontal="right"/>
    </xf>
    <xf numFmtId="182" fontId="26" fillId="7" borderId="14" xfId="5" quotePrefix="1" applyNumberFormat="1" applyFont="1" applyFill="1" applyBorder="1" applyAlignment="1">
      <alignment horizontal="right"/>
    </xf>
    <xf numFmtId="182" fontId="26" fillId="7" borderId="22" xfId="5" quotePrefix="1" applyNumberFormat="1" applyFont="1" applyFill="1" applyBorder="1" applyAlignment="1">
      <alignment horizontal="right"/>
    </xf>
    <xf numFmtId="182" fontId="26" fillId="7" borderId="2" xfId="5" quotePrefix="1" applyNumberFormat="1" applyFont="1" applyFill="1" applyBorder="1" applyAlignment="1">
      <alignment horizontal="right"/>
    </xf>
    <xf numFmtId="181" fontId="26" fillId="7" borderId="9" xfId="5" quotePrefix="1" applyNumberFormat="1" applyFont="1" applyFill="1" applyBorder="1" applyAlignment="1">
      <alignment horizontal="right"/>
    </xf>
    <xf numFmtId="181" fontId="26" fillId="7" borderId="20" xfId="5" quotePrefix="1" applyNumberFormat="1" applyFont="1" applyFill="1" applyBorder="1" applyAlignment="1">
      <alignment horizontal="right"/>
    </xf>
    <xf numFmtId="0" fontId="25" fillId="9" borderId="35" xfId="6" applyFont="1" applyFill="1" applyBorder="1" applyAlignment="1">
      <alignment horizontal="center"/>
    </xf>
    <xf numFmtId="38" fontId="26" fillId="7" borderId="42" xfId="3" applyFont="1" applyFill="1" applyBorder="1" applyAlignment="1"/>
    <xf numFmtId="180" fontId="26" fillId="7" borderId="6" xfId="4" applyNumberFormat="1" applyFont="1" applyFill="1" applyBorder="1" applyAlignment="1"/>
    <xf numFmtId="38" fontId="26" fillId="7" borderId="43" xfId="3" applyFont="1" applyFill="1" applyBorder="1" applyAlignment="1"/>
    <xf numFmtId="38" fontId="26" fillId="7" borderId="6" xfId="3" applyFont="1" applyFill="1" applyBorder="1" applyAlignment="1"/>
    <xf numFmtId="0" fontId="27" fillId="9" borderId="0" xfId="6" applyFont="1" applyFill="1"/>
    <xf numFmtId="38" fontId="28" fillId="9" borderId="0" xfId="3" applyFont="1" applyFill="1" applyAlignment="1"/>
    <xf numFmtId="0" fontId="25" fillId="9" borderId="53" xfId="6" applyFont="1" applyFill="1" applyBorder="1" applyAlignment="1">
      <alignment horizontal="center"/>
    </xf>
    <xf numFmtId="38" fontId="29" fillId="0" borderId="0" xfId="3" applyFont="1" applyFill="1"/>
    <xf numFmtId="0" fontId="26" fillId="0" borderId="0" xfId="6" applyFont="1" applyFill="1"/>
    <xf numFmtId="0" fontId="26" fillId="7" borderId="0" xfId="6" applyFont="1" applyFill="1" applyBorder="1"/>
    <xf numFmtId="38" fontId="26" fillId="9" borderId="0" xfId="3" applyFont="1" applyFill="1"/>
    <xf numFmtId="38" fontId="26" fillId="0" borderId="0" xfId="3" applyFont="1"/>
    <xf numFmtId="0" fontId="26" fillId="0" borderId="0" xfId="6" applyFont="1"/>
    <xf numFmtId="0" fontId="26" fillId="0" borderId="0" xfId="6" applyFont="1" applyBorder="1"/>
    <xf numFmtId="179" fontId="26" fillId="7" borderId="8" xfId="5" quotePrefix="1" applyNumberFormat="1" applyFont="1" applyFill="1" applyBorder="1" applyAlignment="1">
      <alignment horizontal="right"/>
    </xf>
    <xf numFmtId="179" fontId="26" fillId="7" borderId="10" xfId="5" quotePrefix="1" applyNumberFormat="1" applyFont="1" applyFill="1" applyBorder="1" applyAlignment="1">
      <alignment horizontal="right"/>
    </xf>
    <xf numFmtId="38" fontId="26" fillId="0" borderId="0" xfId="3" applyFont="1" applyFill="1" applyBorder="1" applyAlignment="1">
      <alignment horizontal="center"/>
    </xf>
    <xf numFmtId="38" fontId="26" fillId="0" borderId="0" xfId="6" applyNumberFormat="1" applyFont="1"/>
    <xf numFmtId="0" fontId="26" fillId="0" borderId="0" xfId="6" applyFont="1" applyFill="1" applyBorder="1"/>
    <xf numFmtId="180" fontId="26" fillId="0" borderId="0" xfId="4" applyNumberFormat="1" applyFont="1"/>
    <xf numFmtId="181" fontId="26" fillId="7" borderId="54" xfId="5" quotePrefix="1" applyNumberFormat="1" applyFont="1" applyFill="1" applyBorder="1" applyAlignment="1">
      <alignment horizontal="right"/>
    </xf>
    <xf numFmtId="182" fontId="24" fillId="7" borderId="8" xfId="5" quotePrefix="1" applyNumberFormat="1" applyFont="1" applyFill="1" applyBorder="1" applyAlignment="1">
      <alignment horizontal="right" vertical="top"/>
    </xf>
    <xf numFmtId="0" fontId="7" fillId="5" borderId="8" xfId="6" applyFont="1" applyFill="1" applyBorder="1" applyAlignment="1">
      <alignment horizontal="center"/>
    </xf>
    <xf numFmtId="38" fontId="0" fillId="5" borderId="8" xfId="3" applyFont="1" applyFill="1" applyBorder="1"/>
    <xf numFmtId="38" fontId="7" fillId="5" borderId="8" xfId="3" applyFont="1" applyFill="1" applyBorder="1"/>
    <xf numFmtId="38" fontId="7" fillId="5" borderId="8" xfId="3" applyFont="1" applyFill="1" applyBorder="1" applyAlignment="1">
      <alignment horizontal="center"/>
    </xf>
    <xf numFmtId="38" fontId="7" fillId="5" borderId="28" xfId="3" applyFont="1" applyFill="1" applyBorder="1"/>
    <xf numFmtId="38" fontId="7" fillId="5" borderId="37" xfId="3" applyFont="1" applyFill="1" applyBorder="1"/>
    <xf numFmtId="38" fontId="7" fillId="5" borderId="54" xfId="3" applyFont="1" applyFill="1" applyBorder="1" applyAlignment="1">
      <alignment horizontal="center"/>
    </xf>
    <xf numFmtId="0" fontId="7" fillId="5" borderId="28" xfId="6" applyFill="1" applyBorder="1"/>
    <xf numFmtId="182" fontId="7" fillId="7" borderId="8" xfId="6" applyNumberFormat="1" applyFill="1" applyBorder="1"/>
    <xf numFmtId="182" fontId="7" fillId="7" borderId="28" xfId="6" applyNumberFormat="1" applyFill="1" applyBorder="1"/>
    <xf numFmtId="182" fontId="7" fillId="7" borderId="45" xfId="6" applyNumberFormat="1" applyFill="1" applyBorder="1"/>
    <xf numFmtId="182" fontId="7" fillId="7" borderId="63" xfId="6" applyNumberFormat="1" applyFill="1" applyBorder="1"/>
    <xf numFmtId="182" fontId="7" fillId="7" borderId="57" xfId="6" applyNumberFormat="1" applyFill="1" applyBorder="1"/>
    <xf numFmtId="38" fontId="7" fillId="5" borderId="62" xfId="3" applyFont="1" applyFill="1" applyBorder="1"/>
    <xf numFmtId="182" fontId="7" fillId="7" borderId="37" xfId="6" applyNumberFormat="1" applyFill="1" applyBorder="1"/>
    <xf numFmtId="38" fontId="7" fillId="0" borderId="0" xfId="3" applyFont="1" applyFill="1" applyBorder="1"/>
    <xf numFmtId="182" fontId="7" fillId="0" borderId="0" xfId="6" applyNumberFormat="1" applyFill="1" applyBorder="1"/>
    <xf numFmtId="0" fontId="7" fillId="0" borderId="0" xfId="6" applyBorder="1"/>
    <xf numFmtId="0" fontId="7" fillId="0" borderId="0" xfId="6" applyBorder="1" applyAlignment="1">
      <alignment wrapText="1"/>
    </xf>
    <xf numFmtId="0" fontId="5" fillId="0" borderId="0" xfId="7">
      <alignment vertical="center"/>
    </xf>
    <xf numFmtId="0" fontId="7" fillId="0" borderId="0" xfId="6" applyBorder="1" applyAlignment="1">
      <alignment horizontal="distributed" vertical="center" wrapText="1"/>
    </xf>
    <xf numFmtId="183" fontId="7" fillId="0" borderId="0" xfId="3" applyNumberFormat="1" applyBorder="1" applyAlignment="1">
      <alignment horizontal="distributed" vertical="center" wrapText="1"/>
    </xf>
    <xf numFmtId="183" fontId="7" fillId="0" borderId="0" xfId="3" applyNumberFormat="1" applyFont="1" applyBorder="1" applyAlignment="1">
      <alignment horizontal="distributed" vertical="center" wrapText="1"/>
    </xf>
    <xf numFmtId="184" fontId="7" fillId="0" borderId="0" xfId="6" applyNumberFormat="1" applyBorder="1" applyAlignment="1">
      <alignment vertical="center" wrapText="1"/>
    </xf>
    <xf numFmtId="183" fontId="7" fillId="0" borderId="0" xfId="3" applyNumberFormat="1" applyBorder="1"/>
    <xf numFmtId="183" fontId="7" fillId="0" borderId="0" xfId="3" applyNumberFormat="1" applyBorder="1" applyAlignment="1">
      <alignment wrapText="1"/>
    </xf>
    <xf numFmtId="0" fontId="7" fillId="0" borderId="0" xfId="6"/>
    <xf numFmtId="183" fontId="7" fillId="0" borderId="0" xfId="3" applyNumberFormat="1"/>
    <xf numFmtId="184" fontId="7" fillId="0" borderId="0" xfId="6" applyNumberFormat="1" applyAlignment="1"/>
    <xf numFmtId="40" fontId="7" fillId="0" borderId="0" xfId="3" applyNumberFormat="1"/>
    <xf numFmtId="0" fontId="17" fillId="3" borderId="38" xfId="6" applyFont="1" applyFill="1" applyBorder="1"/>
    <xf numFmtId="0" fontId="17" fillId="3" borderId="44" xfId="6" applyFont="1" applyFill="1" applyBorder="1"/>
    <xf numFmtId="0" fontId="17" fillId="3" borderId="52" xfId="6" applyFont="1" applyFill="1" applyBorder="1"/>
    <xf numFmtId="184" fontId="17" fillId="3" borderId="64" xfId="6" applyNumberFormat="1" applyFont="1" applyFill="1" applyBorder="1" applyAlignment="1"/>
    <xf numFmtId="0" fontId="17" fillId="3" borderId="65" xfId="6" applyFont="1" applyFill="1" applyBorder="1"/>
    <xf numFmtId="0" fontId="17" fillId="3" borderId="51" xfId="6" applyFont="1" applyFill="1" applyBorder="1"/>
    <xf numFmtId="183" fontId="17" fillId="3" borderId="44" xfId="3" applyNumberFormat="1" applyFont="1" applyFill="1" applyBorder="1"/>
    <xf numFmtId="183" fontId="17" fillId="3" borderId="52" xfId="3" applyNumberFormat="1" applyFont="1" applyFill="1" applyBorder="1"/>
    <xf numFmtId="0" fontId="17" fillId="3" borderId="36" xfId="6" applyFont="1" applyFill="1" applyBorder="1" applyAlignment="1">
      <alignment horizontal="center"/>
    </xf>
    <xf numFmtId="40" fontId="17" fillId="3" borderId="51" xfId="3" applyNumberFormat="1" applyFont="1" applyFill="1" applyBorder="1"/>
    <xf numFmtId="0" fontId="17" fillId="3" borderId="39" xfId="6" applyFont="1" applyFill="1" applyBorder="1" applyAlignment="1">
      <alignment horizontal="center" vertical="center"/>
    </xf>
    <xf numFmtId="0" fontId="17" fillId="3" borderId="8" xfId="6" applyFont="1" applyFill="1" applyBorder="1" applyAlignment="1">
      <alignment horizontal="center" vertical="center" wrapText="1"/>
    </xf>
    <xf numFmtId="0" fontId="17" fillId="3" borderId="57" xfId="6" applyFont="1" applyFill="1" applyBorder="1" applyAlignment="1">
      <alignment horizontal="center" vertical="center" wrapText="1"/>
    </xf>
    <xf numFmtId="0" fontId="17" fillId="3" borderId="16" xfId="6" applyFont="1" applyFill="1" applyBorder="1"/>
    <xf numFmtId="0" fontId="17" fillId="3" borderId="20" xfId="6" applyFont="1" applyFill="1" applyBorder="1" applyAlignment="1">
      <alignment horizontal="distributed" vertical="center" wrapText="1"/>
    </xf>
    <xf numFmtId="0" fontId="17" fillId="3" borderId="3" xfId="6" applyFont="1" applyFill="1" applyBorder="1" applyAlignment="1">
      <alignment horizontal="distributed" vertical="center" wrapText="1"/>
    </xf>
    <xf numFmtId="184" fontId="17" fillId="3" borderId="47" xfId="6" applyNumberFormat="1" applyFont="1" applyFill="1" applyBorder="1" applyAlignment="1">
      <alignment horizontal="center" vertical="center" wrapText="1"/>
    </xf>
    <xf numFmtId="0" fontId="17" fillId="3" borderId="4" xfId="6" applyFont="1" applyFill="1" applyBorder="1" applyAlignment="1">
      <alignment horizontal="distributed" vertical="center" wrapText="1"/>
    </xf>
    <xf numFmtId="183" fontId="17" fillId="3" borderId="20" xfId="3" applyNumberFormat="1" applyFont="1" applyFill="1" applyBorder="1" applyAlignment="1">
      <alignment horizontal="distributed" vertical="center" wrapText="1"/>
    </xf>
    <xf numFmtId="183" fontId="17" fillId="3" borderId="47" xfId="3" applyNumberFormat="1" applyFont="1" applyFill="1" applyBorder="1" applyAlignment="1">
      <alignment horizontal="distributed" vertical="center" wrapText="1"/>
    </xf>
    <xf numFmtId="183" fontId="17" fillId="3" borderId="55" xfId="3" applyNumberFormat="1" applyFont="1" applyFill="1" applyBorder="1" applyAlignment="1">
      <alignment horizontal="distributed" vertical="center" wrapText="1"/>
    </xf>
    <xf numFmtId="183" fontId="17" fillId="3" borderId="3" xfId="3" applyNumberFormat="1" applyFont="1" applyFill="1" applyBorder="1" applyAlignment="1">
      <alignment horizontal="distributed" vertical="center" wrapText="1"/>
    </xf>
    <xf numFmtId="40" fontId="17" fillId="3" borderId="46" xfId="3" applyNumberFormat="1" applyFont="1" applyFill="1" applyBorder="1" applyAlignment="1">
      <alignment horizontal="distributed" vertical="center" wrapText="1"/>
    </xf>
    <xf numFmtId="0" fontId="17" fillId="3" borderId="33" xfId="6" applyFont="1" applyFill="1" applyBorder="1" applyAlignment="1">
      <alignment horizontal="distributed"/>
    </xf>
    <xf numFmtId="183" fontId="17" fillId="2" borderId="8" xfId="3" applyNumberFormat="1" applyFont="1" applyFill="1" applyBorder="1"/>
    <xf numFmtId="183" fontId="17" fillId="2" borderId="41" xfId="3" applyNumberFormat="1" applyFont="1" applyFill="1" applyBorder="1"/>
    <xf numFmtId="183" fontId="17" fillId="2" borderId="41" xfId="3" applyNumberFormat="1" applyFont="1" applyFill="1" applyBorder="1" applyAlignment="1">
      <alignment wrapText="1"/>
    </xf>
    <xf numFmtId="185" fontId="17" fillId="7" borderId="8" xfId="7" applyNumberFormat="1" applyFont="1" applyFill="1" applyBorder="1" applyAlignment="1" applyProtection="1">
      <alignment wrapText="1"/>
      <protection locked="0"/>
    </xf>
    <xf numFmtId="183" fontId="17" fillId="2" borderId="67" xfId="3" applyNumberFormat="1" applyFont="1" applyFill="1" applyBorder="1" applyAlignment="1">
      <alignment wrapText="1"/>
    </xf>
    <xf numFmtId="3" fontId="7" fillId="7" borderId="33" xfId="6" applyNumberFormat="1" applyFill="1" applyBorder="1" applyAlignment="1" applyProtection="1">
      <alignment wrapText="1"/>
      <protection locked="0"/>
    </xf>
    <xf numFmtId="0" fontId="17" fillId="3" borderId="33" xfId="6" applyFont="1" applyFill="1" applyBorder="1" applyAlignment="1">
      <alignment shrinkToFit="1"/>
    </xf>
    <xf numFmtId="0" fontId="17" fillId="7" borderId="7" xfId="6" applyFont="1" applyFill="1" applyBorder="1" applyAlignment="1" applyProtection="1">
      <alignment wrapText="1"/>
      <protection locked="0"/>
    </xf>
    <xf numFmtId="0" fontId="17" fillId="7" borderId="21" xfId="6" applyFont="1" applyFill="1" applyBorder="1" applyAlignment="1" applyProtection="1">
      <alignment wrapText="1"/>
      <protection locked="0"/>
    </xf>
    <xf numFmtId="183" fontId="17" fillId="2" borderId="8" xfId="3" applyNumberFormat="1" applyFont="1" applyFill="1" applyBorder="1" applyAlignment="1">
      <alignment wrapText="1"/>
    </xf>
    <xf numFmtId="185" fontId="17" fillId="7" borderId="8" xfId="6" applyNumberFormat="1" applyFont="1" applyFill="1" applyBorder="1" applyAlignment="1" applyProtection="1">
      <alignment wrapText="1"/>
      <protection locked="0"/>
    </xf>
    <xf numFmtId="183" fontId="17" fillId="2" borderId="10" xfId="3" applyNumberFormat="1" applyFont="1" applyFill="1" applyBorder="1" applyAlignment="1">
      <alignment wrapText="1"/>
    </xf>
    <xf numFmtId="0" fontId="17" fillId="3" borderId="58" xfId="6" applyFont="1" applyFill="1" applyBorder="1" applyAlignment="1">
      <alignment horizontal="distributed"/>
    </xf>
    <xf numFmtId="183" fontId="17" fillId="2" borderId="47" xfId="3" applyNumberFormat="1" applyFont="1" applyFill="1" applyBorder="1"/>
    <xf numFmtId="183" fontId="17" fillId="2" borderId="47" xfId="3" applyNumberFormat="1" applyFont="1" applyFill="1" applyBorder="1" applyAlignment="1">
      <alignment wrapText="1"/>
    </xf>
    <xf numFmtId="185" fontId="17" fillId="7" borderId="47" xfId="6" applyNumberFormat="1" applyFont="1" applyFill="1" applyBorder="1" applyAlignment="1" applyProtection="1">
      <alignment wrapText="1"/>
      <protection locked="0"/>
    </xf>
    <xf numFmtId="183" fontId="17" fillId="2" borderId="46" xfId="3" applyNumberFormat="1" applyFont="1" applyFill="1" applyBorder="1" applyAlignment="1">
      <alignment wrapText="1"/>
    </xf>
    <xf numFmtId="183" fontId="7" fillId="0" borderId="0" xfId="3" applyNumberFormat="1" applyFont="1" applyBorder="1" applyAlignment="1">
      <alignment wrapText="1"/>
    </xf>
    <xf numFmtId="0" fontId="17" fillId="0" borderId="0" xfId="6" applyFont="1" applyFill="1" applyBorder="1" applyAlignment="1" applyProtection="1">
      <alignment wrapText="1"/>
      <protection locked="0"/>
    </xf>
    <xf numFmtId="186" fontId="7" fillId="0" borderId="0" xfId="6" applyNumberFormat="1" applyBorder="1"/>
    <xf numFmtId="184" fontId="7" fillId="0" borderId="0" xfId="6" applyNumberFormat="1" applyBorder="1" applyAlignment="1"/>
    <xf numFmtId="183" fontId="17" fillId="0" borderId="0" xfId="3" applyNumberFormat="1" applyFont="1" applyFill="1" applyBorder="1"/>
    <xf numFmtId="183" fontId="7" fillId="0" borderId="0" xfId="3" applyNumberFormat="1" applyFont="1" applyBorder="1"/>
    <xf numFmtId="0" fontId="32" fillId="0" borderId="0" xfId="6" applyFont="1"/>
    <xf numFmtId="38" fontId="7" fillId="0" borderId="0" xfId="3" applyNumberFormat="1" applyBorder="1"/>
    <xf numFmtId="0" fontId="7" fillId="0" borderId="38" xfId="6" applyBorder="1"/>
    <xf numFmtId="38" fontId="7" fillId="0" borderId="36" xfId="3" applyBorder="1"/>
    <xf numFmtId="183" fontId="7" fillId="0" borderId="36" xfId="3" applyNumberFormat="1" applyBorder="1"/>
    <xf numFmtId="38" fontId="7" fillId="0" borderId="65" xfId="3" applyNumberFormat="1" applyBorder="1"/>
    <xf numFmtId="183" fontId="7" fillId="0" borderId="64" xfId="3" applyNumberFormat="1" applyBorder="1"/>
    <xf numFmtId="38" fontId="8" fillId="0" borderId="36" xfId="3" applyNumberFormat="1" applyFont="1" applyBorder="1" applyAlignment="1">
      <alignment horizontal="centerContinuous"/>
    </xf>
    <xf numFmtId="183" fontId="7" fillId="0" borderId="36" xfId="3" applyNumberFormat="1" applyBorder="1" applyAlignment="1">
      <alignment horizontal="centerContinuous"/>
    </xf>
    <xf numFmtId="38" fontId="7" fillId="0" borderId="1" xfId="3" applyNumberFormat="1" applyBorder="1" applyAlignment="1">
      <alignment horizontal="centerContinuous"/>
    </xf>
    <xf numFmtId="183" fontId="7" fillId="0" borderId="1" xfId="3" applyNumberFormat="1" applyBorder="1" applyAlignment="1">
      <alignment horizontal="centerContinuous"/>
    </xf>
    <xf numFmtId="183" fontId="7" fillId="0" borderId="13" xfId="3" applyNumberFormat="1" applyBorder="1" applyAlignment="1">
      <alignment horizontal="centerContinuous"/>
    </xf>
    <xf numFmtId="38" fontId="8" fillId="0" borderId="65" xfId="3" applyNumberFormat="1" applyFont="1" applyBorder="1" applyAlignment="1">
      <alignment horizontal="centerContinuous"/>
    </xf>
    <xf numFmtId="40" fontId="7" fillId="0" borderId="59" xfId="3" applyNumberFormat="1" applyBorder="1"/>
    <xf numFmtId="0" fontId="8" fillId="0" borderId="39" xfId="6" applyFont="1" applyBorder="1" applyAlignment="1">
      <alignment horizontal="center" vertical="center"/>
    </xf>
    <xf numFmtId="38" fontId="8" fillId="0" borderId="56" xfId="3" applyFont="1" applyBorder="1" applyAlignment="1">
      <alignment horizontal="centerContinuous" vertical="center" wrapText="1"/>
    </xf>
    <xf numFmtId="183" fontId="8" fillId="0" borderId="56" xfId="3" applyNumberFormat="1" applyFont="1" applyBorder="1" applyAlignment="1">
      <alignment horizontal="centerContinuous" vertical="center" wrapText="1"/>
    </xf>
    <xf numFmtId="38" fontId="8" fillId="0" borderId="61" xfId="3" applyNumberFormat="1" applyFont="1" applyBorder="1" applyAlignment="1">
      <alignment horizontal="centerContinuous" vertical="center" wrapText="1"/>
    </xf>
    <xf numFmtId="183" fontId="8" fillId="0" borderId="7" xfId="3" applyNumberFormat="1" applyFont="1" applyBorder="1" applyAlignment="1">
      <alignment horizontal="centerContinuous"/>
    </xf>
    <xf numFmtId="38" fontId="8" fillId="0" borderId="56" xfId="3" applyNumberFormat="1" applyFont="1" applyBorder="1" applyAlignment="1">
      <alignment horizontal="centerContinuous" vertical="center" wrapText="1"/>
    </xf>
    <xf numFmtId="38" fontId="8" fillId="0" borderId="7" xfId="3" applyNumberFormat="1" applyFont="1" applyBorder="1" applyAlignment="1">
      <alignment horizontal="centerContinuous" vertical="center" wrapText="1"/>
    </xf>
    <xf numFmtId="40" fontId="8" fillId="0" borderId="21" xfId="3" applyNumberFormat="1" applyFont="1" applyBorder="1" applyAlignment="1">
      <alignment horizontal="centerContinuous"/>
    </xf>
    <xf numFmtId="0" fontId="7" fillId="0" borderId="16" xfId="6" applyBorder="1"/>
    <xf numFmtId="38" fontId="8" fillId="0" borderId="3" xfId="3" applyFont="1" applyBorder="1" applyAlignment="1">
      <alignment horizontal="distributed" vertical="center" wrapText="1"/>
    </xf>
    <xf numFmtId="183" fontId="8" fillId="0" borderId="3" xfId="3" applyNumberFormat="1" applyFont="1" applyBorder="1" applyAlignment="1">
      <alignment horizontal="distributed" vertical="center" wrapText="1"/>
    </xf>
    <xf numFmtId="38" fontId="8" fillId="0" borderId="68" xfId="3" applyNumberFormat="1" applyFont="1" applyBorder="1" applyAlignment="1">
      <alignment horizontal="distributed" vertical="center" wrapText="1"/>
    </xf>
    <xf numFmtId="183" fontId="8" fillId="0" borderId="68" xfId="3" applyNumberFormat="1" applyFont="1" applyBorder="1" applyAlignment="1">
      <alignment horizontal="distributed" vertical="center" wrapText="1"/>
    </xf>
    <xf numFmtId="38" fontId="8" fillId="0" borderId="3" xfId="3" applyNumberFormat="1" applyFont="1" applyBorder="1" applyAlignment="1">
      <alignment horizontal="distributed" vertical="center" wrapText="1"/>
    </xf>
    <xf numFmtId="40" fontId="8" fillId="0" borderId="46" xfId="3" applyNumberFormat="1" applyFont="1" applyBorder="1" applyAlignment="1">
      <alignment horizontal="distributed" vertical="center" wrapText="1"/>
    </xf>
    <xf numFmtId="0" fontId="7" fillId="0" borderId="8" xfId="6" applyBorder="1" applyAlignment="1">
      <alignment horizontal="center" vertical="center" wrapText="1"/>
    </xf>
    <xf numFmtId="0" fontId="23" fillId="0" borderId="8" xfId="6" applyFont="1" applyBorder="1" applyAlignment="1">
      <alignment horizontal="center" vertical="center" wrapText="1"/>
    </xf>
    <xf numFmtId="41" fontId="17" fillId="0" borderId="53" xfId="6" applyNumberFormat="1" applyFont="1" applyBorder="1" applyAlignment="1">
      <alignment horizontal="right"/>
    </xf>
    <xf numFmtId="38" fontId="8" fillId="0" borderId="12" xfId="3" applyFont="1" applyBorder="1" applyAlignment="1">
      <alignment wrapText="1"/>
    </xf>
    <xf numFmtId="183" fontId="8" fillId="0" borderId="13" xfId="3" applyNumberFormat="1" applyFont="1" applyBorder="1" applyAlignment="1">
      <alignment wrapText="1"/>
    </xf>
    <xf numFmtId="38" fontId="8" fillId="0" borderId="13" xfId="3" applyNumberFormat="1" applyFont="1" applyBorder="1" applyAlignment="1">
      <alignment wrapText="1"/>
    </xf>
    <xf numFmtId="183" fontId="8" fillId="0" borderId="13" xfId="3" applyNumberFormat="1" applyFont="1" applyBorder="1" applyAlignment="1"/>
    <xf numFmtId="183" fontId="8" fillId="0" borderId="2" xfId="3" applyNumberFormat="1" applyFont="1" applyBorder="1" applyAlignment="1">
      <alignment wrapText="1"/>
    </xf>
    <xf numFmtId="41" fontId="17" fillId="0" borderId="8" xfId="6" applyNumberFormat="1" applyFont="1" applyBorder="1" applyAlignment="1">
      <alignment horizontal="right"/>
    </xf>
    <xf numFmtId="185" fontId="5" fillId="2" borderId="8" xfId="7" applyNumberFormat="1" applyFill="1" applyBorder="1" applyAlignment="1"/>
    <xf numFmtId="41" fontId="17" fillId="0" borderId="49" xfId="6" applyNumberFormat="1" applyFont="1" applyBorder="1" applyAlignment="1">
      <alignment horizontal="right"/>
    </xf>
    <xf numFmtId="38" fontId="8" fillId="0" borderId="15" xfId="3" applyFont="1" applyBorder="1" applyAlignment="1"/>
    <xf numFmtId="183" fontId="8" fillId="0" borderId="7" xfId="3" applyNumberFormat="1" applyFont="1" applyBorder="1" applyAlignment="1">
      <alignment wrapText="1"/>
    </xf>
    <xf numFmtId="38" fontId="8" fillId="0" borderId="7" xfId="3" applyNumberFormat="1" applyFont="1" applyBorder="1" applyAlignment="1"/>
    <xf numFmtId="183" fontId="8" fillId="0" borderId="7" xfId="3" applyNumberFormat="1" applyFont="1" applyBorder="1" applyAlignment="1"/>
    <xf numFmtId="183" fontId="8" fillId="0" borderId="21" xfId="3" applyNumberFormat="1" applyFont="1" applyBorder="1" applyAlignment="1">
      <alignment wrapText="1"/>
    </xf>
    <xf numFmtId="38" fontId="7" fillId="0" borderId="0" xfId="3" applyNumberFormat="1"/>
    <xf numFmtId="41" fontId="17" fillId="0" borderId="33" xfId="6" applyNumberFormat="1" applyFont="1" applyBorder="1" applyAlignment="1">
      <alignment horizontal="right"/>
    </xf>
    <xf numFmtId="38" fontId="8" fillId="0" borderId="9" xfId="3" applyFont="1" applyBorder="1" applyAlignment="1"/>
    <xf numFmtId="183" fontId="8" fillId="0" borderId="8" xfId="3" applyNumberFormat="1" applyFont="1" applyBorder="1" applyAlignment="1">
      <alignment wrapText="1"/>
    </xf>
    <xf numFmtId="38" fontId="8" fillId="0" borderId="8" xfId="3" applyNumberFormat="1" applyFont="1" applyBorder="1" applyAlignment="1"/>
    <xf numFmtId="183" fontId="8" fillId="0" borderId="8" xfId="3" applyNumberFormat="1" applyFont="1" applyBorder="1" applyAlignment="1"/>
    <xf numFmtId="183" fontId="8" fillId="0" borderId="10" xfId="3" applyNumberFormat="1" applyFont="1" applyBorder="1" applyAlignment="1">
      <alignment wrapText="1"/>
    </xf>
    <xf numFmtId="0" fontId="7" fillId="0" borderId="67" xfId="6" applyBorder="1"/>
    <xf numFmtId="38" fontId="8" fillId="0" borderId="9" xfId="3" applyFont="1" applyFill="1" applyBorder="1" applyAlignment="1"/>
    <xf numFmtId="183" fontId="8" fillId="0" borderId="8" xfId="3" applyNumberFormat="1" applyFont="1" applyFill="1" applyBorder="1" applyAlignment="1">
      <alignment wrapText="1"/>
    </xf>
    <xf numFmtId="38" fontId="8" fillId="0" borderId="8" xfId="3" applyFont="1" applyFill="1" applyBorder="1" applyAlignment="1"/>
    <xf numFmtId="0" fontId="17" fillId="0" borderId="8" xfId="6" applyFont="1" applyFill="1" applyBorder="1" applyAlignment="1"/>
    <xf numFmtId="0" fontId="8" fillId="0" borderId="8" xfId="6" applyFont="1" applyFill="1" applyBorder="1" applyAlignment="1"/>
    <xf numFmtId="0" fontId="8" fillId="0" borderId="11" xfId="6" applyFont="1" applyFill="1" applyBorder="1" applyAlignment="1"/>
    <xf numFmtId="183" fontId="8" fillId="0" borderId="8" xfId="3" applyNumberFormat="1" applyFont="1" applyFill="1" applyBorder="1" applyAlignment="1"/>
    <xf numFmtId="183" fontId="8" fillId="0" borderId="11" xfId="3" applyNumberFormat="1" applyFont="1" applyFill="1" applyBorder="1" applyAlignment="1">
      <alignment wrapText="1"/>
    </xf>
    <xf numFmtId="38" fontId="8" fillId="0" borderId="8" xfId="3" applyNumberFormat="1" applyFont="1" applyFill="1" applyBorder="1" applyAlignment="1"/>
    <xf numFmtId="183" fontId="8" fillId="0" borderId="10" xfId="3" applyNumberFormat="1" applyFont="1" applyFill="1" applyBorder="1" applyAlignment="1">
      <alignment wrapText="1"/>
    </xf>
    <xf numFmtId="0" fontId="7" fillId="0" borderId="69" xfId="6" applyBorder="1" applyAlignment="1"/>
    <xf numFmtId="38" fontId="8" fillId="0" borderId="11" xfId="3" applyNumberFormat="1" applyFont="1" applyFill="1" applyBorder="1" applyAlignment="1"/>
    <xf numFmtId="38" fontId="8" fillId="0" borderId="9" xfId="3" applyFont="1" applyFill="1" applyBorder="1" applyAlignment="1">
      <alignment horizontal="right"/>
    </xf>
    <xf numFmtId="38" fontId="8" fillId="0" borderId="8" xfId="3" applyFont="1" applyFill="1" applyBorder="1" applyAlignment="1">
      <alignment horizontal="right"/>
    </xf>
    <xf numFmtId="38" fontId="8" fillId="0" borderId="9" xfId="3" quotePrefix="1" applyFont="1" applyFill="1" applyBorder="1" applyAlignment="1">
      <alignment horizontal="right"/>
    </xf>
    <xf numFmtId="0" fontId="8" fillId="0" borderId="8" xfId="3" applyNumberFormat="1" applyFont="1" applyFill="1" applyBorder="1" applyAlignment="1">
      <alignment wrapText="1"/>
    </xf>
    <xf numFmtId="0" fontId="7" fillId="0" borderId="69" xfId="6" applyFill="1" applyBorder="1" applyAlignment="1"/>
    <xf numFmtId="0" fontId="8" fillId="0" borderId="8" xfId="6" quotePrefix="1" applyFont="1" applyFill="1" applyBorder="1" applyAlignment="1">
      <alignment horizontal="right"/>
    </xf>
    <xf numFmtId="0" fontId="7" fillId="0" borderId="0" xfId="6" applyFill="1" applyBorder="1" applyAlignment="1"/>
    <xf numFmtId="183" fontId="8" fillId="0" borderId="27" xfId="3" applyNumberFormat="1" applyFont="1" applyFill="1" applyBorder="1" applyAlignment="1">
      <alignment wrapText="1"/>
    </xf>
    <xf numFmtId="41" fontId="17" fillId="0" borderId="16" xfId="6" applyNumberFormat="1" applyFont="1" applyBorder="1" applyAlignment="1">
      <alignment horizontal="right"/>
    </xf>
    <xf numFmtId="38" fontId="8" fillId="0" borderId="40" xfId="3" quotePrefix="1" applyFont="1" applyFill="1" applyBorder="1" applyAlignment="1">
      <alignment horizontal="right"/>
    </xf>
    <xf numFmtId="183" fontId="8" fillId="0" borderId="30" xfId="3" applyNumberFormat="1" applyFont="1" applyFill="1" applyBorder="1" applyAlignment="1">
      <alignment wrapText="1"/>
    </xf>
    <xf numFmtId="38" fontId="8" fillId="0" borderId="30" xfId="3" applyFont="1" applyFill="1" applyBorder="1" applyAlignment="1">
      <alignment horizontal="right"/>
    </xf>
    <xf numFmtId="0" fontId="8" fillId="0" borderId="30" xfId="6" applyFont="1" applyFill="1" applyBorder="1" applyAlignment="1"/>
    <xf numFmtId="0" fontId="8" fillId="0" borderId="30" xfId="6" quotePrefix="1" applyFont="1" applyFill="1" applyBorder="1" applyAlignment="1">
      <alignment horizontal="right"/>
    </xf>
    <xf numFmtId="183" fontId="8" fillId="0" borderId="30" xfId="3" applyNumberFormat="1" applyFont="1" applyFill="1" applyBorder="1" applyAlignment="1"/>
    <xf numFmtId="38" fontId="8" fillId="0" borderId="30" xfId="3" applyNumberFormat="1" applyFont="1" applyFill="1" applyBorder="1" applyAlignment="1"/>
    <xf numFmtId="183" fontId="8" fillId="0" borderId="18" xfId="3" applyNumberFormat="1" applyFont="1" applyFill="1" applyBorder="1" applyAlignment="1">
      <alignment wrapText="1"/>
    </xf>
    <xf numFmtId="41" fontId="17" fillId="0" borderId="36" xfId="6" applyNumberFormat="1" applyFont="1" applyBorder="1" applyAlignment="1">
      <alignment horizontal="left"/>
    </xf>
    <xf numFmtId="38" fontId="8" fillId="0" borderId="0" xfId="3" quotePrefix="1" applyFont="1" applyFill="1" applyBorder="1" applyAlignment="1">
      <alignment horizontal="right"/>
    </xf>
    <xf numFmtId="183" fontId="8" fillId="0" borderId="0" xfId="3" applyNumberFormat="1" applyFont="1" applyFill="1" applyBorder="1" applyAlignment="1">
      <alignment wrapText="1"/>
    </xf>
    <xf numFmtId="38" fontId="8" fillId="0" borderId="0" xfId="3" applyFont="1" applyFill="1" applyBorder="1" applyAlignment="1">
      <alignment horizontal="right"/>
    </xf>
    <xf numFmtId="0" fontId="8" fillId="0" borderId="0" xfId="6" applyFont="1" applyFill="1" applyBorder="1" applyAlignment="1"/>
    <xf numFmtId="0" fontId="8" fillId="0" borderId="0" xfId="6" quotePrefix="1" applyFont="1" applyFill="1" applyBorder="1" applyAlignment="1">
      <alignment horizontal="right"/>
    </xf>
    <xf numFmtId="183" fontId="8" fillId="0" borderId="0" xfId="3" applyNumberFormat="1" applyFont="1" applyFill="1" applyBorder="1" applyAlignment="1"/>
    <xf numFmtId="38" fontId="8" fillId="0" borderId="0" xfId="3" applyNumberFormat="1" applyFont="1" applyFill="1" applyBorder="1" applyAlignment="1"/>
    <xf numFmtId="40" fontId="8" fillId="0" borderId="0" xfId="3" applyNumberFormat="1" applyFont="1" applyFill="1" applyBorder="1" applyAlignment="1">
      <alignment wrapText="1"/>
    </xf>
    <xf numFmtId="38" fontId="7" fillId="0" borderId="0" xfId="3" applyNumberFormat="1" applyFont="1"/>
    <xf numFmtId="0" fontId="7" fillId="0" borderId="0" xfId="6" applyBorder="1" applyAlignment="1"/>
    <xf numFmtId="0" fontId="7" fillId="0" borderId="0" xfId="6" applyAlignment="1">
      <alignment horizontal="left" vertical="center" wrapText="1"/>
    </xf>
    <xf numFmtId="0" fontId="33" fillId="0" borderId="0" xfId="0" applyFont="1"/>
    <xf numFmtId="0" fontId="7" fillId="0" borderId="0" xfId="6" applyAlignment="1"/>
    <xf numFmtId="38" fontId="17" fillId="0" borderId="38" xfId="1" applyFont="1" applyBorder="1" applyAlignment="1"/>
    <xf numFmtId="38" fontId="17" fillId="0" borderId="70" xfId="1" applyFont="1" applyBorder="1" applyAlignment="1"/>
    <xf numFmtId="38" fontId="17" fillId="0" borderId="64" xfId="1" applyFont="1" applyBorder="1" applyAlignment="1"/>
    <xf numFmtId="38" fontId="17" fillId="0" borderId="36" xfId="1" applyFont="1" applyBorder="1" applyAlignment="1"/>
    <xf numFmtId="38" fontId="17" fillId="0" borderId="65" xfId="1" applyFont="1" applyBorder="1" applyAlignment="1">
      <alignment horizontal="centerContinuous"/>
    </xf>
    <xf numFmtId="38" fontId="17" fillId="0" borderId="36" xfId="1" applyFont="1" applyBorder="1" applyAlignment="1">
      <alignment horizontal="centerContinuous"/>
    </xf>
    <xf numFmtId="38" fontId="17" fillId="0" borderId="1" xfId="1" applyFont="1" applyBorder="1" applyAlignment="1">
      <alignment horizontal="centerContinuous"/>
    </xf>
    <xf numFmtId="38" fontId="17" fillId="0" borderId="13" xfId="1" applyFont="1" applyBorder="1" applyAlignment="1">
      <alignment horizontal="centerContinuous"/>
    </xf>
    <xf numFmtId="38" fontId="17" fillId="0" borderId="65" xfId="1" applyFont="1" applyBorder="1" applyAlignment="1"/>
    <xf numFmtId="38" fontId="17" fillId="0" borderId="59" xfId="1" applyFont="1" applyBorder="1" applyAlignment="1"/>
    <xf numFmtId="38" fontId="17" fillId="0" borderId="39" xfId="1" applyFont="1" applyBorder="1" applyAlignment="1">
      <alignment horizontal="center" vertical="center"/>
    </xf>
    <xf numFmtId="38" fontId="17" fillId="0" borderId="50" xfId="1" applyFont="1" applyBorder="1" applyAlignment="1">
      <alignment horizontal="centerContinuous" vertical="center" wrapText="1"/>
    </xf>
    <xf numFmtId="38" fontId="17" fillId="0" borderId="7" xfId="1" applyFont="1" applyBorder="1" applyAlignment="1">
      <alignment horizontal="centerContinuous" vertical="center" wrapText="1"/>
    </xf>
    <xf numFmtId="38" fontId="17" fillId="0" borderId="56" xfId="1" applyFont="1" applyBorder="1" applyAlignment="1">
      <alignment horizontal="centerContinuous" vertical="center" wrapText="1"/>
    </xf>
    <xf numFmtId="38" fontId="17" fillId="0" borderId="61" xfId="1" applyFont="1" applyBorder="1" applyAlignment="1">
      <alignment horizontal="centerContinuous" vertical="center" wrapText="1"/>
    </xf>
    <xf numFmtId="38" fontId="17" fillId="0" borderId="7" xfId="1" applyFont="1" applyBorder="1" applyAlignment="1">
      <alignment horizontal="centerContinuous"/>
    </xf>
    <xf numFmtId="38" fontId="17" fillId="0" borderId="21" xfId="1" applyFont="1" applyBorder="1" applyAlignment="1">
      <alignment horizontal="centerContinuous"/>
    </xf>
    <xf numFmtId="38" fontId="17" fillId="0" borderId="16" xfId="1" applyFont="1" applyBorder="1" applyAlignment="1"/>
    <xf numFmtId="38" fontId="17" fillId="0" borderId="20" xfId="1" applyFont="1" applyBorder="1" applyAlignment="1">
      <alignment horizontal="distributed" vertical="center" wrapText="1"/>
    </xf>
    <xf numFmtId="38" fontId="17" fillId="9" borderId="3" xfId="1" applyFont="1" applyFill="1" applyBorder="1" applyAlignment="1">
      <alignment horizontal="distributed" vertical="center" wrapText="1"/>
    </xf>
    <xf numFmtId="38" fontId="17" fillId="0" borderId="3" xfId="1" applyFont="1" applyBorder="1" applyAlignment="1">
      <alignment horizontal="distributed" vertical="center" wrapText="1"/>
    </xf>
    <xf numFmtId="38" fontId="17" fillId="9" borderId="46" xfId="1" applyFont="1" applyFill="1" applyBorder="1" applyAlignment="1">
      <alignment horizontal="distributed" vertical="center" wrapText="1"/>
    </xf>
    <xf numFmtId="38" fontId="17" fillId="0" borderId="33" xfId="1" applyFont="1" applyBorder="1" applyAlignment="1">
      <alignment horizontal="distributed"/>
    </xf>
    <xf numFmtId="38" fontId="17" fillId="0" borderId="49" xfId="1" applyFont="1" applyBorder="1" applyAlignment="1">
      <alignment horizontal="distributed" shrinkToFit="1"/>
    </xf>
    <xf numFmtId="38" fontId="17" fillId="0" borderId="49" xfId="1" applyFont="1" applyBorder="1" applyAlignment="1">
      <alignment horizontal="distributed"/>
    </xf>
    <xf numFmtId="38" fontId="17" fillId="0" borderId="58" xfId="1" applyFont="1" applyBorder="1" applyAlignment="1">
      <alignment horizontal="distributed"/>
    </xf>
    <xf numFmtId="38" fontId="7" fillId="7" borderId="12" xfId="1" applyFont="1" applyFill="1" applyBorder="1" applyAlignment="1"/>
    <xf numFmtId="183" fontId="7" fillId="7" borderId="64" xfId="1" applyNumberFormat="1" applyFont="1" applyFill="1" applyBorder="1" applyAlignment="1"/>
    <xf numFmtId="38" fontId="7" fillId="7" borderId="13" xfId="1" applyFont="1" applyFill="1" applyBorder="1" applyAlignment="1">
      <alignment horizontal="right"/>
    </xf>
    <xf numFmtId="38" fontId="7" fillId="7" borderId="22" xfId="1" applyFont="1" applyFill="1" applyBorder="1" applyAlignment="1"/>
    <xf numFmtId="183" fontId="7" fillId="7" borderId="22" xfId="1" applyNumberFormat="1" applyFont="1" applyFill="1" applyBorder="1" applyAlignment="1"/>
    <xf numFmtId="38" fontId="7" fillId="7" borderId="13" xfId="1" applyFont="1" applyFill="1" applyBorder="1" applyAlignment="1"/>
    <xf numFmtId="38" fontId="7" fillId="7" borderId="13" xfId="1" applyFont="1" applyFill="1" applyBorder="1" applyAlignment="1">
      <alignment wrapText="1"/>
    </xf>
    <xf numFmtId="183" fontId="7" fillId="7" borderId="64" xfId="1" applyNumberFormat="1" applyFont="1" applyFill="1" applyBorder="1" applyAlignment="1">
      <alignment wrapText="1"/>
    </xf>
    <xf numFmtId="183" fontId="7" fillId="7" borderId="13" xfId="1" applyNumberFormat="1" applyFont="1" applyFill="1" applyBorder="1" applyAlignment="1">
      <alignment wrapText="1"/>
    </xf>
    <xf numFmtId="183" fontId="7" fillId="7" borderId="59" xfId="1" applyNumberFormat="1" applyFont="1" applyFill="1" applyBorder="1" applyAlignment="1">
      <alignment wrapText="1"/>
    </xf>
    <xf numFmtId="38" fontId="7" fillId="7" borderId="15" xfId="1" applyFont="1" applyFill="1" applyBorder="1" applyAlignment="1"/>
    <xf numFmtId="183" fontId="7" fillId="7" borderId="8" xfId="1" applyNumberFormat="1" applyFont="1" applyFill="1" applyBorder="1" applyAlignment="1"/>
    <xf numFmtId="38" fontId="7" fillId="7" borderId="7" xfId="1" applyFont="1" applyFill="1" applyBorder="1" applyAlignment="1">
      <alignment horizontal="right"/>
    </xf>
    <xf numFmtId="38" fontId="7" fillId="7" borderId="7" xfId="1" applyFont="1" applyFill="1" applyBorder="1" applyAlignment="1"/>
    <xf numFmtId="183" fontId="7" fillId="7" borderId="7" xfId="1" applyNumberFormat="1" applyFont="1" applyFill="1" applyBorder="1" applyAlignment="1"/>
    <xf numFmtId="183" fontId="7" fillId="7" borderId="8" xfId="1" applyNumberFormat="1" applyFont="1" applyFill="1" applyBorder="1" applyAlignment="1">
      <alignment wrapText="1"/>
    </xf>
    <xf numFmtId="183" fontId="7" fillId="7" borderId="11" xfId="1" applyNumberFormat="1" applyFont="1" applyFill="1" applyBorder="1" applyAlignment="1">
      <alignment wrapText="1"/>
    </xf>
    <xf numFmtId="38" fontId="7" fillId="7" borderId="7" xfId="1" applyNumberFormat="1" applyFont="1" applyFill="1" applyBorder="1" applyAlignment="1">
      <alignment horizontal="right"/>
    </xf>
    <xf numFmtId="183" fontId="7" fillId="7" borderId="10" xfId="1" applyNumberFormat="1" applyFont="1" applyFill="1" applyBorder="1" applyAlignment="1">
      <alignment wrapText="1"/>
    </xf>
    <xf numFmtId="38" fontId="7" fillId="7" borderId="7" xfId="1" applyFont="1" applyFill="1" applyBorder="1" applyAlignment="1">
      <alignment horizontal="right" wrapText="1"/>
    </xf>
    <xf numFmtId="183" fontId="7" fillId="7" borderId="7" xfId="1" applyNumberFormat="1" applyFont="1" applyFill="1" applyBorder="1" applyAlignment="1">
      <alignment horizontal="right" wrapText="1"/>
    </xf>
    <xf numFmtId="38" fontId="7" fillId="7" borderId="7" xfId="1" applyFont="1" applyFill="1" applyBorder="1" applyAlignment="1">
      <alignment wrapText="1"/>
    </xf>
    <xf numFmtId="38" fontId="7" fillId="7" borderId="20" xfId="1" applyFont="1" applyFill="1" applyBorder="1" applyAlignment="1"/>
    <xf numFmtId="183" fontId="7" fillId="7" borderId="47" xfId="1" applyNumberFormat="1" applyFont="1" applyFill="1" applyBorder="1" applyAlignment="1"/>
    <xf numFmtId="38" fontId="7" fillId="7" borderId="3" xfId="1" applyFont="1" applyFill="1" applyBorder="1" applyAlignment="1">
      <alignment horizontal="right"/>
    </xf>
    <xf numFmtId="38" fontId="7" fillId="7" borderId="3" xfId="1" applyFont="1" applyFill="1" applyBorder="1" applyAlignment="1">
      <alignment wrapText="1"/>
    </xf>
    <xf numFmtId="183" fontId="7" fillId="7" borderId="3" xfId="1" applyNumberFormat="1" applyFont="1" applyFill="1" applyBorder="1" applyAlignment="1">
      <alignment wrapText="1"/>
    </xf>
    <xf numFmtId="38" fontId="7" fillId="7" borderId="3" xfId="1" applyFont="1" applyFill="1" applyBorder="1" applyAlignment="1"/>
    <xf numFmtId="183" fontId="7" fillId="7" borderId="47" xfId="1" applyNumberFormat="1" applyFont="1" applyFill="1" applyBorder="1" applyAlignment="1">
      <alignment wrapText="1"/>
    </xf>
    <xf numFmtId="38" fontId="7" fillId="7" borderId="3" xfId="1" applyNumberFormat="1" applyFont="1" applyFill="1" applyBorder="1" applyAlignment="1">
      <alignment horizontal="right" wrapText="1"/>
    </xf>
    <xf numFmtId="183" fontId="7" fillId="7" borderId="46" xfId="1" applyNumberFormat="1" applyFont="1" applyFill="1" applyBorder="1" applyAlignment="1">
      <alignment wrapText="1"/>
    </xf>
    <xf numFmtId="0" fontId="17" fillId="3" borderId="1" xfId="6" applyFont="1" applyFill="1" applyBorder="1" applyAlignment="1">
      <alignment horizontal="center"/>
    </xf>
    <xf numFmtId="183" fontId="17" fillId="3" borderId="1" xfId="3" applyNumberFormat="1" applyFont="1" applyFill="1" applyBorder="1" applyAlignment="1">
      <alignment horizontal="center"/>
    </xf>
    <xf numFmtId="0" fontId="17" fillId="3" borderId="15" xfId="6" applyFont="1" applyFill="1" applyBorder="1" applyAlignment="1">
      <alignment horizontal="center" vertical="center" wrapText="1"/>
    </xf>
    <xf numFmtId="0" fontId="8" fillId="3" borderId="57" xfId="6" applyFont="1" applyFill="1" applyBorder="1" applyAlignment="1">
      <alignment horizontal="center" vertical="center" wrapText="1"/>
    </xf>
    <xf numFmtId="0" fontId="17" fillId="3" borderId="56" xfId="6" applyFont="1" applyFill="1" applyBorder="1" applyAlignment="1">
      <alignment horizontal="center" vertical="center" wrapText="1"/>
    </xf>
    <xf numFmtId="0" fontId="17" fillId="3" borderId="7" xfId="6" applyFont="1" applyFill="1" applyBorder="1" applyAlignment="1">
      <alignment horizontal="center" vertical="center" wrapText="1"/>
    </xf>
    <xf numFmtId="0" fontId="17" fillId="3" borderId="66" xfId="6" applyFont="1" applyFill="1" applyBorder="1" applyAlignment="1">
      <alignment horizontal="center" vertical="center" wrapText="1"/>
    </xf>
    <xf numFmtId="0" fontId="7" fillId="5" borderId="38" xfId="6" applyFill="1" applyBorder="1" applyAlignment="1">
      <alignment wrapText="1"/>
    </xf>
    <xf numFmtId="0" fontId="7" fillId="5" borderId="39" xfId="6" applyFill="1" applyBorder="1" applyAlignment="1">
      <alignment horizontal="center" vertical="center" wrapText="1"/>
    </xf>
    <xf numFmtId="0" fontId="7" fillId="5" borderId="39" xfId="6" applyFill="1" applyBorder="1" applyAlignment="1">
      <alignment wrapText="1"/>
    </xf>
    <xf numFmtId="184" fontId="17" fillId="3" borderId="7" xfId="6" applyNumberFormat="1" applyFont="1" applyFill="1" applyBorder="1" applyAlignment="1">
      <alignment horizontal="center" vertical="center" wrapText="1"/>
    </xf>
    <xf numFmtId="183" fontId="7" fillId="0" borderId="0" xfId="3" applyNumberFormat="1" applyFont="1" applyFill="1" applyBorder="1"/>
    <xf numFmtId="0" fontId="17" fillId="3" borderId="65" xfId="6" applyFont="1" applyFill="1" applyBorder="1" applyAlignment="1">
      <alignment horizontal="left"/>
    </xf>
    <xf numFmtId="183" fontId="31" fillId="0" borderId="0" xfId="3" applyNumberFormat="1" applyFont="1" applyFill="1" applyBorder="1"/>
    <xf numFmtId="0" fontId="31" fillId="0" borderId="0" xfId="9" applyFont="1" applyAlignment="1"/>
    <xf numFmtId="0" fontId="4" fillId="0" borderId="0" xfId="9" applyAlignment="1">
      <alignment horizontal="center"/>
    </xf>
    <xf numFmtId="38" fontId="4" fillId="0" borderId="0" xfId="10" applyAlignment="1"/>
    <xf numFmtId="38" fontId="7" fillId="0" borderId="0" xfId="10" applyFont="1" applyAlignment="1"/>
    <xf numFmtId="0" fontId="4" fillId="0" borderId="0" xfId="9" applyAlignment="1"/>
    <xf numFmtId="38" fontId="8" fillId="0" borderId="72" xfId="10" applyFont="1" applyBorder="1" applyAlignment="1">
      <alignment horizontal="center"/>
    </xf>
    <xf numFmtId="38" fontId="8" fillId="0" borderId="63" xfId="10" applyFont="1" applyBorder="1" applyAlignment="1">
      <alignment horizontal="center"/>
    </xf>
    <xf numFmtId="186" fontId="4" fillId="0" borderId="0" xfId="9" applyNumberFormat="1" applyAlignment="1"/>
    <xf numFmtId="0" fontId="7" fillId="0" borderId="69" xfId="9" applyFont="1" applyBorder="1" applyAlignment="1"/>
    <xf numFmtId="0" fontId="7" fillId="0" borderId="21" xfId="9" applyFont="1" applyBorder="1" applyAlignment="1">
      <alignment horizontal="center"/>
    </xf>
    <xf numFmtId="0" fontId="7" fillId="0" borderId="69" xfId="9" applyFont="1" applyFill="1" applyBorder="1" applyAlignment="1">
      <alignment horizontal="left"/>
    </xf>
    <xf numFmtId="0" fontId="7" fillId="0" borderId="48" xfId="9" applyFont="1" applyBorder="1" applyAlignment="1">
      <alignment horizontal="right"/>
    </xf>
    <xf numFmtId="0" fontId="7" fillId="0" borderId="73" xfId="9" applyFont="1" applyBorder="1" applyAlignment="1">
      <alignment horizontal="center"/>
    </xf>
    <xf numFmtId="0" fontId="7" fillId="0" borderId="15" xfId="9" applyFont="1" applyBorder="1" applyAlignment="1">
      <alignment horizontal="right"/>
    </xf>
    <xf numFmtId="0" fontId="7" fillId="0" borderId="21" xfId="9" applyFont="1" applyFill="1" applyBorder="1" applyAlignment="1">
      <alignment horizontal="center"/>
    </xf>
    <xf numFmtId="0" fontId="7" fillId="0" borderId="48" xfId="9" applyFont="1" applyFill="1" applyBorder="1" applyAlignment="1">
      <alignment horizontal="right"/>
    </xf>
    <xf numFmtId="0" fontId="7" fillId="0" borderId="73" xfId="9" applyFont="1" applyFill="1" applyBorder="1" applyAlignment="1">
      <alignment horizontal="center"/>
    </xf>
    <xf numFmtId="0" fontId="7" fillId="0" borderId="15" xfId="9" applyFont="1" applyFill="1" applyBorder="1" applyAlignment="1">
      <alignment horizontal="right"/>
    </xf>
    <xf numFmtId="0" fontId="7" fillId="0" borderId="40" xfId="9" applyFont="1" applyFill="1" applyBorder="1" applyAlignment="1">
      <alignment horizontal="right"/>
    </xf>
    <xf numFmtId="0" fontId="7" fillId="0" borderId="18" xfId="9" applyFont="1" applyFill="1" applyBorder="1" applyAlignment="1">
      <alignment horizontal="center"/>
    </xf>
    <xf numFmtId="0" fontId="7" fillId="0" borderId="0" xfId="9" applyFont="1" applyBorder="1" applyAlignment="1">
      <alignment horizontal="left"/>
    </xf>
    <xf numFmtId="0" fontId="7" fillId="0" borderId="0" xfId="9" applyFont="1" applyBorder="1" applyAlignment="1">
      <alignment horizontal="center"/>
    </xf>
    <xf numFmtId="179" fontId="36" fillId="0" borderId="0" xfId="10" applyNumberFormat="1" applyFont="1" applyBorder="1" applyAlignment="1"/>
    <xf numFmtId="187" fontId="36" fillId="0" borderId="0" xfId="10" applyNumberFormat="1" applyFont="1" applyBorder="1" applyAlignment="1"/>
    <xf numFmtId="0" fontId="7" fillId="0" borderId="0" xfId="9" applyFont="1" applyBorder="1" applyAlignment="1">
      <alignment horizontal="right"/>
    </xf>
    <xf numFmtId="179" fontId="7" fillId="0" borderId="0" xfId="10" applyNumberFormat="1" applyFont="1" applyBorder="1" applyAlignment="1"/>
    <xf numFmtId="187" fontId="7" fillId="0" borderId="0" xfId="10" applyNumberFormat="1" applyFont="1" applyBorder="1" applyAlignment="1"/>
    <xf numFmtId="0" fontId="7" fillId="0" borderId="0" xfId="9" applyFont="1" applyBorder="1" applyAlignment="1"/>
    <xf numFmtId="0" fontId="37" fillId="0" borderId="0" xfId="9" applyFont="1" applyAlignment="1"/>
    <xf numFmtId="0" fontId="4" fillId="0" borderId="0" xfId="9" applyAlignment="1">
      <alignment horizontal="right"/>
    </xf>
    <xf numFmtId="0" fontId="4" fillId="0" borderId="0" xfId="9" applyBorder="1" applyAlignment="1"/>
    <xf numFmtId="0" fontId="4" fillId="0" borderId="81" xfId="9" applyBorder="1" applyAlignment="1">
      <alignment horizontal="center"/>
    </xf>
    <xf numFmtId="0" fontId="4" fillId="0" borderId="28" xfId="9" applyBorder="1" applyAlignment="1">
      <alignment horizontal="center"/>
    </xf>
    <xf numFmtId="49" fontId="4" fillId="0" borderId="28" xfId="9" applyNumberFormat="1" applyBorder="1" applyAlignment="1">
      <alignment horizontal="left"/>
    </xf>
    <xf numFmtId="186" fontId="4" fillId="0" borderId="28" xfId="9" applyNumberFormat="1" applyBorder="1" applyAlignment="1"/>
    <xf numFmtId="186" fontId="4" fillId="0" borderId="28" xfId="9" applyNumberFormat="1" applyBorder="1" applyAlignment="1">
      <alignment horizontal="center"/>
    </xf>
    <xf numFmtId="0" fontId="7" fillId="0" borderId="61" xfId="9" applyFont="1" applyBorder="1" applyAlignment="1">
      <alignment horizontal="center"/>
    </xf>
    <xf numFmtId="0" fontId="4" fillId="0" borderId="57" xfId="9" applyBorder="1" applyAlignment="1"/>
    <xf numFmtId="0" fontId="4" fillId="0" borderId="57" xfId="9" applyBorder="1" applyAlignment="1">
      <alignment horizontal="right"/>
    </xf>
    <xf numFmtId="186" fontId="4" fillId="0" borderId="57" xfId="9" applyNumberFormat="1" applyBorder="1" applyAlignment="1">
      <alignment horizontal="right"/>
    </xf>
    <xf numFmtId="0" fontId="7" fillId="0" borderId="82" xfId="9" applyFont="1" applyBorder="1" applyAlignment="1"/>
    <xf numFmtId="188" fontId="4" fillId="0" borderId="0" xfId="9" applyNumberFormat="1" applyAlignment="1"/>
    <xf numFmtId="0" fontId="7" fillId="0" borderId="84" xfId="9" applyFont="1" applyBorder="1" applyAlignment="1">
      <alignment horizontal="right"/>
    </xf>
    <xf numFmtId="0" fontId="7" fillId="0" borderId="86" xfId="9" applyFont="1" applyBorder="1" applyAlignment="1">
      <alignment horizontal="right"/>
    </xf>
    <xf numFmtId="0" fontId="7" fillId="0" borderId="82" xfId="9" applyFont="1" applyBorder="1" applyAlignment="1">
      <alignment horizontal="left"/>
    </xf>
    <xf numFmtId="188" fontId="4" fillId="0" borderId="0" xfId="9" applyNumberFormat="1" applyBorder="1" applyAlignment="1"/>
    <xf numFmtId="38" fontId="7" fillId="7" borderId="8" xfId="10" applyFont="1" applyFill="1" applyBorder="1" applyAlignment="1"/>
    <xf numFmtId="38" fontId="0" fillId="0" borderId="0" xfId="10" applyFont="1" applyAlignment="1"/>
    <xf numFmtId="38" fontId="0" fillId="0" borderId="0" xfId="10" applyFont="1" applyFill="1" applyBorder="1" applyAlignment="1"/>
    <xf numFmtId="0" fontId="6" fillId="0" borderId="0" xfId="9" applyFont="1" applyAlignment="1">
      <alignment horizontal="center"/>
    </xf>
    <xf numFmtId="38" fontId="6" fillId="0" borderId="0" xfId="10" applyFont="1" applyAlignment="1"/>
    <xf numFmtId="0" fontId="6" fillId="0" borderId="0" xfId="9" applyFont="1" applyAlignment="1"/>
    <xf numFmtId="0" fontId="42" fillId="0" borderId="0" xfId="9" applyFont="1" applyAlignment="1"/>
    <xf numFmtId="38" fontId="7" fillId="7" borderId="8" xfId="10" applyFont="1" applyFill="1" applyBorder="1" applyAlignment="1">
      <alignment horizontal="right"/>
    </xf>
    <xf numFmtId="0" fontId="8" fillId="5" borderId="8" xfId="9" applyFont="1" applyFill="1" applyBorder="1" applyAlignment="1">
      <alignment horizontal="center"/>
    </xf>
    <xf numFmtId="0" fontId="7" fillId="5" borderId="8" xfId="9" applyFont="1" applyFill="1" applyBorder="1" applyAlignment="1">
      <alignment horizontal="left"/>
    </xf>
    <xf numFmtId="0" fontId="7" fillId="5" borderId="8" xfId="9" applyFont="1" applyFill="1" applyBorder="1" applyAlignment="1"/>
    <xf numFmtId="38" fontId="8" fillId="5" borderId="8" xfId="10" applyFont="1" applyFill="1" applyBorder="1" applyAlignment="1">
      <alignment horizontal="center"/>
    </xf>
    <xf numFmtId="0" fontId="25" fillId="0" borderId="0" xfId="2" applyFont="1"/>
    <xf numFmtId="38" fontId="0" fillId="5" borderId="28" xfId="10" applyFont="1" applyFill="1" applyBorder="1" applyAlignment="1">
      <alignment horizontal="center"/>
    </xf>
    <xf numFmtId="38" fontId="0" fillId="5" borderId="8" xfId="10" applyFont="1" applyFill="1" applyBorder="1" applyAlignment="1"/>
    <xf numFmtId="38" fontId="6" fillId="5" borderId="28" xfId="10" applyFont="1" applyFill="1" applyBorder="1" applyAlignment="1">
      <alignment horizontal="center" shrinkToFit="1"/>
    </xf>
    <xf numFmtId="38" fontId="6" fillId="5" borderId="28" xfId="10" applyFont="1" applyFill="1" applyBorder="1" applyAlignment="1">
      <alignment horizontal="center"/>
    </xf>
    <xf numFmtId="38" fontId="43" fillId="0" borderId="0" xfId="10" applyFont="1" applyAlignment="1"/>
    <xf numFmtId="38" fontId="6" fillId="0" borderId="0" xfId="10" applyFont="1" applyAlignment="1">
      <alignment horizontal="center"/>
    </xf>
    <xf numFmtId="38" fontId="45" fillId="0" borderId="0" xfId="10" applyFont="1" applyAlignment="1"/>
    <xf numFmtId="38" fontId="46" fillId="0" borderId="0" xfId="10" applyFont="1" applyFill="1" applyBorder="1" applyAlignment="1"/>
    <xf numFmtId="38" fontId="21" fillId="0" borderId="0" xfId="10" applyFont="1" applyAlignment="1"/>
    <xf numFmtId="38" fontId="47" fillId="0" borderId="0" xfId="10" applyFont="1" applyFill="1" applyBorder="1" applyAlignment="1"/>
    <xf numFmtId="38" fontId="46" fillId="0" borderId="0" xfId="10" applyFont="1" applyFill="1" applyBorder="1" applyAlignment="1">
      <alignment horizontal="center"/>
    </xf>
    <xf numFmtId="0" fontId="6" fillId="0" borderId="35" xfId="9" applyFont="1" applyBorder="1" applyAlignment="1">
      <alignment horizontal="center"/>
    </xf>
    <xf numFmtId="38" fontId="6" fillId="0" borderId="45" xfId="10" applyFont="1" applyBorder="1" applyAlignment="1">
      <alignment horizontal="center"/>
    </xf>
    <xf numFmtId="38" fontId="6" fillId="0" borderId="72" xfId="10" applyFont="1" applyBorder="1" applyAlignment="1">
      <alignment horizontal="center"/>
    </xf>
    <xf numFmtId="38" fontId="6" fillId="3" borderId="8" xfId="10" applyFont="1" applyFill="1" applyBorder="1" applyAlignment="1"/>
    <xf numFmtId="0" fontId="6" fillId="0" borderId="53" xfId="9" applyFont="1" applyBorder="1" applyAlignment="1">
      <alignment horizontal="distributed"/>
    </xf>
    <xf numFmtId="0" fontId="47" fillId="0" borderId="22" xfId="10" applyNumberFormat="1" applyFont="1" applyBorder="1" applyAlignment="1">
      <alignment horizontal="right"/>
    </xf>
    <xf numFmtId="0" fontId="47" fillId="0" borderId="22" xfId="10" applyNumberFormat="1" applyFont="1" applyFill="1" applyBorder="1" applyAlignment="1">
      <alignment horizontal="right"/>
    </xf>
    <xf numFmtId="0" fontId="47" fillId="0" borderId="22" xfId="10" applyNumberFormat="1" applyFont="1" applyBorder="1" applyAlignment="1"/>
    <xf numFmtId="0" fontId="47" fillId="0" borderId="88" xfId="10" applyNumberFormat="1" applyFont="1" applyBorder="1" applyAlignment="1"/>
    <xf numFmtId="0" fontId="47" fillId="0" borderId="2" xfId="10" applyNumberFormat="1" applyFont="1" applyBorder="1" applyAlignment="1">
      <alignment horizontal="right"/>
    </xf>
    <xf numFmtId="38" fontId="6" fillId="7" borderId="8" xfId="10" applyFont="1" applyFill="1" applyBorder="1" applyAlignment="1"/>
    <xf numFmtId="0" fontId="6" fillId="0" borderId="49" xfId="9" applyFont="1" applyBorder="1" applyAlignment="1">
      <alignment horizontal="distributed"/>
    </xf>
    <xf numFmtId="0" fontId="47" fillId="0" borderId="8" xfId="10" applyNumberFormat="1" applyFont="1" applyBorder="1" applyAlignment="1">
      <alignment horizontal="right"/>
    </xf>
    <xf numFmtId="0" fontId="47" fillId="0" borderId="8" xfId="10" applyNumberFormat="1" applyFont="1" applyBorder="1" applyAlignment="1"/>
    <xf numFmtId="0" fontId="47" fillId="0" borderId="60" xfId="10" applyNumberFormat="1" applyFont="1" applyBorder="1" applyAlignment="1"/>
    <xf numFmtId="0" fontId="6" fillId="0" borderId="33" xfId="9" applyFont="1" applyBorder="1" applyAlignment="1">
      <alignment horizontal="distributed"/>
    </xf>
    <xf numFmtId="0" fontId="47" fillId="0" borderId="8" xfId="10" applyNumberFormat="1" applyFont="1" applyFill="1" applyBorder="1" applyAlignment="1">
      <alignment horizontal="right"/>
    </xf>
    <xf numFmtId="2" fontId="47" fillId="0" borderId="27" xfId="10" applyNumberFormat="1" applyFont="1" applyBorder="1" applyAlignment="1">
      <alignment horizontal="right"/>
    </xf>
    <xf numFmtId="38" fontId="6" fillId="0" borderId="0" xfId="10" applyFont="1" applyFill="1" applyBorder="1" applyAlignment="1"/>
    <xf numFmtId="38" fontId="44" fillId="0" borderId="0" xfId="10" applyFont="1" applyBorder="1" applyAlignment="1">
      <alignment horizontal="right" vertical="center"/>
    </xf>
    <xf numFmtId="0" fontId="6" fillId="0" borderId="58" xfId="9" applyFont="1" applyBorder="1" applyAlignment="1">
      <alignment horizontal="distributed"/>
    </xf>
    <xf numFmtId="0" fontId="6" fillId="0" borderId="47" xfId="10" applyNumberFormat="1" applyFont="1" applyFill="1" applyBorder="1" applyAlignment="1">
      <alignment horizontal="right"/>
    </xf>
    <xf numFmtId="0" fontId="6" fillId="0" borderId="47" xfId="10" applyNumberFormat="1" applyFont="1" applyBorder="1" applyAlignment="1"/>
    <xf numFmtId="0" fontId="6" fillId="0" borderId="89" xfId="10" applyNumberFormat="1" applyFont="1" applyBorder="1" applyAlignment="1"/>
    <xf numFmtId="0" fontId="6" fillId="0" borderId="89" xfId="10" applyNumberFormat="1" applyFont="1" applyBorder="1" applyAlignment="1">
      <alignment horizontal="right"/>
    </xf>
    <xf numFmtId="38" fontId="6" fillId="0" borderId="0" xfId="10" applyFont="1" applyFill="1" applyBorder="1" applyAlignment="1">
      <alignment horizontal="center"/>
    </xf>
    <xf numFmtId="38" fontId="45" fillId="0" borderId="0" xfId="10" applyFont="1" applyFill="1" applyBorder="1" applyAlignment="1"/>
    <xf numFmtId="38" fontId="6" fillId="3" borderId="28" xfId="10" applyFont="1" applyFill="1" applyBorder="1" applyAlignment="1"/>
    <xf numFmtId="38" fontId="45" fillId="7" borderId="8" xfId="10" applyFont="1" applyFill="1" applyBorder="1" applyAlignment="1"/>
    <xf numFmtId="38" fontId="45" fillId="0" borderId="0" xfId="10" applyFont="1" applyBorder="1" applyAlignment="1"/>
    <xf numFmtId="2" fontId="45" fillId="2" borderId="8" xfId="10" applyNumberFormat="1" applyFont="1" applyFill="1" applyBorder="1" applyAlignment="1"/>
    <xf numFmtId="38" fontId="6" fillId="0" borderId="0" xfId="10" applyFont="1" applyFill="1" applyAlignment="1"/>
    <xf numFmtId="38" fontId="45" fillId="0" borderId="0" xfId="10" applyFont="1" applyFill="1" applyAlignment="1"/>
    <xf numFmtId="38" fontId="48" fillId="0" borderId="0" xfId="10" applyFont="1" applyFill="1" applyBorder="1" applyAlignment="1"/>
    <xf numFmtId="38" fontId="6" fillId="0" borderId="0" xfId="10" applyFont="1" applyBorder="1" applyAlignment="1">
      <alignment horizontal="center"/>
    </xf>
    <xf numFmtId="38" fontId="6" fillId="0" borderId="0" xfId="10" applyFont="1" applyBorder="1" applyAlignment="1">
      <alignment horizontal="right"/>
    </xf>
    <xf numFmtId="38" fontId="45" fillId="0" borderId="0" xfId="10" applyFont="1" applyBorder="1" applyAlignment="1">
      <alignment horizontal="right"/>
    </xf>
    <xf numFmtId="38" fontId="6" fillId="0" borderId="0" xfId="10" applyFont="1" applyBorder="1" applyAlignment="1"/>
    <xf numFmtId="0" fontId="6" fillId="0" borderId="0" xfId="10" applyNumberFormat="1" applyFont="1" applyFill="1" applyBorder="1" applyAlignment="1">
      <alignment horizontal="right"/>
    </xf>
    <xf numFmtId="0" fontId="6" fillId="0" borderId="0" xfId="10" applyNumberFormat="1" applyFont="1" applyBorder="1" applyAlignment="1"/>
    <xf numFmtId="0" fontId="6" fillId="0" borderId="0" xfId="10" applyNumberFormat="1" applyFont="1" applyBorder="1" applyAlignment="1">
      <alignment horizontal="right"/>
    </xf>
    <xf numFmtId="2" fontId="6" fillId="0" borderId="0" xfId="10" applyNumberFormat="1" applyFont="1" applyBorder="1" applyAlignment="1">
      <alignment horizontal="right"/>
    </xf>
    <xf numFmtId="38" fontId="21" fillId="0" borderId="0" xfId="10" applyFont="1" applyAlignment="1">
      <alignment horizontal="center"/>
    </xf>
    <xf numFmtId="0" fontId="6" fillId="0" borderId="45" xfId="9" applyFont="1" applyBorder="1" applyAlignment="1">
      <alignment horizontal="center"/>
    </xf>
    <xf numFmtId="189" fontId="45" fillId="0" borderId="12" xfId="9" applyNumberFormat="1" applyFont="1" applyBorder="1" applyAlignment="1">
      <alignment horizontal="right"/>
    </xf>
    <xf numFmtId="189" fontId="45" fillId="0" borderId="22" xfId="9" applyNumberFormat="1" applyFont="1" applyBorder="1" applyAlignment="1">
      <alignment horizontal="right"/>
    </xf>
    <xf numFmtId="189" fontId="45" fillId="0" borderId="15" xfId="9" applyNumberFormat="1" applyFont="1" applyBorder="1" applyAlignment="1">
      <alignment horizontal="right"/>
    </xf>
    <xf numFmtId="189" fontId="45" fillId="0" borderId="57" xfId="9" applyNumberFormat="1" applyFont="1" applyBorder="1" applyAlignment="1">
      <alignment horizontal="right"/>
    </xf>
    <xf numFmtId="189" fontId="45" fillId="0" borderId="40" xfId="9" applyNumberFormat="1" applyFont="1" applyBorder="1" applyAlignment="1">
      <alignment horizontal="right"/>
    </xf>
    <xf numFmtId="189" fontId="45" fillId="0" borderId="30" xfId="9" applyNumberFormat="1" applyFont="1" applyBorder="1" applyAlignment="1">
      <alignment horizontal="right"/>
    </xf>
    <xf numFmtId="0" fontId="49" fillId="0" borderId="0" xfId="0" applyFont="1" applyAlignment="1">
      <alignment horizontal="left" vertical="center" readingOrder="1"/>
    </xf>
    <xf numFmtId="38" fontId="6" fillId="3" borderId="60" xfId="10" applyFont="1" applyFill="1" applyBorder="1" applyAlignment="1"/>
    <xf numFmtId="38" fontId="6" fillId="3" borderId="11" xfId="10" applyFont="1" applyFill="1" applyBorder="1" applyAlignment="1"/>
    <xf numFmtId="2" fontId="45" fillId="2" borderId="11" xfId="10" applyNumberFormat="1" applyFont="1" applyFill="1" applyBorder="1" applyAlignment="1"/>
    <xf numFmtId="38" fontId="6" fillId="3" borderId="53" xfId="10" applyFont="1" applyFill="1" applyBorder="1" applyAlignment="1"/>
    <xf numFmtId="2" fontId="45" fillId="2" borderId="33" xfId="10" applyNumberFormat="1" applyFont="1" applyFill="1" applyBorder="1" applyAlignment="1"/>
    <xf numFmtId="2" fontId="45" fillId="2" borderId="58" xfId="10" applyNumberFormat="1" applyFont="1" applyFill="1" applyBorder="1" applyAlignment="1"/>
    <xf numFmtId="38" fontId="50" fillId="0" borderId="0" xfId="10" applyFont="1" applyFill="1" applyAlignment="1"/>
    <xf numFmtId="38" fontId="43" fillId="0" borderId="0" xfId="10" applyFont="1" applyAlignment="1">
      <alignment horizontal="center"/>
    </xf>
    <xf numFmtId="38" fontId="51" fillId="0" borderId="0" xfId="10" applyFont="1" applyAlignment="1"/>
    <xf numFmtId="0" fontId="4" fillId="0" borderId="0" xfId="9">
      <alignment vertical="center"/>
    </xf>
    <xf numFmtId="0" fontId="4" fillId="0" borderId="8" xfId="9" applyBorder="1">
      <alignment vertical="center"/>
    </xf>
    <xf numFmtId="0" fontId="4" fillId="0" borderId="28" xfId="9" applyBorder="1">
      <alignment vertical="center"/>
    </xf>
    <xf numFmtId="0" fontId="4" fillId="0" borderId="54" xfId="9" applyBorder="1">
      <alignment vertical="center"/>
    </xf>
    <xf numFmtId="3" fontId="4" fillId="0" borderId="45" xfId="9" applyNumberFormat="1" applyBorder="1">
      <alignment vertical="center"/>
    </xf>
    <xf numFmtId="0" fontId="54" fillId="0" borderId="0" xfId="9" applyFont="1">
      <alignment vertical="center"/>
    </xf>
    <xf numFmtId="0" fontId="44" fillId="0" borderId="0" xfId="11" applyFont="1" applyAlignment="1">
      <alignment horizontal="left" vertical="center"/>
    </xf>
    <xf numFmtId="0" fontId="18" fillId="0" borderId="0" xfId="11" applyFont="1" applyAlignment="1">
      <alignment vertical="center"/>
    </xf>
    <xf numFmtId="0" fontId="18" fillId="0" borderId="0" xfId="11" applyFont="1" applyFill="1" applyAlignment="1">
      <alignment vertical="center"/>
    </xf>
    <xf numFmtId="0" fontId="18" fillId="0" borderId="8" xfId="11" applyFont="1" applyBorder="1"/>
    <xf numFmtId="0" fontId="18" fillId="0" borderId="0" xfId="11" applyFont="1"/>
    <xf numFmtId="0" fontId="18" fillId="0" borderId="0" xfId="11" applyFont="1" applyAlignment="1">
      <alignment horizontal="right"/>
    </xf>
    <xf numFmtId="0" fontId="18" fillId="0" borderId="8" xfId="11" applyFont="1" applyBorder="1" applyAlignment="1">
      <alignment horizontal="center"/>
    </xf>
    <xf numFmtId="0" fontId="18" fillId="13" borderId="8" xfId="11" applyFont="1" applyFill="1" applyBorder="1"/>
    <xf numFmtId="0" fontId="18" fillId="10" borderId="8" xfId="11" applyFont="1" applyFill="1" applyBorder="1"/>
    <xf numFmtId="0" fontId="18" fillId="5" borderId="8" xfId="11" applyFont="1" applyFill="1" applyBorder="1"/>
    <xf numFmtId="38" fontId="18" fillId="0" borderId="0" xfId="1" applyFont="1" applyAlignment="1">
      <alignment vertical="center"/>
    </xf>
    <xf numFmtId="38" fontId="18" fillId="0" borderId="8" xfId="1" quotePrefix="1" applyFont="1" applyBorder="1" applyAlignment="1">
      <alignment horizontal="center" vertical="center"/>
    </xf>
    <xf numFmtId="38" fontId="18" fillId="0" borderId="0" xfId="1" applyFont="1"/>
    <xf numFmtId="0" fontId="18" fillId="5" borderId="11" xfId="11" applyFont="1" applyFill="1" applyBorder="1"/>
    <xf numFmtId="0" fontId="18" fillId="13" borderId="11" xfId="11" applyFont="1" applyFill="1" applyBorder="1"/>
    <xf numFmtId="0" fontId="18" fillId="10" borderId="11" xfId="11" applyFont="1" applyFill="1" applyBorder="1"/>
    <xf numFmtId="0" fontId="18" fillId="0" borderId="57" xfId="11" applyFont="1" applyBorder="1"/>
    <xf numFmtId="0" fontId="18" fillId="0" borderId="0" xfId="11" applyFont="1" applyBorder="1"/>
    <xf numFmtId="0" fontId="18" fillId="0" borderId="28" xfId="11" applyFont="1" applyBorder="1"/>
    <xf numFmtId="0" fontId="18" fillId="0" borderId="37" xfId="11" applyFont="1" applyBorder="1"/>
    <xf numFmtId="0" fontId="18" fillId="0" borderId="90" xfId="11" applyFont="1" applyBorder="1"/>
    <xf numFmtId="0" fontId="18" fillId="0" borderId="56" xfId="11" applyFont="1" applyBorder="1"/>
    <xf numFmtId="0" fontId="56" fillId="0" borderId="0" xfId="11" applyFont="1" applyAlignment="1">
      <alignment vertical="center"/>
    </xf>
    <xf numFmtId="0" fontId="56" fillId="0" borderId="81" xfId="11" applyFont="1" applyBorder="1"/>
    <xf numFmtId="0" fontId="56" fillId="0" borderId="62" xfId="11" applyFont="1" applyBorder="1"/>
    <xf numFmtId="0" fontId="56" fillId="0" borderId="61" xfId="11" applyFont="1" applyBorder="1"/>
    <xf numFmtId="0" fontId="56" fillId="0" borderId="0" xfId="11" applyFont="1"/>
    <xf numFmtId="0" fontId="57" fillId="0" borderId="0" xfId="11" applyFont="1" applyAlignment="1">
      <alignment vertical="center"/>
    </xf>
    <xf numFmtId="0" fontId="57" fillId="0" borderId="24" xfId="11" applyFont="1" applyBorder="1"/>
    <xf numFmtId="0" fontId="57" fillId="0" borderId="41" xfId="11" applyFont="1" applyBorder="1"/>
    <xf numFmtId="0" fontId="57" fillId="0" borderId="7" xfId="11" applyFont="1" applyBorder="1"/>
    <xf numFmtId="0" fontId="57" fillId="0" borderId="0" xfId="11" applyFont="1"/>
    <xf numFmtId="2" fontId="45" fillId="7" borderId="11" xfId="10" applyNumberFormat="1" applyFont="1" applyFill="1" applyBorder="1" applyAlignment="1"/>
    <xf numFmtId="38" fontId="31" fillId="3" borderId="28" xfId="3" applyFont="1" applyFill="1" applyBorder="1" applyAlignment="1">
      <alignment horizontal="center"/>
    </xf>
    <xf numFmtId="38" fontId="8" fillId="3" borderId="90" xfId="3" applyFont="1" applyFill="1" applyBorder="1" applyAlignment="1" applyProtection="1">
      <alignment horizontal="center" vertical="center"/>
    </xf>
    <xf numFmtId="38" fontId="7" fillId="0" borderId="0" xfId="3" applyFont="1" applyBorder="1" applyAlignment="1" applyProtection="1">
      <alignment horizontal="center" vertical="center"/>
    </xf>
    <xf numFmtId="38" fontId="58" fillId="3" borderId="28" xfId="3" applyFont="1" applyFill="1" applyBorder="1" applyAlignment="1">
      <alignment horizontal="center"/>
    </xf>
    <xf numFmtId="38" fontId="7" fillId="3" borderId="37" xfId="3" applyFont="1" applyFill="1" applyBorder="1" applyAlignment="1"/>
    <xf numFmtId="38" fontId="8" fillId="3" borderId="37" xfId="3" applyFont="1" applyFill="1" applyBorder="1" applyAlignment="1" applyProtection="1">
      <alignment horizontal="center" vertical="center" wrapText="1"/>
    </xf>
    <xf numFmtId="38" fontId="8" fillId="3" borderId="0" xfId="3" applyFont="1" applyFill="1" applyBorder="1" applyAlignment="1" applyProtection="1">
      <alignment horizontal="center" vertical="center" wrapText="1"/>
    </xf>
    <xf numFmtId="38" fontId="8" fillId="3" borderId="41" xfId="3" applyFont="1" applyFill="1" applyBorder="1" applyAlignment="1" applyProtection="1">
      <alignment horizontal="center" vertical="center" wrapText="1"/>
    </xf>
    <xf numFmtId="38" fontId="7" fillId="9" borderId="0" xfId="3" applyFont="1" applyFill="1" applyBorder="1" applyAlignment="1" applyProtection="1">
      <alignment horizontal="center" vertical="center" wrapText="1"/>
    </xf>
    <xf numFmtId="38" fontId="7" fillId="3" borderId="62" xfId="3" applyFont="1" applyFill="1" applyBorder="1" applyAlignment="1"/>
    <xf numFmtId="38" fontId="8" fillId="3" borderId="60" xfId="3" applyFont="1" applyFill="1" applyBorder="1"/>
    <xf numFmtId="38" fontId="7" fillId="0" borderId="0" xfId="3" applyFont="1" applyBorder="1" applyAlignment="1" applyProtection="1">
      <alignment horizontal="right" vertical="center"/>
    </xf>
    <xf numFmtId="38" fontId="7" fillId="0" borderId="0" xfId="3" applyFont="1" applyAlignment="1">
      <alignment horizontal="right"/>
    </xf>
    <xf numFmtId="38" fontId="7" fillId="0" borderId="0" xfId="3" applyFont="1" applyBorder="1" applyAlignment="1">
      <alignment horizontal="right"/>
    </xf>
    <xf numFmtId="38" fontId="7" fillId="3" borderId="60" xfId="3" applyFont="1" applyFill="1" applyBorder="1" applyAlignment="1">
      <alignment horizontal="distributed"/>
    </xf>
    <xf numFmtId="38" fontId="7" fillId="0" borderId="0" xfId="3" applyFont="1" applyBorder="1" applyAlignment="1">
      <alignment horizontal="distributed"/>
    </xf>
    <xf numFmtId="38" fontId="31" fillId="3" borderId="81" xfId="3" applyFont="1" applyFill="1" applyBorder="1" applyAlignment="1">
      <alignment horizontal="center"/>
    </xf>
    <xf numFmtId="38" fontId="7" fillId="3" borderId="61" xfId="3" applyFont="1" applyFill="1" applyBorder="1" applyAlignment="1">
      <alignment horizontal="distributed"/>
    </xf>
    <xf numFmtId="0" fontId="37" fillId="0" borderId="0" xfId="6" applyFont="1"/>
    <xf numFmtId="0" fontId="7" fillId="0" borderId="0" xfId="6" applyFont="1"/>
    <xf numFmtId="0" fontId="7" fillId="0" borderId="0" xfId="6" applyFont="1" applyAlignment="1">
      <alignment horizontal="left"/>
    </xf>
    <xf numFmtId="0" fontId="7" fillId="0" borderId="70" xfId="6" applyFont="1" applyBorder="1"/>
    <xf numFmtId="0" fontId="7" fillId="0" borderId="59" xfId="6" applyFont="1" applyBorder="1"/>
    <xf numFmtId="0" fontId="7" fillId="0" borderId="44" xfId="6" applyFont="1" applyBorder="1" applyAlignment="1" applyProtection="1">
      <alignment horizontal="center" vertical="center"/>
    </xf>
    <xf numFmtId="0" fontId="7" fillId="0" borderId="48" xfId="6" applyFont="1" applyBorder="1" applyAlignment="1">
      <alignment horizontal="distributed"/>
    </xf>
    <xf numFmtId="0" fontId="7" fillId="0" borderId="21" xfId="6" applyFont="1" applyBorder="1" applyAlignment="1">
      <alignment horizontal="distributed"/>
    </xf>
    <xf numFmtId="0" fontId="7" fillId="0" borderId="0" xfId="6" applyFont="1" applyAlignment="1">
      <alignment horizontal="right"/>
    </xf>
    <xf numFmtId="0" fontId="7" fillId="0" borderId="40" xfId="6" applyFont="1" applyBorder="1" applyAlignment="1">
      <alignment horizontal="distributed"/>
    </xf>
    <xf numFmtId="40" fontId="7" fillId="0" borderId="0" xfId="3" applyNumberFormat="1" applyFont="1"/>
    <xf numFmtId="0" fontId="7" fillId="0" borderId="0" xfId="6" applyFont="1" applyBorder="1"/>
    <xf numFmtId="40" fontId="7" fillId="0" borderId="0" xfId="3" applyNumberFormat="1" applyFont="1" applyBorder="1"/>
    <xf numFmtId="0" fontId="7" fillId="0" borderId="0" xfId="6" applyFont="1" applyBorder="1" applyAlignment="1">
      <alignment horizontal="right"/>
    </xf>
    <xf numFmtId="40" fontId="7" fillId="0" borderId="0" xfId="3" applyNumberFormat="1" applyFont="1" applyBorder="1" applyAlignment="1">
      <alignment horizontal="right"/>
    </xf>
    <xf numFmtId="0" fontId="7" fillId="5" borderId="8" xfId="6" applyFill="1" applyBorder="1" applyAlignment="1">
      <alignment horizontal="distributed"/>
    </xf>
    <xf numFmtId="178" fontId="7" fillId="7" borderId="8" xfId="6" applyNumberFormat="1" applyFill="1" applyBorder="1" applyAlignment="1"/>
    <xf numFmtId="38" fontId="8" fillId="3" borderId="28" xfId="3" applyFont="1" applyFill="1" applyBorder="1" applyAlignment="1">
      <alignment horizontal="center" wrapText="1"/>
    </xf>
    <xf numFmtId="38" fontId="8" fillId="3" borderId="28" xfId="3" applyFont="1" applyFill="1" applyBorder="1" applyAlignment="1" applyProtection="1">
      <alignment horizontal="center" vertical="center" wrapText="1"/>
    </xf>
    <xf numFmtId="0" fontId="7" fillId="5" borderId="8" xfId="6" applyFill="1" applyBorder="1" applyAlignment="1">
      <alignment horizontal="center"/>
    </xf>
    <xf numFmtId="0" fontId="7" fillId="5" borderId="57" xfId="6" applyFill="1" applyBorder="1" applyAlignment="1">
      <alignment horizontal="distributed"/>
    </xf>
    <xf numFmtId="178" fontId="7" fillId="7" borderId="57" xfId="6" applyNumberFormat="1" applyFill="1" applyBorder="1" applyAlignment="1"/>
    <xf numFmtId="0" fontId="7" fillId="5" borderId="22" xfId="6" applyFill="1" applyBorder="1" applyAlignment="1">
      <alignment horizontal="distributed"/>
    </xf>
    <xf numFmtId="178" fontId="7" fillId="7" borderId="22" xfId="6" applyNumberFormat="1" applyFill="1" applyBorder="1" applyAlignment="1"/>
    <xf numFmtId="178" fontId="7" fillId="7" borderId="14" xfId="6" applyNumberFormat="1" applyFill="1" applyBorder="1" applyAlignment="1"/>
    <xf numFmtId="178" fontId="7" fillId="7" borderId="10" xfId="6" applyNumberFormat="1" applyFill="1" applyBorder="1" applyAlignment="1"/>
    <xf numFmtId="0" fontId="7" fillId="5" borderId="47" xfId="6" applyFill="1" applyBorder="1" applyAlignment="1">
      <alignment horizontal="distributed"/>
    </xf>
    <xf numFmtId="40" fontId="0" fillId="7" borderId="47" xfId="3" applyNumberFormat="1" applyFont="1" applyFill="1" applyBorder="1" applyAlignment="1"/>
    <xf numFmtId="40" fontId="0" fillId="7" borderId="46" xfId="3" applyNumberFormat="1" applyFont="1" applyFill="1" applyBorder="1" applyAlignment="1"/>
    <xf numFmtId="0" fontId="7" fillId="5" borderId="28" xfId="6" applyFill="1" applyBorder="1" applyAlignment="1">
      <alignment horizontal="distributed"/>
    </xf>
    <xf numFmtId="40" fontId="0" fillId="7" borderId="28" xfId="3" applyNumberFormat="1" applyFont="1" applyFill="1" applyBorder="1" applyAlignment="1"/>
    <xf numFmtId="40" fontId="0" fillId="7" borderId="29" xfId="3" applyNumberFormat="1" applyFont="1" applyFill="1" applyBorder="1" applyAlignment="1"/>
    <xf numFmtId="178" fontId="7" fillId="7" borderId="66" xfId="6" applyNumberFormat="1" applyFill="1" applyBorder="1" applyAlignment="1"/>
    <xf numFmtId="0" fontId="31" fillId="0" borderId="0" xfId="6" applyFont="1"/>
    <xf numFmtId="0" fontId="59" fillId="0" borderId="0" xfId="6" applyFont="1" applyAlignment="1"/>
    <xf numFmtId="0" fontId="6" fillId="0" borderId="0" xfId="6" applyFont="1"/>
    <xf numFmtId="38" fontId="31" fillId="0" borderId="0" xfId="3" applyFont="1"/>
    <xf numFmtId="38" fontId="29" fillId="0" borderId="0" xfId="1" applyFont="1" applyFill="1"/>
    <xf numFmtId="38" fontId="26" fillId="0" borderId="0" xfId="1" applyFont="1" applyFill="1" applyAlignment="1"/>
    <xf numFmtId="38" fontId="26" fillId="0" borderId="0" xfId="1" applyFont="1" applyFill="1" applyBorder="1" applyAlignment="1"/>
    <xf numFmtId="38" fontId="7" fillId="0" borderId="0" xfId="1" applyFont="1"/>
    <xf numFmtId="38" fontId="31" fillId="0" borderId="0" xfId="1" applyFont="1"/>
    <xf numFmtId="38" fontId="7" fillId="0" borderId="0" xfId="1" applyFont="1" applyAlignment="1"/>
    <xf numFmtId="38" fontId="7" fillId="7" borderId="0" xfId="1" applyFont="1" applyFill="1"/>
    <xf numFmtId="38" fontId="7" fillId="5" borderId="12" xfId="1" applyFont="1" applyFill="1" applyBorder="1"/>
    <xf numFmtId="38" fontId="7" fillId="5" borderId="9" xfId="1" applyFont="1" applyFill="1" applyBorder="1"/>
    <xf numFmtId="38" fontId="7" fillId="4" borderId="8" xfId="1" applyFont="1" applyFill="1" applyBorder="1"/>
    <xf numFmtId="38" fontId="7" fillId="2" borderId="8" xfId="1" applyFont="1" applyFill="1" applyBorder="1"/>
    <xf numFmtId="38" fontId="7" fillId="3" borderId="8" xfId="1" applyFont="1" applyFill="1" applyBorder="1"/>
    <xf numFmtId="38" fontId="7" fillId="5" borderId="20" xfId="1" applyFont="1" applyFill="1" applyBorder="1"/>
    <xf numFmtId="38" fontId="7" fillId="4" borderId="47" xfId="1" applyFont="1" applyFill="1" applyBorder="1"/>
    <xf numFmtId="38" fontId="7" fillId="0" borderId="47" xfId="1" applyFont="1" applyBorder="1"/>
    <xf numFmtId="38" fontId="7" fillId="0" borderId="0" xfId="1" applyFont="1" applyFill="1"/>
    <xf numFmtId="38" fontId="7" fillId="4" borderId="12" xfId="1" applyFont="1" applyFill="1" applyBorder="1"/>
    <xf numFmtId="38" fontId="7" fillId="4" borderId="22" xfId="1" applyFont="1" applyFill="1" applyBorder="1"/>
    <xf numFmtId="38" fontId="7" fillId="3" borderId="22" xfId="1" applyFont="1" applyFill="1" applyBorder="1"/>
    <xf numFmtId="38" fontId="7" fillId="4" borderId="9" xfId="1" applyFont="1" applyFill="1" applyBorder="1"/>
    <xf numFmtId="38" fontId="7" fillId="4" borderId="20" xfId="1" applyFont="1" applyFill="1" applyBorder="1"/>
    <xf numFmtId="38" fontId="7" fillId="2" borderId="22" xfId="1" applyFont="1" applyFill="1" applyBorder="1"/>
    <xf numFmtId="38" fontId="7" fillId="3" borderId="22" xfId="1" applyFont="1" applyFill="1" applyBorder="1" applyAlignment="1">
      <alignment wrapText="1"/>
    </xf>
    <xf numFmtId="38" fontId="7" fillId="7" borderId="8" xfId="1" applyFont="1" applyFill="1" applyBorder="1"/>
    <xf numFmtId="38" fontId="7" fillId="5" borderId="12" xfId="1" applyFont="1" applyFill="1" applyBorder="1" applyAlignment="1">
      <alignment horizontal="center"/>
    </xf>
    <xf numFmtId="38" fontId="7" fillId="5" borderId="22" xfId="1" applyFont="1" applyFill="1" applyBorder="1" applyAlignment="1">
      <alignment horizontal="center"/>
    </xf>
    <xf numFmtId="38" fontId="7" fillId="5" borderId="22" xfId="1" applyFont="1" applyFill="1" applyBorder="1" applyAlignment="1">
      <alignment horizontal="center" wrapText="1"/>
    </xf>
    <xf numFmtId="38" fontId="7" fillId="0" borderId="0" xfId="1" applyFont="1" applyAlignment="1">
      <alignment horizontal="center"/>
    </xf>
    <xf numFmtId="190" fontId="26" fillId="7" borderId="0" xfId="1" applyNumberFormat="1" applyFont="1" applyFill="1" applyBorder="1" applyAlignment="1"/>
    <xf numFmtId="190" fontId="26" fillId="0" borderId="0" xfId="1" applyNumberFormat="1" applyFont="1" applyFill="1" applyBorder="1" applyAlignment="1"/>
    <xf numFmtId="190" fontId="7" fillId="0" borderId="0" xfId="1" applyNumberFormat="1" applyFont="1"/>
    <xf numFmtId="190" fontId="7" fillId="5" borderId="22" xfId="1" applyNumberFormat="1" applyFont="1" applyFill="1" applyBorder="1" applyAlignment="1">
      <alignment horizontal="center"/>
    </xf>
    <xf numFmtId="190" fontId="7" fillId="4" borderId="8" xfId="1" applyNumberFormat="1" applyFont="1" applyFill="1" applyBorder="1"/>
    <xf numFmtId="190" fontId="7" fillId="4" borderId="47" xfId="1" applyNumberFormat="1" applyFont="1" applyFill="1" applyBorder="1"/>
    <xf numFmtId="190" fontId="7" fillId="0" borderId="0" xfId="1" applyNumberFormat="1" applyFont="1" applyFill="1"/>
    <xf numFmtId="190" fontId="7" fillId="4" borderId="22" xfId="1" applyNumberFormat="1" applyFont="1" applyFill="1" applyBorder="1"/>
    <xf numFmtId="190" fontId="7" fillId="0" borderId="5" xfId="1" applyNumberFormat="1" applyFont="1" applyFill="1" applyBorder="1"/>
    <xf numFmtId="190" fontId="7" fillId="14" borderId="47" xfId="1" applyNumberFormat="1" applyFont="1" applyFill="1" applyBorder="1"/>
    <xf numFmtId="190" fontId="7" fillId="0" borderId="0" xfId="1" applyNumberFormat="1" applyFont="1" applyAlignment="1"/>
    <xf numFmtId="190" fontId="7" fillId="0" borderId="8" xfId="1" applyNumberFormat="1" applyFont="1" applyFill="1" applyBorder="1"/>
    <xf numFmtId="190" fontId="7" fillId="7" borderId="8" xfId="1" applyNumberFormat="1" applyFont="1" applyFill="1" applyBorder="1"/>
    <xf numFmtId="38" fontId="7" fillId="7" borderId="22" xfId="1" applyFont="1" applyFill="1" applyBorder="1"/>
    <xf numFmtId="190" fontId="7" fillId="7" borderId="22" xfId="1" applyNumberFormat="1" applyFont="1" applyFill="1" applyBorder="1"/>
    <xf numFmtId="38" fontId="7" fillId="0" borderId="22" xfId="1" applyFont="1" applyFill="1" applyBorder="1"/>
    <xf numFmtId="38" fontId="7" fillId="0" borderId="0" xfId="1" applyNumberFormat="1" applyFont="1"/>
    <xf numFmtId="38" fontId="7" fillId="5" borderId="14" xfId="1" applyNumberFormat="1" applyFont="1" applyFill="1" applyBorder="1" applyAlignment="1">
      <alignment horizontal="center"/>
    </xf>
    <xf numFmtId="38" fontId="7" fillId="7" borderId="10" xfId="1" applyNumberFormat="1" applyFont="1" applyFill="1" applyBorder="1"/>
    <xf numFmtId="38" fontId="7" fillId="7" borderId="14" xfId="1" applyNumberFormat="1" applyFont="1" applyFill="1" applyBorder="1"/>
    <xf numFmtId="38" fontId="7" fillId="0" borderId="0" xfId="1" applyNumberFormat="1" applyFont="1" applyBorder="1" applyAlignment="1"/>
    <xf numFmtId="38" fontId="7" fillId="4" borderId="14" xfId="1" applyNumberFormat="1" applyFont="1" applyFill="1" applyBorder="1"/>
    <xf numFmtId="38" fontId="7" fillId="4" borderId="10" xfId="1" applyNumberFormat="1" applyFont="1" applyFill="1" applyBorder="1"/>
    <xf numFmtId="38" fontId="7" fillId="4" borderId="46" xfId="1" applyNumberFormat="1" applyFont="1" applyFill="1" applyBorder="1"/>
    <xf numFmtId="38" fontId="7" fillId="0" borderId="0" xfId="1" applyNumberFormat="1" applyFont="1" applyFill="1"/>
    <xf numFmtId="38" fontId="7" fillId="0" borderId="46" xfId="1" applyNumberFormat="1" applyFont="1" applyBorder="1"/>
    <xf numFmtId="38" fontId="7" fillId="0" borderId="0" xfId="1" applyNumberFormat="1" applyFont="1" applyAlignment="1"/>
    <xf numFmtId="38" fontId="31" fillId="10" borderId="0" xfId="1" applyFont="1" applyFill="1"/>
    <xf numFmtId="0" fontId="41" fillId="0" borderId="0" xfId="6" applyFont="1"/>
    <xf numFmtId="0" fontId="7" fillId="0" borderId="22" xfId="6" applyFont="1" applyBorder="1" applyAlignment="1" applyProtection="1">
      <alignment horizontal="center" vertical="center"/>
    </xf>
    <xf numFmtId="0" fontId="7" fillId="0" borderId="13" xfId="6" applyFont="1" applyBorder="1" applyAlignment="1" applyProtection="1">
      <alignment horizontal="center" vertical="center"/>
    </xf>
    <xf numFmtId="0" fontId="7" fillId="0" borderId="2" xfId="6" applyFont="1" applyBorder="1" applyAlignment="1" applyProtection="1">
      <alignment horizontal="center" vertical="center"/>
    </xf>
    <xf numFmtId="190" fontId="7" fillId="7" borderId="89" xfId="1" applyNumberFormat="1" applyFont="1" applyFill="1" applyBorder="1" applyAlignment="1"/>
    <xf numFmtId="190" fontId="7" fillId="7" borderId="55" xfId="1" applyNumberFormat="1" applyFont="1" applyFill="1" applyBorder="1" applyAlignment="1"/>
    <xf numFmtId="190" fontId="7" fillId="7" borderId="4" xfId="1" applyNumberFormat="1" applyFont="1" applyFill="1" applyBorder="1" applyAlignment="1"/>
    <xf numFmtId="0" fontId="7" fillId="7" borderId="70" xfId="6" applyFont="1" applyFill="1" applyBorder="1" applyAlignment="1">
      <alignment horizontal="left"/>
    </xf>
    <xf numFmtId="0" fontId="7" fillId="7" borderId="91" xfId="6" applyFont="1" applyFill="1" applyBorder="1" applyAlignment="1">
      <alignment horizontal="left"/>
    </xf>
    <xf numFmtId="0" fontId="7" fillId="7" borderId="26" xfId="6" applyFont="1" applyFill="1" applyBorder="1" applyAlignment="1">
      <alignment horizontal="left"/>
    </xf>
    <xf numFmtId="0" fontId="7" fillId="7" borderId="71" xfId="6" applyFont="1" applyFill="1" applyBorder="1" applyAlignment="1">
      <alignment horizontal="left"/>
    </xf>
    <xf numFmtId="0" fontId="7" fillId="5" borderId="70" xfId="6" applyFont="1" applyFill="1" applyBorder="1"/>
    <xf numFmtId="40" fontId="7" fillId="5" borderId="65" xfId="3" applyNumberFormat="1" applyFont="1" applyFill="1" applyBorder="1" applyAlignment="1">
      <alignment horizontal="center"/>
    </xf>
    <xf numFmtId="40" fontId="7" fillId="5" borderId="52" xfId="3" applyNumberFormat="1" applyFont="1" applyFill="1" applyBorder="1" applyAlignment="1">
      <alignment horizontal="center"/>
    </xf>
    <xf numFmtId="40" fontId="7" fillId="5" borderId="51" xfId="3" applyNumberFormat="1" applyFont="1" applyFill="1" applyBorder="1" applyAlignment="1">
      <alignment horizontal="center"/>
    </xf>
    <xf numFmtId="40" fontId="7" fillId="7" borderId="65" xfId="3" applyNumberFormat="1" applyFont="1" applyFill="1" applyBorder="1" applyAlignment="1" applyProtection="1">
      <alignment horizontal="right" vertical="center"/>
      <protection locked="0"/>
    </xf>
    <xf numFmtId="40" fontId="7" fillId="7" borderId="52" xfId="3" applyNumberFormat="1" applyFont="1" applyFill="1" applyBorder="1" applyAlignment="1" applyProtection="1">
      <alignment horizontal="right" vertical="center"/>
      <protection locked="0"/>
    </xf>
    <xf numFmtId="40" fontId="7" fillId="7" borderId="51" xfId="3" applyNumberFormat="1" applyFont="1" applyFill="1" applyBorder="1" applyAlignment="1" applyProtection="1">
      <alignment horizontal="right" vertical="center"/>
      <protection locked="0"/>
    </xf>
    <xf numFmtId="40" fontId="7" fillId="7" borderId="81" xfId="3" applyNumberFormat="1" applyFont="1" applyFill="1" applyBorder="1" applyAlignment="1">
      <alignment horizontal="right"/>
    </xf>
    <xf numFmtId="40" fontId="7" fillId="7" borderId="28" xfId="3" applyNumberFormat="1" applyFont="1" applyFill="1" applyBorder="1" applyAlignment="1">
      <alignment horizontal="right"/>
    </xf>
    <xf numFmtId="40" fontId="7" fillId="7" borderId="29" xfId="3" applyNumberFormat="1" applyFont="1" applyFill="1" applyBorder="1" applyAlignment="1">
      <alignment horizontal="right"/>
    </xf>
    <xf numFmtId="40" fontId="7" fillId="7" borderId="60" xfId="3" applyNumberFormat="1" applyFont="1" applyFill="1" applyBorder="1" applyAlignment="1">
      <alignment horizontal="right"/>
    </xf>
    <xf numFmtId="40" fontId="7" fillId="7" borderId="8" xfId="3" applyNumberFormat="1" applyFont="1" applyFill="1" applyBorder="1" applyAlignment="1">
      <alignment horizontal="right"/>
    </xf>
    <xf numFmtId="40" fontId="7" fillId="7" borderId="10" xfId="3" applyNumberFormat="1" applyFont="1" applyFill="1" applyBorder="1" applyAlignment="1">
      <alignment horizontal="right"/>
    </xf>
    <xf numFmtId="40" fontId="7" fillId="7" borderId="89" xfId="3" applyNumberFormat="1" applyFont="1" applyFill="1" applyBorder="1" applyAlignment="1">
      <alignment horizontal="right"/>
    </xf>
    <xf numFmtId="40" fontId="7" fillId="7" borderId="47" xfId="3" applyNumberFormat="1" applyFont="1" applyFill="1" applyBorder="1" applyAlignment="1">
      <alignment horizontal="right"/>
    </xf>
    <xf numFmtId="40" fontId="7" fillId="7" borderId="46" xfId="3" applyNumberFormat="1" applyFont="1" applyFill="1" applyBorder="1" applyAlignment="1">
      <alignment horizontal="right"/>
    </xf>
    <xf numFmtId="38" fontId="60" fillId="0" borderId="0" xfId="10" applyFont="1" applyAlignment="1"/>
    <xf numFmtId="38" fontId="43" fillId="0" borderId="0" xfId="10" applyFont="1" applyBorder="1" applyAlignment="1">
      <alignment horizontal="right"/>
    </xf>
    <xf numFmtId="38" fontId="60" fillId="0" borderId="0" xfId="10" applyFont="1" applyBorder="1" applyAlignment="1">
      <alignment horizontal="right"/>
    </xf>
    <xf numFmtId="38" fontId="43" fillId="0" borderId="0" xfId="10" applyFont="1" applyBorder="1" applyAlignment="1"/>
    <xf numFmtId="0" fontId="43" fillId="0" borderId="8" xfId="0" applyFont="1" applyBorder="1" applyAlignment="1">
      <alignment horizontal="center"/>
    </xf>
    <xf numFmtId="178" fontId="43" fillId="0" borderId="8" xfId="0" applyNumberFormat="1" applyFont="1" applyBorder="1"/>
    <xf numFmtId="0" fontId="7" fillId="0" borderId="0" xfId="0" applyFont="1" applyFill="1" applyBorder="1"/>
    <xf numFmtId="0" fontId="7" fillId="0" borderId="0" xfId="0" applyFont="1"/>
    <xf numFmtId="0" fontId="7" fillId="0" borderId="0" xfId="0" applyFont="1" applyBorder="1"/>
    <xf numFmtId="0" fontId="7" fillId="0" borderId="0" xfId="0" applyFont="1" applyFill="1" applyBorder="1" applyAlignment="1">
      <alignment wrapText="1"/>
    </xf>
    <xf numFmtId="0" fontId="56" fillId="0" borderId="60" xfId="11" applyFont="1" applyBorder="1"/>
    <xf numFmtId="0" fontId="41" fillId="0" borderId="0" xfId="0" applyFont="1"/>
    <xf numFmtId="0" fontId="7" fillId="9" borderId="0" xfId="0" applyFont="1" applyFill="1" applyBorder="1"/>
    <xf numFmtId="0" fontId="7" fillId="9" borderId="0" xfId="0" applyFont="1" applyFill="1"/>
    <xf numFmtId="38" fontId="7" fillId="0" borderId="0" xfId="0" applyNumberFormat="1" applyFont="1"/>
    <xf numFmtId="0" fontId="7" fillId="0" borderId="0" xfId="0" applyFont="1" applyFill="1" applyBorder="1" applyAlignment="1">
      <alignment horizontal="center" wrapText="1"/>
    </xf>
    <xf numFmtId="0" fontId="7" fillId="0" borderId="8" xfId="0" applyFont="1" applyBorder="1" applyAlignment="1">
      <alignment horizontal="center"/>
    </xf>
    <xf numFmtId="0" fontId="7" fillId="0" borderId="8" xfId="0" applyFont="1" applyBorder="1"/>
    <xf numFmtId="0" fontId="7" fillId="0" borderId="8" xfId="0" applyFont="1" applyFill="1" applyBorder="1" applyAlignment="1">
      <alignment wrapText="1"/>
    </xf>
    <xf numFmtId="38" fontId="7" fillId="9" borderId="8" xfId="0" applyNumberFormat="1" applyFont="1" applyFill="1" applyBorder="1"/>
    <xf numFmtId="9" fontId="7" fillId="0" borderId="8" xfId="0" applyNumberFormat="1" applyFont="1" applyBorder="1"/>
    <xf numFmtId="0" fontId="7" fillId="0" borderId="8" xfId="0" applyFont="1" applyFill="1" applyBorder="1" applyAlignment="1">
      <alignment horizontal="left" wrapText="1"/>
    </xf>
    <xf numFmtId="0" fontId="7" fillId="9" borderId="8" xfId="0" applyFont="1" applyFill="1" applyBorder="1" applyAlignment="1">
      <alignment horizontal="center"/>
    </xf>
    <xf numFmtId="38" fontId="18" fillId="0" borderId="0" xfId="1" quotePrefix="1" applyFont="1" applyBorder="1" applyAlignment="1">
      <alignment horizontal="center" vertical="center"/>
    </xf>
    <xf numFmtId="38" fontId="18" fillId="0" borderId="0" xfId="1" applyFont="1" applyBorder="1" applyAlignment="1">
      <alignment horizontal="right"/>
    </xf>
    <xf numFmtId="0" fontId="57" fillId="11" borderId="24" xfId="11" applyFont="1" applyFill="1" applyBorder="1"/>
    <xf numFmtId="0" fontId="18" fillId="0" borderId="31" xfId="11" applyFont="1" applyBorder="1"/>
    <xf numFmtId="0" fontId="57" fillId="12" borderId="24" xfId="11" applyFont="1" applyFill="1" applyBorder="1"/>
    <xf numFmtId="0" fontId="57" fillId="12" borderId="11" xfId="11" applyFont="1" applyFill="1" applyBorder="1"/>
    <xf numFmtId="0" fontId="57" fillId="8" borderId="24" xfId="11" applyFont="1" applyFill="1" applyBorder="1"/>
    <xf numFmtId="0" fontId="57" fillId="8" borderId="41" xfId="11" applyFont="1" applyFill="1" applyBorder="1"/>
    <xf numFmtId="0" fontId="57" fillId="8" borderId="7" xfId="11" applyFont="1" applyFill="1" applyBorder="1"/>
    <xf numFmtId="0" fontId="31" fillId="0" borderId="0" xfId="6" applyFont="1" applyFill="1"/>
    <xf numFmtId="38" fontId="31" fillId="0" borderId="0" xfId="3" applyNumberFormat="1" applyFont="1" applyFill="1"/>
    <xf numFmtId="0" fontId="31" fillId="0" borderId="0" xfId="6" applyFont="1" applyAlignment="1">
      <alignment horizontal="left"/>
    </xf>
    <xf numFmtId="0" fontId="31" fillId="0" borderId="0" xfId="6" applyFont="1" applyBorder="1" applyAlignment="1">
      <alignment horizontal="left"/>
    </xf>
    <xf numFmtId="38" fontId="41" fillId="0" borderId="0" xfId="3" applyNumberFormat="1" applyFont="1" applyFill="1"/>
    <xf numFmtId="38" fontId="7" fillId="0" borderId="0" xfId="3" applyNumberFormat="1" applyFont="1" applyFill="1"/>
    <xf numFmtId="0" fontId="7" fillId="0" borderId="0" xfId="6" applyFont="1" applyFill="1"/>
    <xf numFmtId="0" fontId="7" fillId="0" borderId="38" xfId="6" applyFont="1" applyFill="1" applyBorder="1"/>
    <xf numFmtId="0" fontId="7" fillId="0" borderId="39" xfId="6" applyFont="1" applyFill="1" applyBorder="1" applyAlignment="1">
      <alignment horizontal="center"/>
    </xf>
    <xf numFmtId="38" fontId="7" fillId="0" borderId="26" xfId="3" applyNumberFormat="1" applyFont="1" applyFill="1" applyBorder="1" applyAlignment="1">
      <alignment horizontal="centerContinuous"/>
    </xf>
    <xf numFmtId="38" fontId="7" fillId="0" borderId="31" xfId="3" applyNumberFormat="1" applyFont="1" applyFill="1" applyBorder="1" applyAlignment="1">
      <alignment horizontal="centerContinuous"/>
    </xf>
    <xf numFmtId="38" fontId="7" fillId="0" borderId="27" xfId="3" applyNumberFormat="1" applyFont="1" applyFill="1" applyBorder="1" applyAlignment="1">
      <alignment horizontal="centerContinuous"/>
    </xf>
    <xf numFmtId="38" fontId="7" fillId="0" borderId="19" xfId="3" applyNumberFormat="1" applyFont="1" applyFill="1" applyBorder="1" applyAlignment="1">
      <alignment horizontal="centerContinuous"/>
    </xf>
    <xf numFmtId="0" fontId="7" fillId="0" borderId="16" xfId="6" applyFont="1" applyFill="1" applyBorder="1"/>
    <xf numFmtId="38" fontId="7" fillId="0" borderId="41" xfId="3" applyNumberFormat="1" applyFont="1" applyFill="1" applyBorder="1" applyAlignment="1">
      <alignment horizontal="center"/>
    </xf>
    <xf numFmtId="38" fontId="7" fillId="0" borderId="92" xfId="3" applyNumberFormat="1" applyFont="1" applyFill="1" applyBorder="1" applyAlignment="1">
      <alignment horizontal="center"/>
    </xf>
    <xf numFmtId="38" fontId="7" fillId="0" borderId="25" xfId="3" applyNumberFormat="1" applyFont="1" applyFill="1" applyBorder="1" applyAlignment="1">
      <alignment horizontal="center"/>
    </xf>
    <xf numFmtId="38" fontId="7" fillId="0" borderId="67" xfId="3" applyNumberFormat="1" applyFont="1" applyFill="1" applyBorder="1" applyAlignment="1">
      <alignment horizontal="center"/>
    </xf>
    <xf numFmtId="0" fontId="7" fillId="0" borderId="26" xfId="6" applyFont="1" applyFill="1" applyBorder="1" applyAlignment="1">
      <alignment horizontal="center"/>
    </xf>
    <xf numFmtId="0" fontId="7" fillId="0" borderId="17" xfId="6" applyFont="1" applyFill="1" applyBorder="1" applyAlignment="1">
      <alignment horizontal="center"/>
    </xf>
    <xf numFmtId="0" fontId="7" fillId="0" borderId="0" xfId="6" applyFont="1" applyFill="1" applyBorder="1" applyAlignment="1">
      <alignment horizontal="center"/>
    </xf>
    <xf numFmtId="38" fontId="7" fillId="0" borderId="0" xfId="3" applyNumberFormat="1" applyFont="1" applyFill="1" applyBorder="1"/>
    <xf numFmtId="38" fontId="7" fillId="0" borderId="6" xfId="3" applyNumberFormat="1" applyFont="1" applyFill="1" applyBorder="1" applyAlignment="1">
      <alignment horizontal="centerContinuous"/>
    </xf>
    <xf numFmtId="38" fontId="7" fillId="0" borderId="43" xfId="3" applyNumberFormat="1" applyFont="1" applyFill="1" applyBorder="1" applyAlignment="1">
      <alignment horizontal="centerContinuous"/>
    </xf>
    <xf numFmtId="38" fontId="7" fillId="0" borderId="2" xfId="3" applyNumberFormat="1" applyFont="1" applyFill="1" applyBorder="1" applyAlignment="1">
      <alignment horizontal="centerContinuous"/>
    </xf>
    <xf numFmtId="38" fontId="7" fillId="0" borderId="1" xfId="3" applyNumberFormat="1" applyFont="1" applyFill="1" applyBorder="1" applyAlignment="1">
      <alignment horizontal="centerContinuous"/>
    </xf>
    <xf numFmtId="38" fontId="7" fillId="0" borderId="23" xfId="3" applyNumberFormat="1" applyFont="1" applyFill="1" applyBorder="1" applyAlignment="1">
      <alignment horizontal="center"/>
    </xf>
    <xf numFmtId="38" fontId="7" fillId="0" borderId="100" xfId="3" applyNumberFormat="1" applyFont="1" applyFill="1" applyBorder="1" applyAlignment="1">
      <alignment horizontal="center"/>
    </xf>
    <xf numFmtId="0" fontId="7" fillId="0" borderId="69" xfId="6" applyFont="1" applyFill="1" applyBorder="1"/>
    <xf numFmtId="0" fontId="7" fillId="0" borderId="71" xfId="6" applyFont="1" applyFill="1" applyBorder="1" applyAlignment="1">
      <alignment horizontal="center"/>
    </xf>
    <xf numFmtId="0" fontId="61" fillId="0" borderId="0" xfId="6" applyFont="1"/>
    <xf numFmtId="0" fontId="7" fillId="0" borderId="38" xfId="6" applyFont="1" applyBorder="1" applyAlignment="1">
      <alignment horizontal="left"/>
    </xf>
    <xf numFmtId="0" fontId="7" fillId="0" borderId="16" xfId="6" applyFont="1" applyBorder="1" applyAlignment="1">
      <alignment horizontal="distributed"/>
    </xf>
    <xf numFmtId="0" fontId="7" fillId="0" borderId="49" xfId="6" applyFont="1" applyBorder="1" applyAlignment="1">
      <alignment horizontal="distributed"/>
    </xf>
    <xf numFmtId="0" fontId="7" fillId="0" borderId="58" xfId="6" applyFont="1" applyBorder="1" applyAlignment="1">
      <alignment horizontal="distributed"/>
    </xf>
    <xf numFmtId="0" fontId="7" fillId="9" borderId="38" xfId="6" applyFont="1" applyFill="1" applyBorder="1"/>
    <xf numFmtId="0" fontId="7" fillId="9" borderId="13" xfId="6" applyFont="1" applyFill="1" applyBorder="1" applyAlignment="1">
      <alignment horizontal="centerContinuous"/>
    </xf>
    <xf numFmtId="0" fontId="7" fillId="9" borderId="22" xfId="6" applyFont="1" applyFill="1" applyBorder="1" applyAlignment="1">
      <alignment horizontal="centerContinuous"/>
    </xf>
    <xf numFmtId="0" fontId="7" fillId="9" borderId="14" xfId="6" applyFont="1" applyFill="1" applyBorder="1" applyAlignment="1">
      <alignment horizontal="centerContinuous"/>
    </xf>
    <xf numFmtId="38" fontId="7" fillId="0" borderId="48" xfId="3" applyNumberFormat="1" applyFont="1" applyFill="1" applyBorder="1" applyAlignment="1">
      <alignment horizontal="center"/>
    </xf>
    <xf numFmtId="0" fontId="7" fillId="0" borderId="16" xfId="6" applyFont="1" applyFill="1" applyBorder="1" applyAlignment="1">
      <alignment horizontal="center"/>
    </xf>
    <xf numFmtId="0" fontId="7" fillId="0" borderId="3" xfId="6" applyFont="1" applyFill="1" applyBorder="1" applyAlignment="1">
      <alignment horizontal="center"/>
    </xf>
    <xf numFmtId="0" fontId="7" fillId="0" borderId="89" xfId="6" applyFont="1" applyFill="1" applyBorder="1" applyAlignment="1">
      <alignment horizontal="center"/>
    </xf>
    <xf numFmtId="0" fontId="7" fillId="0" borderId="101" xfId="6" applyFont="1" applyFill="1" applyBorder="1" applyAlignment="1">
      <alignment horizontal="center"/>
    </xf>
    <xf numFmtId="0" fontId="7" fillId="0" borderId="4" xfId="6" applyFont="1" applyFill="1" applyBorder="1" applyAlignment="1">
      <alignment horizontal="center"/>
    </xf>
    <xf numFmtId="0" fontId="7" fillId="0" borderId="49" xfId="6" applyFont="1" applyFill="1" applyBorder="1" applyAlignment="1">
      <alignment horizontal="distributed"/>
    </xf>
    <xf numFmtId="0" fontId="7" fillId="0" borderId="33" xfId="6" applyFont="1" applyFill="1" applyBorder="1" applyAlignment="1">
      <alignment horizontal="distributed"/>
    </xf>
    <xf numFmtId="0" fontId="7" fillId="0" borderId="58" xfId="6" applyFont="1" applyFill="1" applyBorder="1" applyAlignment="1">
      <alignment horizontal="distributed"/>
    </xf>
    <xf numFmtId="0" fontId="62" fillId="0" borderId="0" xfId="2" applyFont="1"/>
    <xf numFmtId="0" fontId="63" fillId="0" borderId="0" xfId="2" applyFont="1"/>
    <xf numFmtId="38" fontId="64" fillId="0" borderId="0" xfId="1" applyFont="1"/>
    <xf numFmtId="0" fontId="64" fillId="0" borderId="0" xfId="2" applyFont="1"/>
    <xf numFmtId="40" fontId="10" fillId="7" borderId="43" xfId="1" applyNumberFormat="1" applyFont="1" applyFill="1" applyBorder="1"/>
    <xf numFmtId="40" fontId="10" fillId="7" borderId="5" xfId="1" applyNumberFormat="1" applyFont="1" applyFill="1" applyBorder="1"/>
    <xf numFmtId="177" fontId="10" fillId="7" borderId="5" xfId="1" applyNumberFormat="1" applyFont="1" applyFill="1" applyBorder="1" applyAlignment="1">
      <alignment horizontal="center"/>
    </xf>
    <xf numFmtId="40" fontId="10" fillId="7" borderId="17" xfId="1" applyNumberFormat="1" applyFont="1" applyFill="1" applyBorder="1"/>
    <xf numFmtId="40" fontId="10" fillId="7" borderId="18" xfId="1" applyNumberFormat="1" applyFont="1" applyFill="1" applyBorder="1"/>
    <xf numFmtId="0" fontId="65" fillId="0" borderId="0" xfId="2" applyFont="1" applyAlignment="1">
      <alignment vertical="center"/>
    </xf>
    <xf numFmtId="0" fontId="66" fillId="0" borderId="0" xfId="6" applyFont="1"/>
    <xf numFmtId="0" fontId="67" fillId="0" borderId="0" xfId="6" applyFont="1"/>
    <xf numFmtId="0" fontId="33" fillId="0" borderId="0" xfId="6" applyFont="1"/>
    <xf numFmtId="0" fontId="54" fillId="0" borderId="0" xfId="7" applyFont="1">
      <alignment vertical="center"/>
    </xf>
    <xf numFmtId="0" fontId="33" fillId="0" borderId="0" xfId="6" applyFont="1" applyBorder="1" applyAlignment="1">
      <alignment horizontal="distributed" vertical="center"/>
    </xf>
    <xf numFmtId="0" fontId="33" fillId="0" borderId="0" xfId="6" applyFont="1" applyBorder="1" applyAlignment="1"/>
    <xf numFmtId="38" fontId="29" fillId="0" borderId="0" xfId="3" applyFont="1" applyFill="1" applyAlignment="1"/>
    <xf numFmtId="0" fontId="26" fillId="0" borderId="0" xfId="6" applyFont="1" applyFill="1" applyAlignment="1"/>
    <xf numFmtId="0" fontId="26" fillId="0" borderId="0" xfId="6" applyFont="1" applyFill="1" applyBorder="1" applyAlignment="1"/>
    <xf numFmtId="0" fontId="26" fillId="7" borderId="0" xfId="6" applyFont="1" applyFill="1" applyBorder="1" applyAlignment="1"/>
    <xf numFmtId="180" fontId="25" fillId="9" borderId="35" xfId="4" applyNumberFormat="1" applyFont="1" applyFill="1" applyBorder="1" applyAlignment="1">
      <alignment horizontal="center"/>
    </xf>
    <xf numFmtId="180" fontId="25" fillId="9" borderId="16" xfId="4" applyNumberFormat="1" applyFont="1" applyFill="1" applyBorder="1" applyAlignment="1">
      <alignment horizontal="center"/>
    </xf>
    <xf numFmtId="38" fontId="8" fillId="3" borderId="28" xfId="3" applyFont="1" applyFill="1" applyBorder="1" applyAlignment="1" applyProtection="1">
      <alignment horizontal="center" vertical="center" wrapText="1"/>
    </xf>
    <xf numFmtId="38" fontId="6" fillId="0" borderId="8" xfId="10" applyFont="1" applyBorder="1" applyAlignment="1">
      <alignment horizontal="right" vertical="center"/>
    </xf>
    <xf numFmtId="38" fontId="68" fillId="3" borderId="28" xfId="3" applyFont="1" applyFill="1" applyBorder="1" applyAlignment="1">
      <alignment horizontal="center" wrapText="1"/>
    </xf>
    <xf numFmtId="38" fontId="68" fillId="3" borderId="90" xfId="3" applyFont="1" applyFill="1" applyBorder="1" applyAlignment="1" applyProtection="1">
      <alignment horizontal="center" vertical="center"/>
    </xf>
    <xf numFmtId="38" fontId="68" fillId="3" borderId="28" xfId="3" applyFont="1" applyFill="1" applyBorder="1" applyAlignment="1" applyProtection="1">
      <alignment horizontal="center" vertical="center" wrapText="1"/>
    </xf>
    <xf numFmtId="38" fontId="7" fillId="3" borderId="28" xfId="3" applyFont="1" applyFill="1" applyBorder="1" applyAlignment="1">
      <alignment horizontal="center" wrapText="1"/>
    </xf>
    <xf numFmtId="38" fontId="7" fillId="3" borderId="90" xfId="3" applyFont="1" applyFill="1" applyBorder="1" applyAlignment="1" applyProtection="1">
      <alignment horizontal="center" vertical="center"/>
    </xf>
    <xf numFmtId="38" fontId="7" fillId="3" borderId="28" xfId="3" applyFont="1" applyFill="1" applyBorder="1" applyAlignment="1" applyProtection="1">
      <alignment horizontal="center" vertical="center" wrapText="1"/>
    </xf>
    <xf numFmtId="0" fontId="69" fillId="5" borderId="28" xfId="6" applyFont="1" applyFill="1" applyBorder="1" applyAlignment="1">
      <alignment vertical="center" wrapText="1"/>
    </xf>
    <xf numFmtId="38" fontId="6" fillId="7" borderId="20" xfId="3" applyFont="1" applyFill="1" applyBorder="1"/>
    <xf numFmtId="38" fontId="6" fillId="7" borderId="47" xfId="3" applyFont="1" applyFill="1" applyBorder="1"/>
    <xf numFmtId="38" fontId="6" fillId="7" borderId="46" xfId="3" applyFont="1" applyFill="1" applyBorder="1"/>
    <xf numFmtId="38" fontId="6" fillId="7" borderId="20" xfId="3" applyFont="1" applyFill="1" applyBorder="1" applyAlignment="1" applyProtection="1">
      <alignment horizontal="right" vertical="center"/>
    </xf>
    <xf numFmtId="38" fontId="6" fillId="7" borderId="47" xfId="3" applyFont="1" applyFill="1" applyBorder="1" applyAlignment="1" applyProtection="1">
      <alignment horizontal="right" vertical="center"/>
    </xf>
    <xf numFmtId="38" fontId="6" fillId="7" borderId="46" xfId="3" applyFont="1" applyFill="1" applyBorder="1" applyAlignment="1" applyProtection="1">
      <alignment horizontal="right" vertical="center"/>
    </xf>
    <xf numFmtId="38" fontId="0" fillId="7" borderId="20" xfId="3" applyFont="1" applyFill="1" applyBorder="1"/>
    <xf numFmtId="38" fontId="0" fillId="7" borderId="47" xfId="3" applyFont="1" applyFill="1" applyBorder="1"/>
    <xf numFmtId="38" fontId="0" fillId="7" borderId="46" xfId="3" applyFont="1" applyFill="1" applyBorder="1"/>
    <xf numFmtId="38" fontId="4" fillId="0" borderId="45" xfId="1" applyFont="1" applyBorder="1" applyAlignment="1">
      <alignment vertical="center"/>
    </xf>
    <xf numFmtId="38" fontId="4" fillId="0" borderId="63" xfId="1" applyFont="1" applyBorder="1" applyAlignment="1">
      <alignment vertical="center"/>
    </xf>
    <xf numFmtId="0" fontId="0" fillId="0" borderId="45" xfId="9" applyFont="1" applyBorder="1" applyAlignment="1">
      <alignment horizontal="center"/>
    </xf>
    <xf numFmtId="176" fontId="10" fillId="0" borderId="5" xfId="1" applyNumberFormat="1" applyFont="1" applyFill="1" applyBorder="1"/>
    <xf numFmtId="38" fontId="43" fillId="0" borderId="0" xfId="10" applyFont="1" applyAlignment="1">
      <alignment horizontal="left" wrapText="1"/>
    </xf>
    <xf numFmtId="2" fontId="6" fillId="0" borderId="4" xfId="10" applyNumberFormat="1" applyFont="1" applyBorder="1" applyAlignment="1">
      <alignment horizontal="right"/>
    </xf>
    <xf numFmtId="38" fontId="0" fillId="0" borderId="45" xfId="10" applyFont="1" applyBorder="1" applyAlignment="1">
      <alignment horizontal="center"/>
    </xf>
    <xf numFmtId="2" fontId="47" fillId="0" borderId="8" xfId="10" applyNumberFormat="1" applyFont="1" applyBorder="1" applyAlignment="1">
      <alignment horizontal="right"/>
    </xf>
    <xf numFmtId="2" fontId="6" fillId="0" borderId="47" xfId="10" applyNumberFormat="1" applyFont="1" applyBorder="1" applyAlignment="1">
      <alignment horizontal="right"/>
    </xf>
    <xf numFmtId="0" fontId="0" fillId="0" borderId="63" xfId="9" applyFont="1" applyBorder="1" applyAlignment="1">
      <alignment horizontal="center"/>
    </xf>
    <xf numFmtId="189" fontId="45" fillId="0" borderId="14" xfId="9" applyNumberFormat="1" applyFont="1" applyBorder="1" applyAlignment="1">
      <alignment horizontal="right"/>
    </xf>
    <xf numFmtId="189" fontId="45" fillId="0" borderId="66" xfId="9" applyNumberFormat="1" applyFont="1" applyBorder="1" applyAlignment="1">
      <alignment horizontal="right"/>
    </xf>
    <xf numFmtId="189" fontId="45" fillId="0" borderId="32" xfId="9" applyNumberFormat="1" applyFont="1" applyBorder="1" applyAlignment="1">
      <alignment horizontal="right"/>
    </xf>
    <xf numFmtId="38" fontId="17" fillId="0" borderId="6" xfId="10" applyFont="1" applyBorder="1" applyAlignment="1">
      <alignment horizontal="center"/>
    </xf>
    <xf numFmtId="38" fontId="17" fillId="0" borderId="63" xfId="10" applyFont="1" applyBorder="1" applyAlignment="1">
      <alignment horizontal="center"/>
    </xf>
    <xf numFmtId="0" fontId="47" fillId="0" borderId="31" xfId="10" applyNumberFormat="1" applyFont="1" applyBorder="1" applyAlignment="1">
      <alignment horizontal="right"/>
    </xf>
    <xf numFmtId="0" fontId="47" fillId="0" borderId="10" xfId="10" applyNumberFormat="1" applyFont="1" applyBorder="1" applyAlignment="1">
      <alignment horizontal="right"/>
    </xf>
    <xf numFmtId="0" fontId="26" fillId="0" borderId="0" xfId="6" applyFont="1" applyAlignment="1">
      <alignment horizontal="center"/>
    </xf>
    <xf numFmtId="0" fontId="0" fillId="0" borderId="0" xfId="6" applyFont="1" applyAlignment="1">
      <alignment vertical="center"/>
    </xf>
    <xf numFmtId="182" fontId="24" fillId="7" borderId="28" xfId="5" quotePrefix="1" applyNumberFormat="1" applyFont="1" applyFill="1" applyBorder="1" applyAlignment="1">
      <alignment horizontal="right" vertical="top"/>
    </xf>
    <xf numFmtId="38" fontId="7" fillId="5" borderId="42" xfId="3" applyFont="1" applyFill="1" applyBorder="1" applyAlignment="1">
      <alignment horizontal="center" vertical="center"/>
    </xf>
    <xf numFmtId="182" fontId="7" fillId="7" borderId="7" xfId="6" applyNumberFormat="1" applyFill="1" applyBorder="1"/>
    <xf numFmtId="38" fontId="7" fillId="5" borderId="37" xfId="3" applyFont="1" applyFill="1" applyBorder="1" applyAlignment="1">
      <alignment horizontal="center"/>
    </xf>
    <xf numFmtId="0" fontId="7" fillId="5" borderId="28" xfId="6" applyFont="1" applyFill="1" applyBorder="1" applyAlignment="1">
      <alignment horizontal="center"/>
    </xf>
    <xf numFmtId="0" fontId="7" fillId="0" borderId="90" xfId="6" applyFont="1" applyFill="1" applyBorder="1" applyAlignment="1">
      <alignment horizontal="center"/>
    </xf>
    <xf numFmtId="0" fontId="6" fillId="7" borderId="8" xfId="6" applyFont="1" applyFill="1" applyBorder="1"/>
    <xf numFmtId="38" fontId="6" fillId="7" borderId="8" xfId="3" applyFont="1" applyFill="1" applyBorder="1"/>
    <xf numFmtId="38" fontId="7" fillId="0" borderId="0" xfId="3" applyFont="1" applyFill="1" applyBorder="1" applyAlignment="1">
      <alignment horizontal="center"/>
    </xf>
    <xf numFmtId="182" fontId="7" fillId="7" borderId="43" xfId="6" applyNumberFormat="1" applyFill="1" applyBorder="1"/>
    <xf numFmtId="0" fontId="25" fillId="9" borderId="39" xfId="6" applyFont="1" applyFill="1" applyBorder="1" applyAlignment="1">
      <alignment horizontal="center"/>
    </xf>
    <xf numFmtId="181" fontId="26" fillId="7" borderId="23" xfId="5" quotePrefix="1" applyNumberFormat="1" applyFont="1" applyFill="1" applyBorder="1" applyAlignment="1">
      <alignment horizontal="right"/>
    </xf>
    <xf numFmtId="0" fontId="25" fillId="9" borderId="50" xfId="6" applyFont="1" applyFill="1" applyBorder="1" applyAlignment="1">
      <alignment horizontal="center"/>
    </xf>
    <xf numFmtId="0" fontId="25" fillId="9" borderId="71" xfId="6" applyFont="1" applyFill="1" applyBorder="1" applyAlignment="1">
      <alignment horizontal="center"/>
    </xf>
    <xf numFmtId="0" fontId="25" fillId="9" borderId="42" xfId="6" applyFont="1" applyFill="1" applyBorder="1" applyAlignment="1">
      <alignment horizontal="center"/>
    </xf>
    <xf numFmtId="38" fontId="26" fillId="7" borderId="17" xfId="3" applyFont="1" applyFill="1" applyBorder="1" applyAlignment="1"/>
    <xf numFmtId="180" fontId="26" fillId="7" borderId="5" xfId="4" applyNumberFormat="1" applyFont="1" applyFill="1" applyBorder="1" applyAlignment="1"/>
    <xf numFmtId="38" fontId="26" fillId="7" borderId="18" xfId="3" applyFont="1" applyFill="1" applyBorder="1" applyAlignment="1"/>
    <xf numFmtId="0" fontId="25" fillId="9" borderId="26" xfId="6" applyFont="1" applyFill="1" applyBorder="1" applyAlignment="1">
      <alignment horizontal="center"/>
    </xf>
    <xf numFmtId="181" fontId="26" fillId="7" borderId="40" xfId="5" quotePrefix="1" applyNumberFormat="1" applyFont="1" applyFill="1" applyBorder="1" applyAlignment="1">
      <alignment horizontal="right"/>
    </xf>
    <xf numFmtId="182" fontId="26" fillId="7" borderId="88" xfId="5" quotePrefix="1" applyNumberFormat="1" applyFont="1" applyFill="1" applyBorder="1" applyAlignment="1">
      <alignment horizontal="right"/>
    </xf>
    <xf numFmtId="181" fontId="26" fillId="7" borderId="56" xfId="5" quotePrefix="1" applyNumberFormat="1" applyFont="1" applyFill="1" applyBorder="1" applyAlignment="1">
      <alignment horizontal="right"/>
    </xf>
    <xf numFmtId="179" fontId="26" fillId="7" borderId="30" xfId="5" quotePrefix="1" applyNumberFormat="1" applyFont="1" applyFill="1" applyBorder="1" applyAlignment="1">
      <alignment horizontal="right"/>
    </xf>
    <xf numFmtId="179" fontId="26" fillId="7" borderId="18" xfId="5" quotePrefix="1" applyNumberFormat="1" applyFont="1" applyFill="1" applyBorder="1" applyAlignment="1">
      <alignment horizontal="right"/>
    </xf>
    <xf numFmtId="179" fontId="26" fillId="7" borderId="47" xfId="5" quotePrefix="1" applyNumberFormat="1" applyFont="1" applyFill="1" applyBorder="1" applyAlignment="1">
      <alignment horizontal="right"/>
    </xf>
    <xf numFmtId="179" fontId="26" fillId="7" borderId="46" xfId="5" quotePrefix="1" applyNumberFormat="1" applyFont="1" applyFill="1" applyBorder="1" applyAlignment="1">
      <alignment horizontal="right"/>
    </xf>
    <xf numFmtId="191" fontId="7" fillId="7" borderId="89" xfId="1" applyNumberFormat="1" applyFont="1" applyFill="1" applyBorder="1" applyAlignment="1"/>
    <xf numFmtId="192" fontId="7" fillId="7" borderId="8" xfId="1" applyNumberFormat="1" applyFont="1" applyFill="1" applyBorder="1"/>
    <xf numFmtId="38" fontId="7" fillId="7" borderId="66" xfId="1" applyNumberFormat="1" applyFont="1" applyFill="1" applyBorder="1"/>
    <xf numFmtId="190" fontId="7" fillId="7" borderId="57" xfId="1" applyNumberFormat="1" applyFont="1" applyFill="1" applyBorder="1"/>
    <xf numFmtId="38" fontId="7" fillId="7" borderId="57" xfId="1" applyFont="1" applyFill="1" applyBorder="1"/>
    <xf numFmtId="38" fontId="7" fillId="0" borderId="57" xfId="1" applyFont="1" applyFill="1" applyBorder="1"/>
    <xf numFmtId="38" fontId="7" fillId="5" borderId="15" xfId="1" applyFont="1" applyFill="1" applyBorder="1"/>
    <xf numFmtId="0" fontId="7" fillId="0" borderId="56" xfId="6" applyFont="1" applyBorder="1" applyAlignment="1">
      <alignment horizontal="distributed"/>
    </xf>
    <xf numFmtId="0" fontId="7" fillId="0" borderId="5" xfId="6" applyFont="1" applyBorder="1" applyAlignment="1">
      <alignment horizontal="distributed"/>
    </xf>
    <xf numFmtId="0" fontId="7" fillId="0" borderId="48" xfId="6" quotePrefix="1" applyFont="1" applyBorder="1" applyAlignment="1">
      <alignment horizontal="center" vertical="center" wrapText="1"/>
    </xf>
    <xf numFmtId="0" fontId="7" fillId="9" borderId="41" xfId="6" applyFont="1" applyFill="1" applyBorder="1" applyAlignment="1" applyProtection="1">
      <alignment horizontal="center" vertical="center" wrapText="1"/>
    </xf>
    <xf numFmtId="0" fontId="7" fillId="9" borderId="41" xfId="6" quotePrefix="1" applyFont="1" applyFill="1" applyBorder="1" applyAlignment="1" applyProtection="1">
      <alignment horizontal="center" vertical="center" wrapText="1"/>
    </xf>
    <xf numFmtId="0" fontId="7" fillId="9" borderId="67" xfId="6" applyFont="1" applyFill="1" applyBorder="1" applyAlignment="1" applyProtection="1">
      <alignment horizontal="center" vertical="center" wrapText="1"/>
    </xf>
    <xf numFmtId="0" fontId="7" fillId="0" borderId="44" xfId="6" applyFont="1" applyBorder="1" applyAlignment="1">
      <alignment horizontal="distributed"/>
    </xf>
    <xf numFmtId="0" fontId="7" fillId="0" borderId="1" xfId="6" applyFont="1" applyBorder="1" applyAlignment="1">
      <alignment horizontal="distributed"/>
    </xf>
    <xf numFmtId="0" fontId="7" fillId="0" borderId="2" xfId="6" applyFont="1" applyBorder="1" applyAlignment="1">
      <alignment horizontal="distributed"/>
    </xf>
    <xf numFmtId="0" fontId="7" fillId="0" borderId="67" xfId="6" applyFont="1" applyBorder="1" applyAlignment="1">
      <alignment horizontal="distributed"/>
    </xf>
    <xf numFmtId="38" fontId="25" fillId="9" borderId="70" xfId="3" applyFont="1" applyFill="1" applyBorder="1" applyAlignment="1">
      <alignment horizontal="centerContinuous"/>
    </xf>
    <xf numFmtId="38" fontId="25" fillId="9" borderId="36" xfId="3" applyFont="1" applyFill="1" applyBorder="1" applyAlignment="1">
      <alignment horizontal="centerContinuous"/>
    </xf>
    <xf numFmtId="38" fontId="25" fillId="9" borderId="59" xfId="3" applyFont="1" applyFill="1" applyBorder="1" applyAlignment="1">
      <alignment horizontal="centerContinuous"/>
    </xf>
    <xf numFmtId="0" fontId="25" fillId="9" borderId="35" xfId="6" applyFont="1" applyFill="1" applyBorder="1" applyAlignment="1">
      <alignment horizontal="right"/>
    </xf>
    <xf numFmtId="38" fontId="25" fillId="9" borderId="44" xfId="3" applyFont="1" applyFill="1" applyBorder="1" applyAlignment="1">
      <alignment horizontal="center"/>
    </xf>
    <xf numFmtId="38" fontId="25" fillId="9" borderId="64" xfId="3" applyFont="1" applyFill="1" applyBorder="1" applyAlignment="1">
      <alignment horizontal="center"/>
    </xf>
    <xf numFmtId="38" fontId="25" fillId="9" borderId="51" xfId="3" applyFont="1" applyFill="1" applyBorder="1" applyAlignment="1">
      <alignment horizontal="center"/>
    </xf>
    <xf numFmtId="38" fontId="28" fillId="9" borderId="70" xfId="3" applyFont="1" applyFill="1" applyBorder="1" applyAlignment="1">
      <alignment horizontal="centerContinuous"/>
    </xf>
    <xf numFmtId="38" fontId="28" fillId="9" borderId="36" xfId="3" applyFont="1" applyFill="1" applyBorder="1" applyAlignment="1">
      <alignment horizontal="centerContinuous"/>
    </xf>
    <xf numFmtId="38" fontId="28" fillId="9" borderId="59" xfId="3" applyFont="1" applyFill="1" applyBorder="1" applyAlignment="1">
      <alignment horizontal="centerContinuous"/>
    </xf>
    <xf numFmtId="38" fontId="28" fillId="9" borderId="54" xfId="3" applyFont="1" applyFill="1" applyBorder="1" applyAlignment="1">
      <alignment horizontal="center"/>
    </xf>
    <xf numFmtId="38" fontId="28" fillId="9" borderId="104" xfId="3" applyFont="1" applyFill="1" applyBorder="1" applyAlignment="1">
      <alignment horizontal="center"/>
    </xf>
    <xf numFmtId="38" fontId="28" fillId="9" borderId="63" xfId="3" applyFont="1" applyFill="1" applyBorder="1" applyAlignment="1">
      <alignment horizontal="center"/>
    </xf>
    <xf numFmtId="40" fontId="68" fillId="0" borderId="16" xfId="1" applyNumberFormat="1" applyFont="1" applyBorder="1" applyAlignment="1">
      <alignment horizontal="center"/>
    </xf>
    <xf numFmtId="179" fontId="70" fillId="0" borderId="8" xfId="6" applyNumberFormat="1" applyFont="1" applyFill="1" applyBorder="1"/>
    <xf numFmtId="179" fontId="70" fillId="0" borderId="31" xfId="6" applyNumberFormat="1" applyFont="1" applyFill="1" applyBorder="1"/>
    <xf numFmtId="179" fontId="70" fillId="0" borderId="60" xfId="6" applyNumberFormat="1" applyFont="1" applyFill="1" applyBorder="1"/>
    <xf numFmtId="178" fontId="70" fillId="0" borderId="8" xfId="0" applyNumberFormat="1" applyFont="1" applyBorder="1" applyAlignment="1">
      <alignment horizontal="right" vertical="center"/>
    </xf>
    <xf numFmtId="178" fontId="70" fillId="0" borderId="60" xfId="0" applyNumberFormat="1" applyFont="1" applyBorder="1" applyAlignment="1">
      <alignment horizontal="right" vertical="center"/>
    </xf>
    <xf numFmtId="178" fontId="70" fillId="0" borderId="47" xfId="0" applyNumberFormat="1" applyFont="1" applyBorder="1" applyAlignment="1">
      <alignment horizontal="right" vertical="center"/>
    </xf>
    <xf numFmtId="178" fontId="70" fillId="0" borderId="89" xfId="0" applyNumberFormat="1" applyFont="1" applyBorder="1" applyAlignment="1">
      <alignment horizontal="right" vertical="center"/>
    </xf>
    <xf numFmtId="179" fontId="70" fillId="0" borderId="45" xfId="3" applyNumberFormat="1" applyFont="1" applyFill="1" applyBorder="1" applyAlignment="1"/>
    <xf numFmtId="179" fontId="70" fillId="0" borderId="63" xfId="3" applyNumberFormat="1" applyFont="1" applyFill="1" applyBorder="1" applyAlignment="1"/>
    <xf numFmtId="179" fontId="70" fillId="0" borderId="37" xfId="3" applyNumberFormat="1" applyFont="1" applyFill="1" applyBorder="1" applyAlignment="1"/>
    <xf numFmtId="179" fontId="70" fillId="0" borderId="62" xfId="3" applyNumberFormat="1" applyFont="1" applyFill="1" applyBorder="1" applyAlignment="1"/>
    <xf numFmtId="179" fontId="70" fillId="0" borderId="10" xfId="6" applyNumberFormat="1" applyFont="1" applyFill="1" applyBorder="1"/>
    <xf numFmtId="179" fontId="70" fillId="0" borderId="27" xfId="6" applyNumberFormat="1" applyFont="1" applyFill="1" applyBorder="1"/>
    <xf numFmtId="178" fontId="70" fillId="0" borderId="10" xfId="0" applyNumberFormat="1" applyFont="1" applyBorder="1" applyAlignment="1">
      <alignment horizontal="right" vertical="center"/>
    </xf>
    <xf numFmtId="179" fontId="70" fillId="0" borderId="30" xfId="3" applyNumberFormat="1" applyFont="1" applyFill="1" applyBorder="1" applyAlignment="1"/>
    <xf numFmtId="179" fontId="70" fillId="0" borderId="32" xfId="3" applyNumberFormat="1" applyFont="1" applyFill="1" applyBorder="1" applyAlignment="1"/>
    <xf numFmtId="0" fontId="71" fillId="0" borderId="0" xfId="2" applyFont="1"/>
    <xf numFmtId="3" fontId="59" fillId="0" borderId="53" xfId="6" applyNumberFormat="1" applyFont="1" applyFill="1" applyBorder="1" applyAlignment="1" applyProtection="1">
      <alignment wrapText="1"/>
      <protection locked="0"/>
    </xf>
    <xf numFmtId="3" fontId="72" fillId="0" borderId="12" xfId="6" applyNumberFormat="1" applyFont="1" applyFill="1" applyBorder="1" applyProtection="1">
      <protection locked="0"/>
    </xf>
    <xf numFmtId="3" fontId="72" fillId="0" borderId="13" xfId="6" applyNumberFormat="1" applyFont="1" applyFill="1" applyBorder="1" applyProtection="1">
      <protection locked="0"/>
    </xf>
    <xf numFmtId="0" fontId="72" fillId="0" borderId="22" xfId="6" applyFont="1" applyFill="1" applyBorder="1" applyProtection="1">
      <protection locked="0"/>
    </xf>
    <xf numFmtId="0" fontId="72" fillId="0" borderId="13" xfId="6" applyFont="1" applyFill="1" applyBorder="1" applyProtection="1">
      <protection locked="0"/>
    </xf>
    <xf numFmtId="0" fontId="72" fillId="0" borderId="13" xfId="6" applyFont="1" applyFill="1" applyBorder="1" applyAlignment="1" applyProtection="1">
      <alignment wrapText="1"/>
      <protection locked="0"/>
    </xf>
    <xf numFmtId="3" fontId="72" fillId="0" borderId="13" xfId="6" applyNumberFormat="1" applyFont="1" applyFill="1" applyBorder="1" applyAlignment="1" applyProtection="1">
      <alignment wrapText="1"/>
      <protection locked="0"/>
    </xf>
    <xf numFmtId="3" fontId="72" fillId="0" borderId="2" xfId="6" applyNumberFormat="1" applyFont="1" applyFill="1" applyBorder="1" applyAlignment="1" applyProtection="1">
      <alignment wrapText="1"/>
      <protection locked="0"/>
    </xf>
    <xf numFmtId="3" fontId="72" fillId="0" borderId="50" xfId="6" applyNumberFormat="1" applyFont="1" applyFill="1" applyBorder="1" applyProtection="1">
      <protection locked="0"/>
    </xf>
    <xf numFmtId="3" fontId="72" fillId="0" borderId="8" xfId="6" applyNumberFormat="1" applyFont="1" applyFill="1" applyBorder="1" applyProtection="1">
      <protection locked="0"/>
    </xf>
    <xf numFmtId="3" fontId="72" fillId="0" borderId="7" xfId="6" applyNumberFormat="1" applyFont="1" applyFill="1" applyBorder="1" applyProtection="1">
      <protection locked="0"/>
    </xf>
    <xf numFmtId="0" fontId="72" fillId="0" borderId="7" xfId="6" applyFont="1" applyFill="1" applyBorder="1" applyProtection="1">
      <protection locked="0"/>
    </xf>
    <xf numFmtId="0" fontId="72" fillId="0" borderId="15" xfId="6" applyFont="1" applyFill="1" applyBorder="1" applyProtection="1">
      <protection locked="0"/>
    </xf>
    <xf numFmtId="0" fontId="72" fillId="0" borderId="7" xfId="6" applyFont="1" applyFill="1" applyBorder="1" applyAlignment="1" applyProtection="1">
      <alignment wrapText="1"/>
      <protection locked="0"/>
    </xf>
    <xf numFmtId="0" fontId="72" fillId="0" borderId="20" xfId="6" applyFont="1" applyFill="1" applyBorder="1" applyProtection="1">
      <protection locked="0"/>
    </xf>
    <xf numFmtId="0" fontId="72" fillId="0" borderId="3" xfId="6" applyFont="1" applyFill="1" applyBorder="1" applyProtection="1">
      <protection locked="0"/>
    </xf>
    <xf numFmtId="184" fontId="72" fillId="0" borderId="3" xfId="6" applyNumberFormat="1" applyFont="1" applyFill="1" applyBorder="1" applyAlignment="1" applyProtection="1">
      <alignment wrapText="1"/>
      <protection locked="0"/>
    </xf>
    <xf numFmtId="0" fontId="72" fillId="0" borderId="3" xfId="6" applyFont="1" applyFill="1" applyBorder="1" applyAlignment="1" applyProtection="1">
      <alignment wrapText="1"/>
      <protection locked="0"/>
    </xf>
    <xf numFmtId="3" fontId="59" fillId="0" borderId="33" xfId="6" applyNumberFormat="1" applyFont="1" applyFill="1" applyBorder="1" applyAlignment="1" applyProtection="1">
      <alignment wrapText="1"/>
      <protection locked="0"/>
    </xf>
    <xf numFmtId="3" fontId="59" fillId="0" borderId="58" xfId="6" applyNumberFormat="1" applyFont="1" applyFill="1" applyBorder="1" applyAlignment="1" applyProtection="1">
      <alignment wrapText="1"/>
      <protection locked="0"/>
    </xf>
    <xf numFmtId="0" fontId="72" fillId="0" borderId="21" xfId="6" applyFont="1" applyFill="1" applyBorder="1" applyAlignment="1" applyProtection="1">
      <alignment wrapText="1"/>
      <protection locked="0"/>
    </xf>
    <xf numFmtId="0" fontId="72" fillId="0" borderId="4" xfId="6" applyFont="1" applyFill="1" applyBorder="1" applyAlignment="1" applyProtection="1">
      <alignment wrapText="1"/>
      <protection locked="0"/>
    </xf>
    <xf numFmtId="38" fontId="59" fillId="0" borderId="7" xfId="10" applyFont="1" applyBorder="1" applyAlignment="1"/>
    <xf numFmtId="38" fontId="59" fillId="0" borderId="7" xfId="10" applyFont="1" applyBorder="1" applyAlignment="1">
      <alignment horizontal="right"/>
    </xf>
    <xf numFmtId="38" fontId="59" fillId="0" borderId="14" xfId="10" applyFont="1" applyBorder="1" applyAlignment="1">
      <alignment horizontal="right"/>
    </xf>
    <xf numFmtId="38" fontId="59" fillId="0" borderId="74" xfId="10" applyFont="1" applyBorder="1" applyAlignment="1"/>
    <xf numFmtId="38" fontId="59" fillId="0" borderId="75" xfId="10" applyFont="1" applyBorder="1" applyAlignment="1">
      <alignment horizontal="right"/>
    </xf>
    <xf numFmtId="38" fontId="59" fillId="0" borderId="75" xfId="10" applyFont="1" applyFill="1" applyBorder="1" applyAlignment="1">
      <alignment horizontal="right"/>
    </xf>
    <xf numFmtId="38" fontId="59" fillId="0" borderId="74" xfId="10" applyFont="1" applyBorder="1" applyAlignment="1">
      <alignment horizontal="right"/>
    </xf>
    <xf numFmtId="38" fontId="59" fillId="0" borderId="76" xfId="10" applyFont="1" applyBorder="1" applyAlignment="1">
      <alignment horizontal="right"/>
    </xf>
    <xf numFmtId="38" fontId="59" fillId="0" borderId="57" xfId="10" applyFont="1" applyFill="1" applyBorder="1" applyAlignment="1">
      <alignment horizontal="right"/>
    </xf>
    <xf numFmtId="38" fontId="59" fillId="0" borderId="77" xfId="10" applyFont="1" applyBorder="1" applyAlignment="1">
      <alignment horizontal="right"/>
    </xf>
    <xf numFmtId="38" fontId="59" fillId="0" borderId="7" xfId="10" applyFont="1" applyFill="1" applyBorder="1" applyAlignment="1"/>
    <xf numFmtId="38" fontId="59" fillId="0" borderId="7" xfId="10" applyFont="1" applyFill="1" applyBorder="1" applyAlignment="1">
      <alignment horizontal="right"/>
    </xf>
    <xf numFmtId="38" fontId="59" fillId="0" borderId="21" xfId="10" applyFont="1" applyFill="1" applyBorder="1" applyAlignment="1">
      <alignment horizontal="right"/>
    </xf>
    <xf numFmtId="38" fontId="59" fillId="0" borderId="74" xfId="10" applyFont="1" applyFill="1" applyBorder="1" applyAlignment="1"/>
    <xf numFmtId="38" fontId="59" fillId="0" borderId="74" xfId="10" applyFont="1" applyFill="1" applyBorder="1" applyAlignment="1">
      <alignment horizontal="right"/>
    </xf>
    <xf numFmtId="38" fontId="59" fillId="0" borderId="57" xfId="10" applyFont="1" applyBorder="1" applyAlignment="1">
      <alignment horizontal="right"/>
    </xf>
    <xf numFmtId="38" fontId="59" fillId="0" borderId="66" xfId="10" applyFont="1" applyFill="1" applyBorder="1" applyAlignment="1">
      <alignment horizontal="right"/>
    </xf>
    <xf numFmtId="38" fontId="59" fillId="0" borderId="78" xfId="10" applyFont="1" applyFill="1" applyBorder="1" applyAlignment="1">
      <alignment horizontal="right"/>
    </xf>
    <xf numFmtId="38" fontId="59" fillId="0" borderId="76" xfId="10" applyFont="1" applyFill="1" applyBorder="1" applyAlignment="1">
      <alignment horizontal="right"/>
    </xf>
    <xf numFmtId="38" fontId="59" fillId="0" borderId="37" xfId="10" applyFont="1" applyFill="1" applyBorder="1" applyAlignment="1">
      <alignment horizontal="right"/>
    </xf>
    <xf numFmtId="38" fontId="59" fillId="0" borderId="41" xfId="10" applyFont="1" applyFill="1" applyBorder="1" applyAlignment="1">
      <alignment horizontal="right"/>
    </xf>
    <xf numFmtId="38" fontId="59" fillId="0" borderId="77" xfId="10" applyFont="1" applyFill="1" applyBorder="1" applyAlignment="1">
      <alignment horizontal="right"/>
    </xf>
    <xf numFmtId="38" fontId="59" fillId="0" borderId="8" xfId="10" applyFont="1" applyFill="1" applyBorder="1" applyAlignment="1">
      <alignment horizontal="right"/>
    </xf>
    <xf numFmtId="38" fontId="59" fillId="0" borderId="11" xfId="10" applyFont="1" applyFill="1" applyBorder="1" applyAlignment="1">
      <alignment horizontal="right"/>
    </xf>
    <xf numFmtId="38" fontId="59" fillId="0" borderId="73" xfId="10" applyFont="1" applyFill="1" applyBorder="1" applyAlignment="1">
      <alignment horizontal="right"/>
    </xf>
    <xf numFmtId="38" fontId="59" fillId="0" borderId="68" xfId="10" applyFont="1" applyFill="1" applyBorder="1" applyAlignment="1"/>
    <xf numFmtId="38" fontId="59" fillId="0" borderId="68" xfId="10" applyFont="1" applyFill="1" applyBorder="1" applyAlignment="1">
      <alignment horizontal="right"/>
    </xf>
    <xf numFmtId="38" fontId="59" fillId="0" borderId="79" xfId="10" applyFont="1" applyFill="1" applyBorder="1" applyAlignment="1">
      <alignment horizontal="right"/>
    </xf>
    <xf numFmtId="38" fontId="59" fillId="0" borderId="80" xfId="10" applyFont="1" applyFill="1" applyBorder="1" applyAlignment="1">
      <alignment horizontal="right"/>
    </xf>
    <xf numFmtId="38" fontId="59" fillId="0" borderId="18" xfId="10" applyFont="1" applyFill="1" applyBorder="1" applyAlignment="1">
      <alignment horizontal="right"/>
    </xf>
    <xf numFmtId="38" fontId="59" fillId="0" borderId="83" xfId="10" applyFont="1" applyFill="1" applyBorder="1" applyAlignment="1"/>
    <xf numFmtId="38" fontId="59" fillId="0" borderId="83" xfId="10" applyFont="1" applyFill="1" applyBorder="1" applyAlignment="1">
      <alignment horizontal="right"/>
    </xf>
    <xf numFmtId="38" fontId="59" fillId="0" borderId="85" xfId="10" applyFont="1" applyFill="1" applyBorder="1" applyAlignment="1"/>
    <xf numFmtId="38" fontId="59" fillId="0" borderId="85" xfId="10" applyFont="1" applyFill="1" applyBorder="1" applyAlignment="1">
      <alignment horizontal="right"/>
    </xf>
    <xf numFmtId="38" fontId="59" fillId="0" borderId="87" xfId="10" applyFont="1" applyFill="1" applyBorder="1" applyAlignment="1"/>
    <xf numFmtId="38" fontId="59" fillId="0" borderId="87" xfId="10" applyFont="1" applyFill="1" applyBorder="1" applyAlignment="1">
      <alignment horizontal="right"/>
    </xf>
    <xf numFmtId="38" fontId="59" fillId="0" borderId="85" xfId="10" applyFont="1" applyFill="1" applyBorder="1" applyAlignment="1">
      <alignment horizontal="right" shrinkToFit="1"/>
    </xf>
    <xf numFmtId="38" fontId="59" fillId="0" borderId="87" xfId="10" applyFont="1" applyFill="1" applyBorder="1" applyAlignment="1">
      <alignment horizontal="right" shrinkToFit="1"/>
    </xf>
    <xf numFmtId="0" fontId="2" fillId="0" borderId="0" xfId="12" applyFont="1" applyAlignment="1"/>
    <xf numFmtId="0" fontId="2" fillId="0" borderId="0" xfId="9" applyFont="1" applyAlignment="1"/>
    <xf numFmtId="0" fontId="73" fillId="0" borderId="8" xfId="9" applyFont="1" applyBorder="1">
      <alignment vertical="center"/>
    </xf>
    <xf numFmtId="0" fontId="73" fillId="0" borderId="28" xfId="9" applyFont="1" applyBorder="1">
      <alignment vertical="center"/>
    </xf>
    <xf numFmtId="38" fontId="70" fillId="0" borderId="8" xfId="1" applyFont="1" applyBorder="1" applyAlignment="1">
      <alignment horizontal="right"/>
    </xf>
    <xf numFmtId="38" fontId="70" fillId="0" borderId="8" xfId="1" applyFont="1" applyBorder="1"/>
    <xf numFmtId="38" fontId="7" fillId="7" borderId="13" xfId="3" applyFont="1" applyFill="1" applyBorder="1" applyAlignment="1" applyProtection="1">
      <alignment horizontal="right"/>
      <protection locked="0"/>
    </xf>
    <xf numFmtId="38" fontId="7" fillId="7" borderId="22" xfId="3" applyFont="1" applyFill="1" applyBorder="1" applyAlignment="1" applyProtection="1">
      <alignment horizontal="right"/>
      <protection locked="0"/>
    </xf>
    <xf numFmtId="38" fontId="7" fillId="7" borderId="14" xfId="3" applyFont="1" applyFill="1" applyBorder="1" applyAlignment="1" applyProtection="1">
      <alignment horizontal="right"/>
      <protection locked="0"/>
    </xf>
    <xf numFmtId="40" fontId="7" fillId="7" borderId="11" xfId="3" applyNumberFormat="1" applyFont="1" applyFill="1" applyBorder="1" applyAlignment="1" applyProtection="1">
      <alignment horizontal="right"/>
      <protection locked="0"/>
    </xf>
    <xf numFmtId="40" fontId="7" fillId="7" borderId="8" xfId="3" applyNumberFormat="1" applyFont="1" applyFill="1" applyBorder="1" applyAlignment="1" applyProtection="1">
      <alignment horizontal="right"/>
      <protection locked="0"/>
    </xf>
    <xf numFmtId="40" fontId="7" fillId="7" borderId="10" xfId="3" applyNumberFormat="1" applyFont="1" applyFill="1" applyBorder="1" applyAlignment="1" applyProtection="1">
      <alignment horizontal="right"/>
      <protection locked="0"/>
    </xf>
    <xf numFmtId="40" fontId="7" fillId="7" borderId="24" xfId="3" applyNumberFormat="1" applyFont="1" applyFill="1" applyBorder="1" applyAlignment="1" applyProtection="1">
      <alignment horizontal="right"/>
      <protection locked="0"/>
    </xf>
    <xf numFmtId="40" fontId="7" fillId="7" borderId="28" xfId="3" applyNumberFormat="1" applyFont="1" applyFill="1" applyBorder="1" applyAlignment="1" applyProtection="1">
      <alignment horizontal="right"/>
      <protection locked="0"/>
    </xf>
    <xf numFmtId="40" fontId="7" fillId="7" borderId="29" xfId="3" applyNumberFormat="1" applyFont="1" applyFill="1" applyBorder="1" applyAlignment="1" applyProtection="1">
      <alignment horizontal="right"/>
      <protection locked="0"/>
    </xf>
    <xf numFmtId="178" fontId="7" fillId="7" borderId="12" xfId="6" applyNumberFormat="1" applyFont="1" applyFill="1" applyBorder="1" applyAlignment="1" applyProtection="1">
      <alignment horizontal="right"/>
    </xf>
    <xf numFmtId="0" fontId="7" fillId="7" borderId="22" xfId="6" applyFont="1" applyFill="1" applyBorder="1" applyAlignment="1" applyProtection="1">
      <alignment horizontal="right"/>
    </xf>
    <xf numFmtId="0" fontId="7" fillId="7" borderId="14" xfId="6" applyFont="1" applyFill="1" applyBorder="1" applyAlignment="1" applyProtection="1">
      <alignment horizontal="right"/>
    </xf>
    <xf numFmtId="40" fontId="7" fillId="7" borderId="9" xfId="3" applyNumberFormat="1" applyFont="1" applyFill="1" applyBorder="1" applyAlignment="1" applyProtection="1">
      <alignment horizontal="right"/>
    </xf>
    <xf numFmtId="40" fontId="7" fillId="7" borderId="8" xfId="3" applyNumberFormat="1" applyFont="1" applyFill="1" applyBorder="1" applyAlignment="1" applyProtection="1">
      <alignment horizontal="right"/>
    </xf>
    <xf numFmtId="40" fontId="7" fillId="7" borderId="10" xfId="3" applyNumberFormat="1" applyFont="1" applyFill="1" applyBorder="1" applyAlignment="1" applyProtection="1">
      <alignment horizontal="right"/>
    </xf>
    <xf numFmtId="40" fontId="7" fillId="7" borderId="20" xfId="3" applyNumberFormat="1" applyFont="1" applyFill="1" applyBorder="1" applyAlignment="1" applyProtection="1">
      <alignment horizontal="right"/>
      <protection locked="0"/>
    </xf>
    <xf numFmtId="40" fontId="7" fillId="7" borderId="47" xfId="3" applyNumberFormat="1" applyFont="1" applyFill="1" applyBorder="1" applyAlignment="1" applyProtection="1">
      <alignment horizontal="right"/>
      <protection locked="0"/>
    </xf>
    <xf numFmtId="40" fontId="7" fillId="7" borderId="46" xfId="3" applyNumberFormat="1" applyFont="1" applyFill="1" applyBorder="1" applyAlignment="1" applyProtection="1">
      <alignment horizontal="right"/>
      <protection locked="0"/>
    </xf>
    <xf numFmtId="38" fontId="7" fillId="7" borderId="12" xfId="6" applyNumberFormat="1" applyFont="1" applyFill="1" applyBorder="1" applyAlignment="1" applyProtection="1">
      <alignment horizontal="right"/>
    </xf>
    <xf numFmtId="0" fontId="50" fillId="0" borderId="12" xfId="0" applyFont="1" applyBorder="1" applyAlignment="1">
      <alignment horizontal="right"/>
    </xf>
    <xf numFmtId="0" fontId="50" fillId="0" borderId="22" xfId="0" applyFont="1" applyFill="1" applyBorder="1" applyAlignment="1">
      <alignment horizontal="right"/>
    </xf>
    <xf numFmtId="0" fontId="50" fillId="0" borderId="22" xfId="0" applyFont="1" applyBorder="1" applyAlignment="1">
      <alignment horizontal="right"/>
    </xf>
    <xf numFmtId="0" fontId="50" fillId="0" borderId="9" xfId="0" applyFont="1" applyBorder="1" applyAlignment="1">
      <alignment horizontal="right"/>
    </xf>
    <xf numFmtId="0" fontId="50" fillId="0" borderId="8" xfId="0" applyFont="1" applyFill="1" applyBorder="1" applyAlignment="1">
      <alignment horizontal="right"/>
    </xf>
    <xf numFmtId="0" fontId="50" fillId="0" borderId="8" xfId="0" applyFont="1" applyBorder="1" applyAlignment="1">
      <alignment horizontal="right"/>
    </xf>
    <xf numFmtId="38" fontId="50" fillId="0" borderId="9" xfId="1" applyFont="1" applyFill="1" applyBorder="1" applyAlignment="1">
      <alignment horizontal="right"/>
    </xf>
    <xf numFmtId="38" fontId="50" fillId="0" borderId="9" xfId="1" applyFont="1" applyBorder="1" applyAlignment="1">
      <alignment horizontal="right"/>
    </xf>
    <xf numFmtId="38" fontId="50" fillId="0" borderId="12" xfId="1" applyFont="1" applyBorder="1" applyAlignment="1">
      <alignment horizontal="right"/>
    </xf>
    <xf numFmtId="38" fontId="50" fillId="0" borderId="22" xfId="1" applyFont="1" applyBorder="1" applyAlignment="1">
      <alignment horizontal="right"/>
    </xf>
    <xf numFmtId="38" fontId="50" fillId="0" borderId="14" xfId="1" applyFont="1" applyBorder="1" applyAlignment="1">
      <alignment horizontal="right"/>
    </xf>
    <xf numFmtId="38" fontId="50" fillId="0" borderId="8" xfId="1" applyFont="1" applyBorder="1" applyAlignment="1">
      <alignment horizontal="right"/>
    </xf>
    <xf numFmtId="38" fontId="50" fillId="0" borderId="10" xfId="1" applyFont="1" applyBorder="1" applyAlignment="1">
      <alignment horizontal="right"/>
    </xf>
    <xf numFmtId="38" fontId="59" fillId="0" borderId="12" xfId="3" applyFont="1" applyFill="1" applyBorder="1" applyAlignment="1">
      <alignment horizontal="right" vertical="center"/>
    </xf>
    <xf numFmtId="38" fontId="59" fillId="0" borderId="88" xfId="3" applyFont="1" applyFill="1" applyBorder="1" applyAlignment="1">
      <alignment horizontal="right" vertical="center"/>
    </xf>
    <xf numFmtId="38" fontId="59" fillId="0" borderId="93" xfId="3" applyFont="1" applyFill="1" applyBorder="1" applyAlignment="1">
      <alignment horizontal="right" vertical="center"/>
    </xf>
    <xf numFmtId="38" fontId="59" fillId="0" borderId="94" xfId="3" applyFont="1" applyFill="1" applyBorder="1" applyAlignment="1">
      <alignment horizontal="right" vertical="center"/>
    </xf>
    <xf numFmtId="38" fontId="59" fillId="0" borderId="2" xfId="3" applyFont="1" applyFill="1" applyBorder="1" applyAlignment="1">
      <alignment horizontal="right" vertical="center"/>
    </xf>
    <xf numFmtId="38" fontId="59" fillId="0" borderId="13" xfId="3" applyFont="1" applyFill="1" applyBorder="1" applyAlignment="1">
      <alignment horizontal="right" vertical="center"/>
    </xf>
    <xf numFmtId="38" fontId="59" fillId="0" borderId="95" xfId="3" applyFont="1" applyFill="1" applyBorder="1" applyAlignment="1">
      <alignment horizontal="right" vertical="center"/>
    </xf>
    <xf numFmtId="38" fontId="59" fillId="0" borderId="1" xfId="3" applyFont="1" applyFill="1" applyBorder="1" applyAlignment="1">
      <alignment horizontal="right" vertical="center"/>
    </xf>
    <xf numFmtId="38" fontId="59" fillId="0" borderId="9" xfId="3" applyFont="1" applyFill="1" applyBorder="1" applyAlignment="1">
      <alignment horizontal="right" vertical="center"/>
    </xf>
    <xf numFmtId="38" fontId="59" fillId="0" borderId="31" xfId="3" applyFont="1" applyFill="1" applyBorder="1" applyAlignment="1">
      <alignment horizontal="right" vertical="center"/>
    </xf>
    <xf numFmtId="38" fontId="59" fillId="0" borderId="96" xfId="3" applyFont="1" applyFill="1" applyBorder="1" applyAlignment="1">
      <alignment horizontal="right" vertical="center"/>
    </xf>
    <xf numFmtId="38" fontId="59" fillId="0" borderId="97" xfId="3" applyFont="1" applyFill="1" applyBorder="1" applyAlignment="1">
      <alignment horizontal="right" vertical="center"/>
    </xf>
    <xf numFmtId="38" fontId="59" fillId="0" borderId="27" xfId="3" applyFont="1" applyFill="1" applyBorder="1" applyAlignment="1">
      <alignment horizontal="right" vertical="center"/>
    </xf>
    <xf numFmtId="38" fontId="59" fillId="0" borderId="11" xfId="3" applyFont="1" applyFill="1" applyBorder="1" applyAlignment="1">
      <alignment horizontal="right" vertical="center"/>
    </xf>
    <xf numFmtId="38" fontId="59" fillId="0" borderId="20" xfId="3" applyFont="1" applyFill="1" applyBorder="1" applyAlignment="1">
      <alignment horizontal="right" vertical="center"/>
    </xf>
    <xf numFmtId="38" fontId="59" fillId="0" borderId="5" xfId="3" applyFont="1" applyFill="1" applyBorder="1" applyAlignment="1">
      <alignment horizontal="right" vertical="center"/>
    </xf>
    <xf numFmtId="38" fontId="59" fillId="0" borderId="98" xfId="3" applyFont="1" applyFill="1" applyBorder="1" applyAlignment="1">
      <alignment horizontal="right" vertical="center"/>
    </xf>
    <xf numFmtId="38" fontId="59" fillId="0" borderId="99" xfId="3" applyFont="1" applyFill="1" applyBorder="1" applyAlignment="1">
      <alignment horizontal="right" vertical="center"/>
    </xf>
    <xf numFmtId="38" fontId="59" fillId="0" borderId="18" xfId="3" applyFont="1" applyFill="1" applyBorder="1" applyAlignment="1">
      <alignment horizontal="right" vertical="center"/>
    </xf>
    <xf numFmtId="38" fontId="59" fillId="0" borderId="3" xfId="3" applyFont="1" applyFill="1" applyBorder="1" applyAlignment="1">
      <alignment horizontal="right" vertical="center"/>
    </xf>
    <xf numFmtId="0" fontId="59" fillId="0" borderId="99" xfId="3" applyNumberFormat="1" applyFont="1" applyFill="1" applyBorder="1" applyAlignment="1">
      <alignment horizontal="right" vertical="center"/>
    </xf>
    <xf numFmtId="49" fontId="59" fillId="0" borderId="18" xfId="3" applyNumberFormat="1" applyFont="1" applyFill="1" applyBorder="1" applyAlignment="1">
      <alignment horizontal="right" vertical="center"/>
    </xf>
    <xf numFmtId="188" fontId="59" fillId="0" borderId="7" xfId="6" applyNumberFormat="1" applyFont="1" applyFill="1" applyBorder="1" applyAlignment="1">
      <alignment horizontal="right"/>
    </xf>
    <xf numFmtId="188" fontId="59" fillId="0" borderId="61" xfId="6" applyNumberFormat="1" applyFont="1" applyFill="1" applyBorder="1" applyAlignment="1">
      <alignment horizontal="right"/>
    </xf>
    <xf numFmtId="188" fontId="59" fillId="0" borderId="102" xfId="6" applyNumberFormat="1" applyFont="1" applyFill="1" applyBorder="1" applyAlignment="1">
      <alignment horizontal="right"/>
    </xf>
    <xf numFmtId="188" fontId="59" fillId="0" borderId="21" xfId="6" applyNumberFormat="1" applyFont="1" applyFill="1" applyBorder="1" applyAlignment="1">
      <alignment horizontal="right"/>
    </xf>
    <xf numFmtId="188" fontId="59" fillId="0" borderId="11" xfId="6" applyNumberFormat="1" applyFont="1" applyFill="1" applyBorder="1" applyAlignment="1">
      <alignment horizontal="right"/>
    </xf>
    <xf numFmtId="188" fontId="59" fillId="0" borderId="60" xfId="6" applyNumberFormat="1" applyFont="1" applyFill="1" applyBorder="1" applyAlignment="1">
      <alignment horizontal="right"/>
    </xf>
    <xf numFmtId="188" fontId="59" fillId="0" borderId="103" xfId="6" applyNumberFormat="1" applyFont="1" applyFill="1" applyBorder="1" applyAlignment="1">
      <alignment horizontal="right"/>
    </xf>
    <xf numFmtId="188" fontId="59" fillId="0" borderId="27" xfId="6" applyNumberFormat="1" applyFont="1" applyFill="1" applyBorder="1" applyAlignment="1">
      <alignment horizontal="right"/>
    </xf>
    <xf numFmtId="188" fontId="59" fillId="0" borderId="3" xfId="6" applyNumberFormat="1" applyFont="1" applyFill="1" applyBorder="1" applyAlignment="1">
      <alignment horizontal="right"/>
    </xf>
    <xf numFmtId="188" fontId="59" fillId="0" borderId="89" xfId="6" applyNumberFormat="1" applyFont="1" applyFill="1" applyBorder="1" applyAlignment="1">
      <alignment horizontal="right"/>
    </xf>
    <xf numFmtId="188" fontId="59" fillId="0" borderId="101" xfId="6" applyNumberFormat="1" applyFont="1" applyFill="1" applyBorder="1" applyAlignment="1">
      <alignment horizontal="right"/>
    </xf>
    <xf numFmtId="188" fontId="59" fillId="0" borderId="4" xfId="6" applyNumberFormat="1" applyFont="1" applyFill="1" applyBorder="1" applyAlignment="1">
      <alignment horizontal="right"/>
    </xf>
    <xf numFmtId="0" fontId="10" fillId="0" borderId="38" xfId="2" applyFont="1" applyBorder="1" applyAlignment="1">
      <alignment horizontal="center" vertical="center"/>
    </xf>
    <xf numFmtId="0" fontId="10" fillId="0" borderId="39" xfId="2" applyFont="1" applyBorder="1" applyAlignment="1">
      <alignment horizontal="center" vertical="center"/>
    </xf>
    <xf numFmtId="0" fontId="10" fillId="0" borderId="16" xfId="2" applyFont="1" applyBorder="1" applyAlignment="1">
      <alignment horizontal="center" vertical="center"/>
    </xf>
    <xf numFmtId="0" fontId="14" fillId="0" borderId="36" xfId="2" applyFont="1" applyBorder="1" applyAlignment="1">
      <alignment horizontal="left" vertical="center" wrapText="1"/>
    </xf>
    <xf numFmtId="0" fontId="26" fillId="0" borderId="0" xfId="6" applyFont="1" applyAlignment="1">
      <alignment horizontal="center"/>
    </xf>
    <xf numFmtId="0" fontId="7" fillId="0" borderId="0" xfId="6" applyFill="1" applyBorder="1" applyAlignment="1">
      <alignment horizontal="left"/>
    </xf>
    <xf numFmtId="0" fontId="7" fillId="0" borderId="0" xfId="6" applyFill="1" applyAlignment="1">
      <alignment horizontal="left" vertical="center" wrapText="1"/>
    </xf>
    <xf numFmtId="0" fontId="17" fillId="0" borderId="56" xfId="6" applyFont="1" applyFill="1" applyBorder="1" applyAlignment="1">
      <alignment horizontal="center"/>
    </xf>
    <xf numFmtId="38" fontId="8" fillId="0" borderId="61" xfId="3" applyNumberFormat="1" applyFont="1" applyBorder="1" applyAlignment="1">
      <alignment horizontal="center" vertical="center" wrapText="1"/>
    </xf>
    <xf numFmtId="38" fontId="8" fillId="0" borderId="7" xfId="3" applyNumberFormat="1" applyFont="1" applyBorder="1" applyAlignment="1">
      <alignment horizontal="center" vertical="center" wrapText="1"/>
    </xf>
    <xf numFmtId="0" fontId="7" fillId="0" borderId="60" xfId="6" applyFont="1" applyFill="1" applyBorder="1" applyAlignment="1">
      <alignment horizontal="center" vertical="center"/>
    </xf>
    <xf numFmtId="0" fontId="7" fillId="0" borderId="31" xfId="6" applyFont="1" applyFill="1" applyBorder="1" applyAlignment="1">
      <alignment horizontal="center" vertical="center"/>
    </xf>
    <xf numFmtId="0" fontId="7" fillId="0" borderId="11" xfId="6" applyFont="1" applyFill="1" applyBorder="1" applyAlignment="1">
      <alignment horizontal="center" vertical="center"/>
    </xf>
    <xf numFmtId="0" fontId="33" fillId="0" borderId="0" xfId="6" applyFont="1" applyAlignment="1">
      <alignment horizontal="left" vertical="center" wrapText="1"/>
    </xf>
    <xf numFmtId="0" fontId="33" fillId="0" borderId="0" xfId="0" applyFont="1" applyAlignment="1">
      <alignment vertical="center"/>
    </xf>
    <xf numFmtId="0" fontId="35" fillId="0" borderId="0" xfId="0" applyFont="1" applyAlignment="1">
      <alignment horizontal="left" vertical="center"/>
    </xf>
    <xf numFmtId="38" fontId="17" fillId="0" borderId="65" xfId="1" applyFont="1" applyBorder="1" applyAlignment="1">
      <alignment horizontal="center" vertical="center" wrapText="1"/>
    </xf>
    <xf numFmtId="38" fontId="17" fillId="0" borderId="64" xfId="1" applyFont="1" applyBorder="1" applyAlignment="1">
      <alignment horizontal="center" vertical="center" wrapText="1"/>
    </xf>
    <xf numFmtId="38" fontId="17" fillId="0" borderId="61" xfId="1" applyFont="1" applyBorder="1" applyAlignment="1">
      <alignment horizontal="center" vertical="center" wrapText="1"/>
    </xf>
    <xf numFmtId="38" fontId="17" fillId="0" borderId="7" xfId="1" applyFont="1" applyBorder="1" applyAlignment="1">
      <alignment horizontal="center" vertical="center" wrapText="1"/>
    </xf>
    <xf numFmtId="38" fontId="8" fillId="0" borderId="65" xfId="1" applyFont="1" applyBorder="1" applyAlignment="1">
      <alignment horizontal="center" vertical="center" wrapText="1"/>
    </xf>
    <xf numFmtId="38" fontId="8" fillId="0" borderId="64" xfId="1" applyFont="1" applyBorder="1" applyAlignment="1">
      <alignment horizontal="center" vertical="center" wrapText="1"/>
    </xf>
    <xf numFmtId="38" fontId="8" fillId="0" borderId="61" xfId="1" applyFont="1" applyBorder="1" applyAlignment="1">
      <alignment horizontal="center" vertical="center" wrapText="1"/>
    </xf>
    <xf numFmtId="38" fontId="8" fillId="0" borderId="7" xfId="1" applyFont="1" applyBorder="1" applyAlignment="1">
      <alignment horizontal="center" vertical="center" wrapText="1"/>
    </xf>
    <xf numFmtId="0" fontId="17" fillId="3" borderId="52" xfId="6" applyFont="1" applyFill="1" applyBorder="1" applyAlignment="1">
      <alignment horizontal="center" vertical="center" wrapText="1"/>
    </xf>
    <xf numFmtId="0" fontId="17" fillId="3" borderId="57" xfId="6" applyFont="1" applyFill="1" applyBorder="1" applyAlignment="1">
      <alignment horizontal="center" vertical="center" wrapText="1"/>
    </xf>
    <xf numFmtId="0" fontId="8" fillId="0" borderId="42" xfId="9" applyFont="1" applyBorder="1" applyAlignment="1">
      <alignment horizontal="center"/>
    </xf>
    <xf numFmtId="0" fontId="8" fillId="0" borderId="43" xfId="9" applyFont="1" applyBorder="1" applyAlignment="1">
      <alignment horizontal="center"/>
    </xf>
    <xf numFmtId="38" fontId="43" fillId="0" borderId="0" xfId="10" applyFont="1" applyAlignment="1">
      <alignment horizontal="left" wrapText="1"/>
    </xf>
    <xf numFmtId="0" fontId="18" fillId="0" borderId="60" xfId="11" quotePrefix="1" applyFont="1" applyBorder="1" applyAlignment="1">
      <alignment horizontal="center" vertical="center"/>
    </xf>
    <xf numFmtId="0" fontId="18" fillId="0" borderId="31" xfId="11" quotePrefix="1" applyFont="1" applyBorder="1" applyAlignment="1">
      <alignment horizontal="center" vertical="center"/>
    </xf>
    <xf numFmtId="0" fontId="18" fillId="0" borderId="11" xfId="11" quotePrefix="1" applyFont="1" applyBorder="1" applyAlignment="1">
      <alignment horizontal="center" vertical="center"/>
    </xf>
    <xf numFmtId="0" fontId="18" fillId="0" borderId="81" xfId="11" applyFont="1" applyBorder="1" applyAlignment="1">
      <alignment horizontal="center" vertical="center"/>
    </xf>
    <xf numFmtId="0" fontId="18" fillId="0" borderId="90" xfId="11" applyFont="1" applyBorder="1" applyAlignment="1">
      <alignment horizontal="center" vertical="center"/>
    </xf>
    <xf numFmtId="0" fontId="18" fillId="0" borderId="24" xfId="11" applyFont="1" applyBorder="1" applyAlignment="1">
      <alignment horizontal="center" vertical="center"/>
    </xf>
    <xf numFmtId="0" fontId="18" fillId="0" borderId="62" xfId="11" applyFont="1" applyBorder="1" applyAlignment="1">
      <alignment horizontal="center" vertical="center"/>
    </xf>
    <xf numFmtId="0" fontId="18" fillId="0" borderId="0" xfId="11" applyFont="1" applyBorder="1" applyAlignment="1">
      <alignment horizontal="center" vertical="center"/>
    </xf>
    <xf numFmtId="0" fontId="18" fillId="0" borderId="41" xfId="11" applyFont="1" applyBorder="1" applyAlignment="1">
      <alignment horizontal="center" vertical="center"/>
    </xf>
    <xf numFmtId="0" fontId="7" fillId="0" borderId="69" xfId="6" applyFont="1" applyBorder="1" applyAlignment="1">
      <alignment horizontal="center" vertical="top"/>
    </xf>
    <xf numFmtId="0" fontId="7" fillId="0" borderId="67" xfId="6" applyBorder="1" applyAlignment="1">
      <alignment horizontal="center"/>
    </xf>
    <xf numFmtId="0" fontId="7" fillId="0" borderId="0" xfId="6" applyFont="1" applyAlignment="1">
      <alignment horizontal="left" vertical="center" wrapText="1"/>
    </xf>
    <xf numFmtId="38" fontId="8" fillId="3" borderId="28" xfId="3" applyFont="1" applyFill="1" applyBorder="1" applyAlignment="1" applyProtection="1">
      <alignment horizontal="center" vertical="center" wrapText="1"/>
    </xf>
    <xf numFmtId="38" fontId="8" fillId="3" borderId="37" xfId="3" applyFont="1" applyFill="1" applyBorder="1" applyAlignment="1" applyProtection="1">
      <alignment horizontal="center" vertical="center" wrapText="1"/>
    </xf>
    <xf numFmtId="38" fontId="7" fillId="0" borderId="0" xfId="3" applyFont="1" applyAlignment="1">
      <alignment horizontal="center"/>
    </xf>
    <xf numFmtId="38" fontId="7" fillId="0" borderId="41" xfId="3" applyFont="1" applyBorder="1" applyAlignment="1">
      <alignment horizontal="center"/>
    </xf>
    <xf numFmtId="38" fontId="7" fillId="5" borderId="44" xfId="3" applyFont="1" applyFill="1" applyBorder="1" applyAlignment="1">
      <alignment horizontal="center" vertical="center" wrapText="1"/>
    </xf>
    <xf numFmtId="38" fontId="7" fillId="5" borderId="48" xfId="3" applyFont="1" applyFill="1" applyBorder="1" applyAlignment="1">
      <alignment horizontal="center" vertical="center" wrapText="1"/>
    </xf>
    <xf numFmtId="38" fontId="7" fillId="5" borderId="40" xfId="3" applyFont="1" applyFill="1" applyBorder="1" applyAlignment="1">
      <alignment horizontal="center" vertical="center" wrapText="1"/>
    </xf>
    <xf numFmtId="38" fontId="8" fillId="5" borderId="44" xfId="3" applyFont="1" applyFill="1" applyBorder="1" applyAlignment="1">
      <alignment horizontal="center" vertical="center" wrapText="1" shrinkToFit="1"/>
    </xf>
    <xf numFmtId="38" fontId="8" fillId="5" borderId="48" xfId="3" applyFont="1" applyFill="1" applyBorder="1" applyAlignment="1">
      <alignment horizontal="center" vertical="center" wrapText="1" shrinkToFit="1"/>
    </xf>
    <xf numFmtId="38" fontId="8" fillId="5" borderId="40" xfId="3" applyFont="1" applyFill="1" applyBorder="1" applyAlignment="1">
      <alignment horizontal="center" vertical="center" wrapText="1" shrinkToFit="1"/>
    </xf>
    <xf numFmtId="38" fontId="7" fillId="0" borderId="70" xfId="3" applyNumberFormat="1" applyFont="1" applyFill="1" applyBorder="1" applyAlignment="1">
      <alignment horizontal="center" vertical="center"/>
    </xf>
    <xf numFmtId="38" fontId="7" fillId="0" borderId="36" xfId="3" applyNumberFormat="1" applyFont="1" applyFill="1" applyBorder="1" applyAlignment="1">
      <alignment horizontal="center" vertical="center"/>
    </xf>
    <xf numFmtId="38" fontId="7" fillId="0" borderId="59" xfId="3" applyNumberFormat="1" applyFont="1" applyFill="1" applyBorder="1" applyAlignment="1">
      <alignment horizontal="center" vertical="center"/>
    </xf>
    <xf numFmtId="38" fontId="7" fillId="0" borderId="50" xfId="3" applyNumberFormat="1" applyFont="1" applyFill="1" applyBorder="1" applyAlignment="1">
      <alignment horizontal="center" vertical="center"/>
    </xf>
    <xf numFmtId="38" fontId="7" fillId="0" borderId="56" xfId="3" applyNumberFormat="1" applyFont="1" applyFill="1" applyBorder="1" applyAlignment="1">
      <alignment horizontal="center" vertical="center"/>
    </xf>
    <xf numFmtId="38" fontId="7" fillId="0" borderId="21" xfId="3" applyNumberFormat="1" applyFont="1" applyFill="1" applyBorder="1" applyAlignment="1">
      <alignment horizontal="center" vertical="center"/>
    </xf>
    <xf numFmtId="38" fontId="7" fillId="0" borderId="42" xfId="3" applyNumberFormat="1" applyFont="1" applyFill="1" applyBorder="1" applyAlignment="1">
      <alignment horizontal="center"/>
    </xf>
    <xf numFmtId="38" fontId="7" fillId="0" borderId="6" xfId="3" applyNumberFormat="1" applyFont="1" applyFill="1" applyBorder="1" applyAlignment="1">
      <alignment horizontal="center"/>
    </xf>
    <xf numFmtId="38" fontId="7" fillId="0" borderId="43" xfId="3" applyNumberFormat="1" applyFont="1" applyFill="1" applyBorder="1" applyAlignment="1">
      <alignment horizontal="center"/>
    </xf>
  </cellXfs>
  <cellStyles count="13">
    <cellStyle name="パーセント 2" xfId="4"/>
    <cellStyle name="桁区切り" xfId="1" builtinId="6"/>
    <cellStyle name="桁区切り 2" xfId="3"/>
    <cellStyle name="桁区切り 3" xfId="8"/>
    <cellStyle name="桁区切り 4" xfId="10"/>
    <cellStyle name="標準" xfId="0" builtinId="0"/>
    <cellStyle name="標準 2" xfId="6"/>
    <cellStyle name="標準 3" xfId="7"/>
    <cellStyle name="標準 4" xfId="9"/>
    <cellStyle name="標準 4 2" xfId="12"/>
    <cellStyle name="標準 5" xfId="11"/>
    <cellStyle name="標準_H15人口入力済み" xfId="2"/>
    <cellStyle name="標準_JB16_男女別各歳人口（その１）" xfId="5"/>
  </cellStyles>
  <dxfs count="0"/>
  <tableStyles count="0" defaultTableStyle="TableStyleMedium2" defaultPivotStyle="PivotStyleLight16"/>
  <colors>
    <mruColors>
      <color rgb="FFCCFFCC"/>
      <color rgb="FFFFFF99"/>
      <color rgb="FFFF6699"/>
      <color rgb="FFFF99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79070058904625"/>
          <c:y val="5.208350994028707E-2"/>
          <c:w val="0.67761874921669385"/>
          <c:h val="0.8055582870764400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'1人口の推移　年齢階級別'!$A$5:$A$24</c:f>
              <c:strCache>
                <c:ptCount val="20"/>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c:v>
                </c:pt>
              </c:strCache>
            </c:strRef>
          </c:cat>
          <c:val>
            <c:numRef>
              <c:f>'1人口の推移　年齢階級別'!$G$5:$G$24</c:f>
              <c:numCache>
                <c:formatCode>#,##0_);[Red]\(#,##0\)</c:formatCode>
                <c:ptCount val="20"/>
                <c:pt idx="0">
                  <c:v>2651</c:v>
                </c:pt>
                <c:pt idx="1">
                  <c:v>3038</c:v>
                </c:pt>
                <c:pt idx="2">
                  <c:v>3173</c:v>
                </c:pt>
                <c:pt idx="3">
                  <c:v>3528</c:v>
                </c:pt>
                <c:pt idx="4">
                  <c:v>3471</c:v>
                </c:pt>
                <c:pt idx="5">
                  <c:v>2973</c:v>
                </c:pt>
                <c:pt idx="6">
                  <c:v>3650</c:v>
                </c:pt>
                <c:pt idx="7">
                  <c:v>3945</c:v>
                </c:pt>
                <c:pt idx="8">
                  <c:v>4527</c:v>
                </c:pt>
                <c:pt idx="9">
                  <c:v>5102</c:v>
                </c:pt>
                <c:pt idx="10">
                  <c:v>4359</c:v>
                </c:pt>
                <c:pt idx="11">
                  <c:v>4388</c:v>
                </c:pt>
                <c:pt idx="12">
                  <c:v>4590</c:v>
                </c:pt>
                <c:pt idx="13">
                  <c:v>4758</c:v>
                </c:pt>
                <c:pt idx="14">
                  <c:v>5222</c:v>
                </c:pt>
                <c:pt idx="15">
                  <c:v>3792</c:v>
                </c:pt>
                <c:pt idx="16">
                  <c:v>2860</c:v>
                </c:pt>
                <c:pt idx="17">
                  <c:v>2370</c:v>
                </c:pt>
                <c:pt idx="18">
                  <c:v>1441</c:v>
                </c:pt>
                <c:pt idx="19">
                  <c:v>503</c:v>
                </c:pt>
              </c:numCache>
            </c:numRef>
          </c:val>
        </c:ser>
        <c:dLbls>
          <c:showLegendKey val="0"/>
          <c:showVal val="0"/>
          <c:showCatName val="0"/>
          <c:showSerName val="0"/>
          <c:showPercent val="0"/>
          <c:showBubbleSize val="0"/>
        </c:dLbls>
        <c:gapWidth val="150"/>
        <c:axId val="-1671377360"/>
        <c:axId val="-1671376816"/>
      </c:barChart>
      <c:catAx>
        <c:axId val="-1671377360"/>
        <c:scaling>
          <c:orientation val="minMax"/>
        </c:scaling>
        <c:delete val="0"/>
        <c:axPos val="l"/>
        <c:numFmt formatCode="General" sourceLinked="1"/>
        <c:majorTickMark val="in"/>
        <c:minorTickMark val="none"/>
        <c:tickLblPos val="nextTo"/>
        <c:spPr>
          <a:ln w="9525">
            <a:noFill/>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1671376816"/>
        <c:crosses val="autoZero"/>
        <c:auto val="1"/>
        <c:lblAlgn val="ctr"/>
        <c:lblOffset val="100"/>
        <c:tickLblSkip val="2"/>
        <c:tickMarkSkip val="1"/>
        <c:noMultiLvlLbl val="0"/>
      </c:catAx>
      <c:valAx>
        <c:axId val="-1671376816"/>
        <c:scaling>
          <c:orientation val="minMax"/>
        </c:scaling>
        <c:delete val="0"/>
        <c:axPos val="b"/>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1671377360"/>
        <c:crosses val="autoZero"/>
        <c:crossBetween val="between"/>
      </c:valAx>
      <c:spPr>
        <a:solidFill>
          <a:srgbClr val="FFFFFF"/>
        </a:solidFill>
        <a:ln w="25400">
          <a:noFill/>
        </a:ln>
      </c:spPr>
    </c:plotArea>
    <c:legend>
      <c:legendPos val="r"/>
      <c:layout>
        <c:manualLayout>
          <c:xMode val="edge"/>
          <c:yMode val="edge"/>
          <c:x val="0.88090435307496207"/>
          <c:y val="0.42361256926217555"/>
          <c:w val="0.10266940451745377"/>
          <c:h val="6.250036453776614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MS UI Gothic"/>
              <a:ea typeface="MS UI Gothic"/>
              <a:cs typeface="MS UI Gothic"/>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71371376"/>
        <c:axId val="-1667642960"/>
      </c:lineChart>
      <c:catAx>
        <c:axId val="-1671371376"/>
        <c:scaling>
          <c:orientation val="minMax"/>
        </c:scaling>
        <c:delete val="1"/>
        <c:axPos val="b"/>
        <c:numFmt formatCode="General" sourceLinked="1"/>
        <c:majorTickMark val="out"/>
        <c:minorTickMark val="none"/>
        <c:tickLblPos val="nextTo"/>
        <c:crossAx val="-1667642960"/>
        <c:crosses val="autoZero"/>
        <c:auto val="0"/>
        <c:lblAlgn val="ctr"/>
        <c:lblOffset val="100"/>
        <c:noMultiLvlLbl val="0"/>
      </c:catAx>
      <c:valAx>
        <c:axId val="-16676429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1371376"/>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8.4942245079944426E-2"/>
          <c:y val="0.13246770047141396"/>
          <c:w val="0.81467335053946699"/>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県・甲賀人口ピラミッド'!$Q$8:$Q$27</c:f>
              <c:strCache>
                <c:ptCount val="20"/>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９５以上</c:v>
                </c:pt>
              </c:strCache>
            </c:strRef>
          </c:cat>
          <c:val>
            <c:numRef>
              <c:f>'2人口構成　県・甲賀人口ピラミッド'!$R$8:$R$27</c:f>
              <c:numCache>
                <c:formatCode>\ ###,###,##0;"-"###,###,##0</c:formatCode>
                <c:ptCount val="20"/>
                <c:pt idx="0">
                  <c:v>30204</c:v>
                </c:pt>
                <c:pt idx="1">
                  <c:v>33425</c:v>
                </c:pt>
                <c:pt idx="2">
                  <c:v>35297</c:v>
                </c:pt>
                <c:pt idx="3">
                  <c:v>37028</c:v>
                </c:pt>
                <c:pt idx="4">
                  <c:v>39577</c:v>
                </c:pt>
                <c:pt idx="5">
                  <c:v>36975</c:v>
                </c:pt>
                <c:pt idx="6">
                  <c:v>39023</c:v>
                </c:pt>
                <c:pt idx="7">
                  <c:v>42575</c:v>
                </c:pt>
                <c:pt idx="8">
                  <c:v>48329</c:v>
                </c:pt>
                <c:pt idx="9">
                  <c:v>55857</c:v>
                </c:pt>
                <c:pt idx="10">
                  <c:v>46328</c:v>
                </c:pt>
                <c:pt idx="11">
                  <c:v>42097</c:v>
                </c:pt>
                <c:pt idx="12">
                  <c:v>38907</c:v>
                </c:pt>
                <c:pt idx="13">
                  <c:v>42496</c:v>
                </c:pt>
                <c:pt idx="14">
                  <c:v>46426</c:v>
                </c:pt>
                <c:pt idx="15">
                  <c:v>33444</c:v>
                </c:pt>
                <c:pt idx="16">
                  <c:v>22487</c:v>
                </c:pt>
                <c:pt idx="17">
                  <c:v>13366</c:v>
                </c:pt>
                <c:pt idx="18">
                  <c:v>5408</c:v>
                </c:pt>
                <c:pt idx="19">
                  <c:v>1021</c:v>
                </c:pt>
              </c:numCache>
            </c:numRef>
          </c:val>
        </c:ser>
        <c:dLbls>
          <c:showLegendKey val="0"/>
          <c:showVal val="0"/>
          <c:showCatName val="0"/>
          <c:showSerName val="0"/>
          <c:showPercent val="0"/>
          <c:showBubbleSize val="0"/>
        </c:dLbls>
        <c:gapWidth val="150"/>
        <c:axId val="-1667636432"/>
        <c:axId val="-1667639696"/>
      </c:barChart>
      <c:catAx>
        <c:axId val="-1667636432"/>
        <c:scaling>
          <c:orientation val="minMax"/>
        </c:scaling>
        <c:delete val="1"/>
        <c:axPos val="r"/>
        <c:numFmt formatCode="General" sourceLinked="0"/>
        <c:majorTickMark val="out"/>
        <c:minorTickMark val="none"/>
        <c:tickLblPos val="nextTo"/>
        <c:crossAx val="-1667639696"/>
        <c:crosses val="autoZero"/>
        <c:auto val="1"/>
        <c:lblAlgn val="ctr"/>
        <c:lblOffset val="100"/>
        <c:noMultiLvlLbl val="0"/>
      </c:catAx>
      <c:valAx>
        <c:axId val="-1667639696"/>
        <c:scaling>
          <c:orientation val="maxMin"/>
          <c:max val="60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36432"/>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4695391938955879"/>
          <c:y val="0.13020866447109089"/>
          <c:w val="0.7455223227567860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県・甲賀人口ピラミッド'!$Q$8:$Q$27</c:f>
              <c:strCache>
                <c:ptCount val="20"/>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９５以上</c:v>
                </c:pt>
              </c:strCache>
            </c:strRef>
          </c:cat>
          <c:val>
            <c:numRef>
              <c:f>'2人口構成　県・甲賀人口ピラミッド'!$S$8:$S$27</c:f>
              <c:numCache>
                <c:formatCode>\ ###,###,##0;"-"###,###,##0</c:formatCode>
                <c:ptCount val="20"/>
                <c:pt idx="0">
                  <c:v>28485</c:v>
                </c:pt>
                <c:pt idx="1">
                  <c:v>31672</c:v>
                </c:pt>
                <c:pt idx="2">
                  <c:v>33222</c:v>
                </c:pt>
                <c:pt idx="3">
                  <c:v>34676</c:v>
                </c:pt>
                <c:pt idx="4">
                  <c:v>35021</c:v>
                </c:pt>
                <c:pt idx="5">
                  <c:v>32305</c:v>
                </c:pt>
                <c:pt idx="6">
                  <c:v>35946</c:v>
                </c:pt>
                <c:pt idx="7">
                  <c:v>41146</c:v>
                </c:pt>
                <c:pt idx="8">
                  <c:v>48038</c:v>
                </c:pt>
                <c:pt idx="9">
                  <c:v>54345</c:v>
                </c:pt>
                <c:pt idx="10">
                  <c:v>46203</c:v>
                </c:pt>
                <c:pt idx="11">
                  <c:v>42819</c:v>
                </c:pt>
                <c:pt idx="12">
                  <c:v>40630</c:v>
                </c:pt>
                <c:pt idx="13">
                  <c:v>44543</c:v>
                </c:pt>
                <c:pt idx="14">
                  <c:v>50377</c:v>
                </c:pt>
                <c:pt idx="15">
                  <c:v>38305</c:v>
                </c:pt>
                <c:pt idx="16">
                  <c:v>29427</c:v>
                </c:pt>
                <c:pt idx="17">
                  <c:v>22865</c:v>
                </c:pt>
                <c:pt idx="18">
                  <c:v>13212</c:v>
                </c:pt>
                <c:pt idx="19">
                  <c:v>5039</c:v>
                </c:pt>
              </c:numCache>
            </c:numRef>
          </c:val>
        </c:ser>
        <c:dLbls>
          <c:showLegendKey val="0"/>
          <c:showVal val="0"/>
          <c:showCatName val="0"/>
          <c:showSerName val="0"/>
          <c:showPercent val="0"/>
          <c:showBubbleSize val="0"/>
        </c:dLbls>
        <c:gapWidth val="150"/>
        <c:axId val="-1667650576"/>
        <c:axId val="-1667648400"/>
      </c:barChart>
      <c:catAx>
        <c:axId val="-1667650576"/>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667648400"/>
        <c:crosses val="autoZero"/>
        <c:auto val="1"/>
        <c:lblAlgn val="ctr"/>
        <c:lblOffset val="100"/>
        <c:tickLblSkip val="1"/>
        <c:tickMarkSkip val="1"/>
        <c:noMultiLvlLbl val="0"/>
      </c:catAx>
      <c:valAx>
        <c:axId val="-1667648400"/>
        <c:scaling>
          <c:orientation val="minMax"/>
          <c:max val="60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50576"/>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7.7220222799949473E-2"/>
          <c:y val="0.13246770047141396"/>
          <c:w val="0.83011739509945681"/>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県・甲賀人口ピラミッド'!$Q$34:$Q$53</c:f>
              <c:strCache>
                <c:ptCount val="20"/>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９５以上</c:v>
                </c:pt>
              </c:strCache>
            </c:strRef>
          </c:cat>
          <c:val>
            <c:numRef>
              <c:f>'2人口構成　県・甲賀人口ピラミッド'!$R$34:$R$53</c:f>
              <c:numCache>
                <c:formatCode>\ ###,###,##0;"-"###,###,##0</c:formatCode>
                <c:ptCount val="20"/>
                <c:pt idx="0">
                  <c:v>2921</c:v>
                </c:pt>
                <c:pt idx="1">
                  <c:v>3180</c:v>
                </c:pt>
                <c:pt idx="2">
                  <c:v>3558</c:v>
                </c:pt>
                <c:pt idx="3">
                  <c:v>3900</c:v>
                </c:pt>
                <c:pt idx="4">
                  <c:v>4229</c:v>
                </c:pt>
                <c:pt idx="5">
                  <c:v>3699</c:v>
                </c:pt>
                <c:pt idx="6">
                  <c:v>4337</c:v>
                </c:pt>
                <c:pt idx="7">
                  <c:v>4471</c:v>
                </c:pt>
                <c:pt idx="8">
                  <c:v>4818</c:v>
                </c:pt>
                <c:pt idx="9">
                  <c:v>5890</c:v>
                </c:pt>
                <c:pt idx="10">
                  <c:v>4655</c:v>
                </c:pt>
                <c:pt idx="11">
                  <c:v>4432</c:v>
                </c:pt>
                <c:pt idx="12">
                  <c:v>4439</c:v>
                </c:pt>
                <c:pt idx="13">
                  <c:v>4864</c:v>
                </c:pt>
                <c:pt idx="14">
                  <c:v>5054</c:v>
                </c:pt>
                <c:pt idx="15">
                  <c:v>3342</c:v>
                </c:pt>
                <c:pt idx="16">
                  <c:v>2342</c:v>
                </c:pt>
                <c:pt idx="17">
                  <c:v>1338</c:v>
                </c:pt>
                <c:pt idx="18">
                  <c:v>556</c:v>
                </c:pt>
                <c:pt idx="19">
                  <c:v>116</c:v>
                </c:pt>
              </c:numCache>
            </c:numRef>
          </c:val>
        </c:ser>
        <c:dLbls>
          <c:showLegendKey val="0"/>
          <c:showVal val="0"/>
          <c:showCatName val="0"/>
          <c:showSerName val="0"/>
          <c:showPercent val="0"/>
          <c:showBubbleSize val="0"/>
        </c:dLbls>
        <c:gapWidth val="150"/>
        <c:axId val="-1667642416"/>
        <c:axId val="-1667640240"/>
      </c:barChart>
      <c:catAx>
        <c:axId val="-1667642416"/>
        <c:scaling>
          <c:orientation val="minMax"/>
        </c:scaling>
        <c:delete val="1"/>
        <c:axPos val="r"/>
        <c:numFmt formatCode="General" sourceLinked="0"/>
        <c:majorTickMark val="out"/>
        <c:minorTickMark val="none"/>
        <c:tickLblPos val="nextTo"/>
        <c:crossAx val="-1667640240"/>
        <c:crosses val="autoZero"/>
        <c:auto val="1"/>
        <c:lblAlgn val="ctr"/>
        <c:lblOffset val="100"/>
        <c:noMultiLvlLbl val="0"/>
      </c:catAx>
      <c:valAx>
        <c:axId val="-1667640240"/>
        <c:scaling>
          <c:orientation val="maxMin"/>
          <c:max val="7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42416"/>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3620119358056668"/>
          <c:y val="0.13020866447109089"/>
          <c:w val="0.7634435324384395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県・甲賀人口ピラミッド'!$Q$34:$Q$53</c:f>
              <c:strCache>
                <c:ptCount val="20"/>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９５以上</c:v>
                </c:pt>
              </c:strCache>
            </c:strRef>
          </c:cat>
          <c:val>
            <c:numRef>
              <c:f>'2人口構成　県・甲賀人口ピラミッド'!$S$34:$S$53</c:f>
              <c:numCache>
                <c:formatCode>\ ###,###,##0;"-"###,###,##0</c:formatCode>
                <c:ptCount val="20"/>
                <c:pt idx="0">
                  <c:v>2651</c:v>
                </c:pt>
                <c:pt idx="1">
                  <c:v>3038</c:v>
                </c:pt>
                <c:pt idx="2">
                  <c:v>3173</c:v>
                </c:pt>
                <c:pt idx="3">
                  <c:v>3528</c:v>
                </c:pt>
                <c:pt idx="4">
                  <c:v>3471</c:v>
                </c:pt>
                <c:pt idx="5">
                  <c:v>2973</c:v>
                </c:pt>
                <c:pt idx="6">
                  <c:v>3650</c:v>
                </c:pt>
                <c:pt idx="7">
                  <c:v>3945</c:v>
                </c:pt>
                <c:pt idx="8">
                  <c:v>4527</c:v>
                </c:pt>
                <c:pt idx="9">
                  <c:v>5102</c:v>
                </c:pt>
                <c:pt idx="10">
                  <c:v>4359</c:v>
                </c:pt>
                <c:pt idx="11">
                  <c:v>4388</c:v>
                </c:pt>
                <c:pt idx="12">
                  <c:v>4590</c:v>
                </c:pt>
                <c:pt idx="13">
                  <c:v>4758</c:v>
                </c:pt>
                <c:pt idx="14">
                  <c:v>5222</c:v>
                </c:pt>
                <c:pt idx="15">
                  <c:v>3792</c:v>
                </c:pt>
                <c:pt idx="16">
                  <c:v>2860</c:v>
                </c:pt>
                <c:pt idx="17">
                  <c:v>2370</c:v>
                </c:pt>
                <c:pt idx="18">
                  <c:v>1441</c:v>
                </c:pt>
                <c:pt idx="19">
                  <c:v>503</c:v>
                </c:pt>
              </c:numCache>
            </c:numRef>
          </c:val>
        </c:ser>
        <c:dLbls>
          <c:showLegendKey val="0"/>
          <c:showVal val="0"/>
          <c:showCatName val="0"/>
          <c:showSerName val="0"/>
          <c:showPercent val="0"/>
          <c:showBubbleSize val="0"/>
        </c:dLbls>
        <c:gapWidth val="150"/>
        <c:axId val="-1667641872"/>
        <c:axId val="-1667641328"/>
      </c:barChart>
      <c:catAx>
        <c:axId val="-1667641872"/>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667641328"/>
        <c:crosses val="autoZero"/>
        <c:auto val="1"/>
        <c:lblAlgn val="ctr"/>
        <c:lblOffset val="100"/>
        <c:tickLblSkip val="1"/>
        <c:tickMarkSkip val="1"/>
        <c:noMultiLvlLbl val="0"/>
      </c:catAx>
      <c:valAx>
        <c:axId val="-1667641328"/>
        <c:scaling>
          <c:orientation val="minMax"/>
          <c:max val="7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4187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67639152"/>
        <c:axId val="-1667644048"/>
      </c:lineChart>
      <c:catAx>
        <c:axId val="-1667639152"/>
        <c:scaling>
          <c:orientation val="minMax"/>
        </c:scaling>
        <c:delete val="1"/>
        <c:axPos val="b"/>
        <c:numFmt formatCode="General" sourceLinked="1"/>
        <c:majorTickMark val="out"/>
        <c:minorTickMark val="none"/>
        <c:tickLblPos val="nextTo"/>
        <c:crossAx val="-1667644048"/>
        <c:crosses val="autoZero"/>
        <c:auto val="0"/>
        <c:lblAlgn val="ctr"/>
        <c:lblOffset val="100"/>
        <c:noMultiLvlLbl val="0"/>
      </c:catAx>
      <c:valAx>
        <c:axId val="-16676440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67639152"/>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5714285714285715E-2"/>
          <c:y val="0.13246770047141396"/>
          <c:w val="0.82857142857142863"/>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strCache>
            </c:strRef>
          </c:cat>
          <c:val>
            <c:numRef>
              <c:f>'2人口構成　市別人口ピラミッド'!$R$6:$R$23</c:f>
              <c:numCache>
                <c:formatCode>\ ###,###,##0;"-"###,###,##0</c:formatCode>
                <c:ptCount val="18"/>
                <c:pt idx="0">
                  <c:v>1746</c:v>
                </c:pt>
                <c:pt idx="1">
                  <c:v>1919</c:v>
                </c:pt>
                <c:pt idx="2">
                  <c:v>2248</c:v>
                </c:pt>
                <c:pt idx="3">
                  <c:v>2433</c:v>
                </c:pt>
                <c:pt idx="4">
                  <c:v>2448</c:v>
                </c:pt>
                <c:pt idx="5">
                  <c:v>2100</c:v>
                </c:pt>
                <c:pt idx="6">
                  <c:v>2464</c:v>
                </c:pt>
                <c:pt idx="7">
                  <c:v>2641</c:v>
                </c:pt>
                <c:pt idx="8">
                  <c:v>2841</c:v>
                </c:pt>
                <c:pt idx="9">
                  <c:v>3561</c:v>
                </c:pt>
                <c:pt idx="10">
                  <c:v>2792</c:v>
                </c:pt>
                <c:pt idx="11">
                  <c:v>2758</c:v>
                </c:pt>
                <c:pt idx="12">
                  <c:v>2801</c:v>
                </c:pt>
                <c:pt idx="13">
                  <c:v>3030</c:v>
                </c:pt>
                <c:pt idx="14">
                  <c:v>3145</c:v>
                </c:pt>
                <c:pt idx="15">
                  <c:v>2097</c:v>
                </c:pt>
                <c:pt idx="16">
                  <c:v>397</c:v>
                </c:pt>
                <c:pt idx="17">
                  <c:v>965</c:v>
                </c:pt>
              </c:numCache>
            </c:numRef>
          </c:val>
        </c:ser>
        <c:dLbls>
          <c:showLegendKey val="0"/>
          <c:showVal val="0"/>
          <c:showCatName val="0"/>
          <c:showSerName val="0"/>
          <c:showPercent val="0"/>
          <c:showBubbleSize val="0"/>
        </c:dLbls>
        <c:gapWidth val="150"/>
        <c:axId val="-1667637520"/>
        <c:axId val="-1667636976"/>
      </c:barChart>
      <c:catAx>
        <c:axId val="-1667637520"/>
        <c:scaling>
          <c:orientation val="minMax"/>
        </c:scaling>
        <c:delete val="1"/>
        <c:axPos val="r"/>
        <c:numFmt formatCode="General" sourceLinked="0"/>
        <c:majorTickMark val="out"/>
        <c:minorTickMark val="none"/>
        <c:tickLblPos val="nextTo"/>
        <c:crossAx val="-1667636976"/>
        <c:crosses val="autoZero"/>
        <c:auto val="1"/>
        <c:lblAlgn val="ctr"/>
        <c:lblOffset val="100"/>
        <c:noMultiLvlLbl val="0"/>
      </c:catAx>
      <c:valAx>
        <c:axId val="-1667636976"/>
        <c:scaling>
          <c:orientation val="maxMin"/>
          <c:max val="4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37520"/>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5018368741303018"/>
          <c:y val="0.13020866447109089"/>
          <c:w val="0.747255420298979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strCache>
            </c:strRef>
          </c:cat>
          <c:val>
            <c:numRef>
              <c:f>'2人口構成　市別人口ピラミッド'!$S$6:$S$23</c:f>
              <c:numCache>
                <c:formatCode>\ ###,###,##0;"-"###,###,##0</c:formatCode>
                <c:ptCount val="18"/>
                <c:pt idx="0">
                  <c:v>1595</c:v>
                </c:pt>
                <c:pt idx="1">
                  <c:v>1856</c:v>
                </c:pt>
                <c:pt idx="2">
                  <c:v>1961</c:v>
                </c:pt>
                <c:pt idx="3">
                  <c:v>2233</c:v>
                </c:pt>
                <c:pt idx="4">
                  <c:v>2112</c:v>
                </c:pt>
                <c:pt idx="5">
                  <c:v>1776</c:v>
                </c:pt>
                <c:pt idx="6">
                  <c:v>2171</c:v>
                </c:pt>
                <c:pt idx="7">
                  <c:v>2364</c:v>
                </c:pt>
                <c:pt idx="8">
                  <c:v>2777</c:v>
                </c:pt>
                <c:pt idx="9">
                  <c:v>3173</c:v>
                </c:pt>
                <c:pt idx="10">
                  <c:v>2701</c:v>
                </c:pt>
                <c:pt idx="11">
                  <c:v>2797</c:v>
                </c:pt>
                <c:pt idx="12">
                  <c:v>2932</c:v>
                </c:pt>
                <c:pt idx="13">
                  <c:v>2952</c:v>
                </c:pt>
                <c:pt idx="14">
                  <c:v>3303</c:v>
                </c:pt>
                <c:pt idx="15">
                  <c:v>2431</c:v>
                </c:pt>
                <c:pt idx="16">
                  <c:v>1060</c:v>
                </c:pt>
                <c:pt idx="17">
                  <c:v>1734</c:v>
                </c:pt>
              </c:numCache>
            </c:numRef>
          </c:val>
        </c:ser>
        <c:dLbls>
          <c:showLegendKey val="0"/>
          <c:showVal val="0"/>
          <c:showCatName val="0"/>
          <c:showSerName val="0"/>
          <c:showPercent val="0"/>
          <c:showBubbleSize val="0"/>
        </c:dLbls>
        <c:gapWidth val="150"/>
        <c:axId val="-1667635888"/>
        <c:axId val="-1667649488"/>
      </c:barChart>
      <c:catAx>
        <c:axId val="-1667635888"/>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667649488"/>
        <c:crosses val="autoZero"/>
        <c:auto val="1"/>
        <c:lblAlgn val="ctr"/>
        <c:lblOffset val="100"/>
        <c:tickLblSkip val="1"/>
        <c:tickMarkSkip val="1"/>
        <c:noMultiLvlLbl val="0"/>
      </c:catAx>
      <c:valAx>
        <c:axId val="-1667649488"/>
        <c:scaling>
          <c:orientation val="minMax"/>
          <c:max val="4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35888"/>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1632653061224483E-2"/>
          <c:y val="0.13246770047141396"/>
          <c:w val="0.82040816326530608"/>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strCache>
            </c:strRef>
          </c:cat>
          <c:val>
            <c:numRef>
              <c:f>'2人口構成　市別人口ピラミッド'!$R$32:$R$49</c:f>
              <c:numCache>
                <c:formatCode>\ ###,###,##0;"-"###,###,##0</c:formatCode>
                <c:ptCount val="18"/>
                <c:pt idx="0">
                  <c:v>1175</c:v>
                </c:pt>
                <c:pt idx="1">
                  <c:v>1261</c:v>
                </c:pt>
                <c:pt idx="2">
                  <c:v>1310</c:v>
                </c:pt>
                <c:pt idx="3">
                  <c:v>1467</c:v>
                </c:pt>
                <c:pt idx="4">
                  <c:v>1781</c:v>
                </c:pt>
                <c:pt idx="5">
                  <c:v>1599</c:v>
                </c:pt>
                <c:pt idx="6">
                  <c:v>1873</c:v>
                </c:pt>
                <c:pt idx="7">
                  <c:v>1830</c:v>
                </c:pt>
                <c:pt idx="8">
                  <c:v>1977</c:v>
                </c:pt>
                <c:pt idx="9">
                  <c:v>2329</c:v>
                </c:pt>
                <c:pt idx="10">
                  <c:v>1863</c:v>
                </c:pt>
                <c:pt idx="11">
                  <c:v>1674</c:v>
                </c:pt>
                <c:pt idx="12">
                  <c:v>1638</c:v>
                </c:pt>
                <c:pt idx="13">
                  <c:v>1834</c:v>
                </c:pt>
                <c:pt idx="14">
                  <c:v>1909</c:v>
                </c:pt>
                <c:pt idx="15">
                  <c:v>1245</c:v>
                </c:pt>
                <c:pt idx="16">
                  <c:v>159</c:v>
                </c:pt>
                <c:pt idx="17">
                  <c:v>30</c:v>
                </c:pt>
              </c:numCache>
            </c:numRef>
          </c:val>
        </c:ser>
        <c:dLbls>
          <c:showLegendKey val="0"/>
          <c:showVal val="0"/>
          <c:showCatName val="0"/>
          <c:showSerName val="0"/>
          <c:showPercent val="0"/>
          <c:showBubbleSize val="0"/>
        </c:dLbls>
        <c:gapWidth val="150"/>
        <c:axId val="-1667643504"/>
        <c:axId val="-1667647312"/>
      </c:barChart>
      <c:catAx>
        <c:axId val="-1667643504"/>
        <c:scaling>
          <c:orientation val="minMax"/>
        </c:scaling>
        <c:delete val="1"/>
        <c:axPos val="r"/>
        <c:numFmt formatCode="General" sourceLinked="0"/>
        <c:majorTickMark val="out"/>
        <c:minorTickMark val="none"/>
        <c:tickLblPos val="nextTo"/>
        <c:crossAx val="-1667647312"/>
        <c:crosses val="autoZero"/>
        <c:auto val="1"/>
        <c:lblAlgn val="ctr"/>
        <c:lblOffset val="100"/>
        <c:noMultiLvlLbl val="0"/>
      </c:catAx>
      <c:valAx>
        <c:axId val="-1667647312"/>
        <c:scaling>
          <c:orientation val="maxMin"/>
          <c:max val="3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667643504"/>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3919463711451577"/>
          <c:y val="0.13020866447109089"/>
          <c:w val="0.7582444705974938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strCache>
            </c:strRef>
          </c:cat>
          <c:val>
            <c:numRef>
              <c:f>'2人口構成　市別人口ピラミッド'!$S$32:$S$49</c:f>
              <c:numCache>
                <c:formatCode>\ ###,###,##0;"-"###,###,##0</c:formatCode>
                <c:ptCount val="18"/>
                <c:pt idx="0">
                  <c:v>1056</c:v>
                </c:pt>
                <c:pt idx="1">
                  <c:v>1182</c:v>
                </c:pt>
                <c:pt idx="2">
                  <c:v>1212</c:v>
                </c:pt>
                <c:pt idx="3">
                  <c:v>1295</c:v>
                </c:pt>
                <c:pt idx="4">
                  <c:v>1359</c:v>
                </c:pt>
                <c:pt idx="5">
                  <c:v>1197</c:v>
                </c:pt>
                <c:pt idx="6">
                  <c:v>1479</c:v>
                </c:pt>
                <c:pt idx="7">
                  <c:v>1581</c:v>
                </c:pt>
                <c:pt idx="8">
                  <c:v>1750</c:v>
                </c:pt>
                <c:pt idx="9">
                  <c:v>1929</c:v>
                </c:pt>
                <c:pt idx="10">
                  <c:v>1658</c:v>
                </c:pt>
                <c:pt idx="11">
                  <c:v>1591</c:v>
                </c:pt>
                <c:pt idx="12">
                  <c:v>1658</c:v>
                </c:pt>
                <c:pt idx="13">
                  <c:v>1806</c:v>
                </c:pt>
                <c:pt idx="14">
                  <c:v>1919</c:v>
                </c:pt>
                <c:pt idx="15">
                  <c:v>1361</c:v>
                </c:pt>
                <c:pt idx="16">
                  <c:v>381</c:v>
                </c:pt>
                <c:pt idx="17">
                  <c:v>163</c:v>
                </c:pt>
              </c:numCache>
            </c:numRef>
          </c:val>
        </c:ser>
        <c:dLbls>
          <c:showLegendKey val="0"/>
          <c:showVal val="0"/>
          <c:showCatName val="0"/>
          <c:showSerName val="0"/>
          <c:showPercent val="0"/>
          <c:showBubbleSize val="0"/>
        </c:dLbls>
        <c:gapWidth val="150"/>
        <c:axId val="-1667640784"/>
        <c:axId val="-1667650032"/>
      </c:barChart>
      <c:catAx>
        <c:axId val="-1667640784"/>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667650032"/>
        <c:crosses val="autoZero"/>
        <c:auto val="1"/>
        <c:lblAlgn val="ctr"/>
        <c:lblOffset val="100"/>
        <c:tickLblSkip val="1"/>
        <c:tickMarkSkip val="1"/>
        <c:noMultiLvlLbl val="0"/>
      </c:catAx>
      <c:valAx>
        <c:axId val="-1667650032"/>
        <c:scaling>
          <c:orientation val="minMax"/>
          <c:max val="3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667640784"/>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71380624"/>
        <c:axId val="-1671376272"/>
      </c:lineChart>
      <c:catAx>
        <c:axId val="-1671380624"/>
        <c:scaling>
          <c:orientation val="minMax"/>
        </c:scaling>
        <c:delete val="1"/>
        <c:axPos val="b"/>
        <c:numFmt formatCode="General" sourceLinked="1"/>
        <c:majorTickMark val="out"/>
        <c:minorTickMark val="none"/>
        <c:tickLblPos val="nextTo"/>
        <c:crossAx val="-1671376272"/>
        <c:crosses val="autoZero"/>
        <c:auto val="0"/>
        <c:lblAlgn val="ctr"/>
        <c:lblOffset val="100"/>
        <c:noMultiLvlLbl val="0"/>
      </c:catAx>
      <c:valAx>
        <c:axId val="-167137627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1380624"/>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人口動態の年次推移（甲賀圏域：昭和５０年を１とした場合）</a:t>
            </a:r>
          </a:p>
        </c:rich>
      </c:tx>
      <c:layout>
        <c:manualLayout>
          <c:xMode val="edge"/>
          <c:yMode val="edge"/>
          <c:x val="0.20153200595148538"/>
          <c:y val="3.602266604091707E-2"/>
        </c:manualLayout>
      </c:layout>
      <c:overlay val="0"/>
      <c:spPr>
        <a:noFill/>
        <a:ln w="25400">
          <a:noFill/>
        </a:ln>
      </c:spPr>
    </c:title>
    <c:autoTitleDeleted val="0"/>
    <c:plotArea>
      <c:layout>
        <c:manualLayout>
          <c:layoutTarget val="inner"/>
          <c:xMode val="edge"/>
          <c:yMode val="edge"/>
          <c:x val="6.4424186117541818E-2"/>
          <c:y val="0.11789258686079487"/>
          <c:w val="0.76137079974577959"/>
          <c:h val="0.79250016723089889"/>
        </c:manualLayout>
      </c:layout>
      <c:lineChart>
        <c:grouping val="standard"/>
        <c:varyColors val="0"/>
        <c:ser>
          <c:idx val="0"/>
          <c:order val="0"/>
          <c:tx>
            <c:strRef>
              <c:f>'3人口動態(1)年次推移'!$AA$10</c:f>
              <c:strCache>
                <c:ptCount val="1"/>
                <c:pt idx="0">
                  <c:v>出生率</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'3人口動態(1)年次推移'!$AA$11:$AA$32</c:f>
              <c:numCache>
                <c:formatCode>0.0</c:formatCode>
                <c:ptCount val="22"/>
                <c:pt idx="0">
                  <c:v>1</c:v>
                </c:pt>
                <c:pt idx="1">
                  <c:v>0.86034090695971344</c:v>
                </c:pt>
                <c:pt idx="2">
                  <c:v>0.80422948634715685</c:v>
                </c:pt>
                <c:pt idx="3">
                  <c:v>0.65321876728912676</c:v>
                </c:pt>
                <c:pt idx="4">
                  <c:v>0.62601818303802581</c:v>
                </c:pt>
                <c:pt idx="5">
                  <c:v>0.62041015549644329</c:v>
                </c:pt>
                <c:pt idx="6">
                  <c:v>0.50548816210654401</c:v>
                </c:pt>
                <c:pt idx="7">
                  <c:v>0.52494692572097879</c:v>
                </c:pt>
                <c:pt idx="8">
                  <c:v>0.50057803396007716</c:v>
                </c:pt>
                <c:pt idx="9">
                  <c:v>0.52383129334539591</c:v>
                </c:pt>
                <c:pt idx="10">
                  <c:v>0.47714390960103337</c:v>
                </c:pt>
                <c:pt idx="11">
                  <c:v>0.50604982242116381</c:v>
                </c:pt>
                <c:pt idx="12">
                  <c:v>0.47508875768281716</c:v>
                </c:pt>
                <c:pt idx="13">
                  <c:v>0.49386295464099395</c:v>
                </c:pt>
                <c:pt idx="14">
                  <c:v>0.48321591165652306</c:v>
                </c:pt>
                <c:pt idx="15">
                  <c:v>0.46677264939080454</c:v>
                </c:pt>
                <c:pt idx="16">
                  <c:v>0.4791810991114242</c:v>
                </c:pt>
                <c:pt idx="17">
                  <c:v>0.45373805348910889</c:v>
                </c:pt>
                <c:pt idx="18">
                  <c:v>0.42692399964253097</c:v>
                </c:pt>
                <c:pt idx="19">
                  <c:v>0.41683463108234142</c:v>
                </c:pt>
                <c:pt idx="20">
                  <c:v>0.3907981840193705</c:v>
                </c:pt>
                <c:pt idx="21">
                  <c:v>0.3907981840193705</c:v>
                </c:pt>
              </c:numCache>
            </c:numRef>
          </c:val>
          <c:smooth val="0"/>
        </c:ser>
        <c:ser>
          <c:idx val="1"/>
          <c:order val="1"/>
          <c:tx>
            <c:strRef>
              <c:f>'3人口動態(1)年次推移'!$AB$10</c:f>
              <c:strCache>
                <c:ptCount val="1"/>
                <c:pt idx="0">
                  <c:v>死亡率</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'3人口動態(1)年次推移'!$AB$11:$AB$32</c:f>
              <c:numCache>
                <c:formatCode>0.0</c:formatCode>
                <c:ptCount val="22"/>
                <c:pt idx="0">
                  <c:v>1</c:v>
                </c:pt>
                <c:pt idx="1">
                  <c:v>0.82595237383633424</c:v>
                </c:pt>
                <c:pt idx="2">
                  <c:v>0.78305207414956168</c:v>
                </c:pt>
                <c:pt idx="3">
                  <c:v>0.78021284244803646</c:v>
                </c:pt>
                <c:pt idx="4">
                  <c:v>0.79009932725815768</c:v>
                </c:pt>
                <c:pt idx="5">
                  <c:v>0.79162193580018669</c:v>
                </c:pt>
                <c:pt idx="6">
                  <c:v>0.91224869250984397</c:v>
                </c:pt>
                <c:pt idx="7">
                  <c:v>0.88835977997077364</c:v>
                </c:pt>
                <c:pt idx="8">
                  <c:v>0.91043964536530197</c:v>
                </c:pt>
                <c:pt idx="9">
                  <c:v>0.98670959705449834</c:v>
                </c:pt>
                <c:pt idx="10">
                  <c:v>0.98435809586845946</c:v>
                </c:pt>
                <c:pt idx="11">
                  <c:v>1.0052120392061203</c:v>
                </c:pt>
                <c:pt idx="12">
                  <c:v>1.0856472507113824</c:v>
                </c:pt>
                <c:pt idx="13">
                  <c:v>1.1284051744393198</c:v>
                </c:pt>
                <c:pt idx="14">
                  <c:v>1.0829826843414523</c:v>
                </c:pt>
                <c:pt idx="15">
                  <c:v>1.0318296616593094</c:v>
                </c:pt>
                <c:pt idx="16">
                  <c:v>1.1040378361977872</c:v>
                </c:pt>
                <c:pt idx="17">
                  <c:v>1.1362597246677693</c:v>
                </c:pt>
                <c:pt idx="18">
                  <c:v>1.1720169702796517</c:v>
                </c:pt>
                <c:pt idx="19">
                  <c:v>1.1605290816345961</c:v>
                </c:pt>
                <c:pt idx="20">
                  <c:v>1.1189961290322579</c:v>
                </c:pt>
                <c:pt idx="21">
                  <c:v>1.1189961290322579</c:v>
                </c:pt>
              </c:numCache>
            </c:numRef>
          </c:val>
          <c:smooth val="0"/>
        </c:ser>
        <c:ser>
          <c:idx val="2"/>
          <c:order val="2"/>
          <c:tx>
            <c:strRef>
              <c:f>'3人口動態(1)年次推移'!$AC$10</c:f>
              <c:strCache>
                <c:ptCount val="1"/>
                <c:pt idx="0">
                  <c:v>乳児死亡率</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'3人口動態(1)年次推移'!$AC$11:$AC$32</c:f>
              <c:numCache>
                <c:formatCode>0.0</c:formatCode>
                <c:ptCount val="22"/>
                <c:pt idx="0">
                  <c:v>1</c:v>
                </c:pt>
                <c:pt idx="1">
                  <c:v>0.23059743160245677</c:v>
                </c:pt>
                <c:pt idx="2">
                  <c:v>0.5627086313781593</c:v>
                </c:pt>
                <c:pt idx="3">
                  <c:v>0.5728155339805826</c:v>
                </c:pt>
                <c:pt idx="4">
                  <c:v>0.7142239515780372</c:v>
                </c:pt>
                <c:pt idx="5">
                  <c:v>0.29378289941670227</c:v>
                </c:pt>
                <c:pt idx="6">
                  <c:v>0.49763318702125831</c:v>
                </c:pt>
                <c:pt idx="7">
                  <c:v>0.27314814814814814</c:v>
                </c:pt>
                <c:pt idx="8">
                  <c:v>0.42987249544626593</c:v>
                </c:pt>
                <c:pt idx="9">
                  <c:v>0.1368796089154031</c:v>
                </c:pt>
                <c:pt idx="10">
                  <c:v>0.3028969563623029</c:v>
                </c:pt>
                <c:pt idx="11">
                  <c:v>0.43121900287131304</c:v>
                </c:pt>
                <c:pt idx="12">
                  <c:v>0.53806067373906574</c:v>
                </c:pt>
                <c:pt idx="13">
                  <c:v>0.29653563094597024</c:v>
                </c:pt>
                <c:pt idx="14">
                  <c:v>0.2283029297954671</c:v>
                </c:pt>
                <c:pt idx="15">
                  <c:v>7.9050626854244438E-2</c:v>
                </c:pt>
                <c:pt idx="16">
                  <c:v>0.23195731536085371</c:v>
                </c:pt>
                <c:pt idx="17">
                  <c:v>0.16287094547964115</c:v>
                </c:pt>
                <c:pt idx="18">
                  <c:v>0.26073232323232326</c:v>
                </c:pt>
                <c:pt idx="19">
                  <c:v>0.26757369614512472</c:v>
                </c:pt>
                <c:pt idx="20">
                  <c:v>0.19273333333333337</c:v>
                </c:pt>
                <c:pt idx="21">
                  <c:v>0.19273333333333337</c:v>
                </c:pt>
              </c:numCache>
            </c:numRef>
          </c:val>
          <c:smooth val="0"/>
        </c:ser>
        <c:ser>
          <c:idx val="3"/>
          <c:order val="3"/>
          <c:tx>
            <c:strRef>
              <c:f>'3人口動態(1)年次推移'!$AD$10</c:f>
              <c:strCache>
                <c:ptCount val="1"/>
                <c:pt idx="0">
                  <c:v>新生児死亡率</c:v>
                </c:pt>
              </c:strCache>
            </c:strRef>
          </c:tx>
          <c:spPr>
            <a:ln w="12700">
              <a:solidFill>
                <a:srgbClr val="FF0000"/>
              </a:solidFill>
              <a:prstDash val="solid"/>
            </a:ln>
          </c:spPr>
          <c:marker>
            <c:symbol val="x"/>
            <c:size val="6"/>
            <c:spPr>
              <a:noFill/>
              <a:ln>
                <a:solidFill>
                  <a:srgbClr val="FF0000"/>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'3人口動態(1)年次推移'!$AD$11:$AD$32</c:f>
              <c:numCache>
                <c:formatCode>0.0</c:formatCode>
                <c:ptCount val="22"/>
                <c:pt idx="0">
                  <c:v>1</c:v>
                </c:pt>
                <c:pt idx="1">
                  <c:v>7.4120603015075379E-2</c:v>
                </c:pt>
                <c:pt idx="2">
                  <c:v>0.57878602084610664</c:v>
                </c:pt>
                <c:pt idx="3">
                  <c:v>0.32732316227461855</c:v>
                </c:pt>
                <c:pt idx="4">
                  <c:v>0.38261997405966275</c:v>
                </c:pt>
                <c:pt idx="5">
                  <c:v>0.22663252240717027</c:v>
                </c:pt>
                <c:pt idx="6">
                  <c:v>0.36560805577072036</c:v>
                </c:pt>
                <c:pt idx="7">
                  <c:v>0.35119047619047611</c:v>
                </c:pt>
                <c:pt idx="8">
                  <c:v>0.3684621389539422</c:v>
                </c:pt>
                <c:pt idx="9">
                  <c:v>0</c:v>
                </c:pt>
                <c:pt idx="10">
                  <c:v>0.38943894389438943</c:v>
                </c:pt>
                <c:pt idx="11">
                  <c:v>0.36961628817541109</c:v>
                </c:pt>
                <c:pt idx="12">
                  <c:v>0.39530988274706869</c:v>
                </c:pt>
                <c:pt idx="13">
                  <c:v>0.19063004846526657</c:v>
                </c:pt>
                <c:pt idx="14">
                  <c:v>9.7844112769485903E-2</c:v>
                </c:pt>
                <c:pt idx="15">
                  <c:v>0</c:v>
                </c:pt>
                <c:pt idx="16">
                  <c:v>0.29823083403538331</c:v>
                </c:pt>
                <c:pt idx="17">
                  <c:v>0.10470275066548358</c:v>
                </c:pt>
                <c:pt idx="18">
                  <c:v>0.11174242424242424</c:v>
                </c:pt>
                <c:pt idx="19">
                  <c:v>0.3440233236151603</c:v>
                </c:pt>
                <c:pt idx="20">
                  <c:v>0.24779999999999999</c:v>
                </c:pt>
                <c:pt idx="21">
                  <c:v>0.24779999999999999</c:v>
                </c:pt>
              </c:numCache>
            </c:numRef>
          </c:val>
          <c:smooth val="0"/>
        </c:ser>
        <c:ser>
          <c:idx val="4"/>
          <c:order val="4"/>
          <c:tx>
            <c:strRef>
              <c:f>'3人口動態(1)年次推移'!$AE$10</c:f>
              <c:strCache>
                <c:ptCount val="1"/>
                <c:pt idx="0">
                  <c:v>婚姻率</c:v>
                </c:pt>
              </c:strCache>
            </c:strRef>
          </c:tx>
          <c:spPr>
            <a:ln w="12700">
              <a:solidFill>
                <a:srgbClr val="800080"/>
              </a:solidFill>
              <a:prstDash val="solid"/>
            </a:ln>
          </c:spPr>
          <c:marker>
            <c:symbol val="star"/>
            <c:size val="6"/>
            <c:spPr>
              <a:noFill/>
              <a:ln>
                <a:solidFill>
                  <a:srgbClr val="800080"/>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'3人口動態(1)年次推移'!$AE$11:$AE$32</c:f>
              <c:numCache>
                <c:formatCode>0.0</c:formatCode>
                <c:ptCount val="22"/>
                <c:pt idx="0">
                  <c:v>1</c:v>
                </c:pt>
                <c:pt idx="1">
                  <c:v>0.76696197995285864</c:v>
                </c:pt>
                <c:pt idx="2">
                  <c:v>0.66757656233132057</c:v>
                </c:pt>
                <c:pt idx="3">
                  <c:v>0.58554277249743825</c:v>
                </c:pt>
                <c:pt idx="4">
                  <c:v>0.69720435492777133</c:v>
                </c:pt>
                <c:pt idx="5">
                  <c:v>0.75267478332330051</c:v>
                </c:pt>
                <c:pt idx="6">
                  <c:v>0.5964651802339942</c:v>
                </c:pt>
                <c:pt idx="7">
                  <c:v>0.61174864106024551</c:v>
                </c:pt>
                <c:pt idx="8">
                  <c:v>0.62161521729826608</c:v>
                </c:pt>
                <c:pt idx="9">
                  <c:v>0.63016064088771007</c:v>
                </c:pt>
                <c:pt idx="10">
                  <c:v>0.62142365384564047</c:v>
                </c:pt>
                <c:pt idx="11">
                  <c:v>0.63442452558053697</c:v>
                </c:pt>
                <c:pt idx="12">
                  <c:v>0.60451194062903957</c:v>
                </c:pt>
                <c:pt idx="13">
                  <c:v>0.65331359449296322</c:v>
                </c:pt>
                <c:pt idx="14">
                  <c:v>0.59891683546976038</c:v>
                </c:pt>
                <c:pt idx="15">
                  <c:v>0.59192947611143798</c:v>
                </c:pt>
                <c:pt idx="16">
                  <c:v>0.58528693600716841</c:v>
                </c:pt>
                <c:pt idx="17">
                  <c:v>0.55905137716168407</c:v>
                </c:pt>
                <c:pt idx="18">
                  <c:v>0.54734568798984051</c:v>
                </c:pt>
                <c:pt idx="19">
                  <c:v>0.54843286039026762</c:v>
                </c:pt>
                <c:pt idx="20">
                  <c:v>0.52407317676143383</c:v>
                </c:pt>
                <c:pt idx="21">
                  <c:v>0.52407317676143383</c:v>
                </c:pt>
              </c:numCache>
            </c:numRef>
          </c:val>
          <c:smooth val="0"/>
        </c:ser>
        <c:ser>
          <c:idx val="5"/>
          <c:order val="5"/>
          <c:tx>
            <c:strRef>
              <c:f>'3人口動態(1)年次推移'!$AF$10</c:f>
              <c:strCache>
                <c:ptCount val="1"/>
                <c:pt idx="0">
                  <c:v>離婚率</c:v>
                </c:pt>
              </c:strCache>
            </c:strRef>
          </c:tx>
          <c:spPr>
            <a:ln w="12700">
              <a:solidFill>
                <a:srgbClr val="800000"/>
              </a:solidFill>
              <a:prstDash val="solid"/>
            </a:ln>
          </c:spPr>
          <c:marker>
            <c:symbol val="circle"/>
            <c:size val="6"/>
            <c:spPr>
              <a:solidFill>
                <a:srgbClr val="800000"/>
              </a:solidFill>
              <a:ln>
                <a:solidFill>
                  <a:srgbClr val="800000"/>
                </a:solidFill>
                <a:prstDash val="solid"/>
              </a:ln>
            </c:spPr>
          </c:marker>
          <c:cat>
            <c:strRef>
              <c:f>'3人口動態(1)年次推移'!$Z$11:$Z$32</c:f>
              <c:strCache>
                <c:ptCount val="22"/>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pt idx="21">
                  <c:v>２年</c:v>
                </c:pt>
              </c:strCache>
            </c:strRef>
          </c:cat>
          <c:val>
            <c:numRef>
              <c:f>'3人口動態(1)年次推移'!$AF$11:$AF$32</c:f>
              <c:numCache>
                <c:formatCode>0.0</c:formatCode>
                <c:ptCount val="22"/>
                <c:pt idx="0">
                  <c:v>1</c:v>
                </c:pt>
                <c:pt idx="1">
                  <c:v>1.6108600584264812</c:v>
                </c:pt>
                <c:pt idx="2">
                  <c:v>1.4697935415719452</c:v>
                </c:pt>
                <c:pt idx="3">
                  <c:v>1.5943059993523561</c:v>
                </c:pt>
                <c:pt idx="4">
                  <c:v>2.4056848295903834</c:v>
                </c:pt>
                <c:pt idx="5">
                  <c:v>3.2379932354254328</c:v>
                </c:pt>
                <c:pt idx="6">
                  <c:v>3.824774740066732</c:v>
                </c:pt>
                <c:pt idx="7">
                  <c:v>4.0398089501136196</c:v>
                </c:pt>
                <c:pt idx="8">
                  <c:v>4.1399670615705118</c:v>
                </c:pt>
                <c:pt idx="9">
                  <c:v>3.4931257474150037</c:v>
                </c:pt>
                <c:pt idx="10">
                  <c:v>4.0435704056718951</c:v>
                </c:pt>
                <c:pt idx="11">
                  <c:v>3.8425396274000865</c:v>
                </c:pt>
                <c:pt idx="12">
                  <c:v>3.6152901610603658</c:v>
                </c:pt>
                <c:pt idx="13">
                  <c:v>3.8538099790511002</c:v>
                </c:pt>
                <c:pt idx="14">
                  <c:v>3.7988317311798996</c:v>
                </c:pt>
                <c:pt idx="15">
                  <c:v>3.3930733989907149</c:v>
                </c:pt>
                <c:pt idx="16">
                  <c:v>3.6969310613471777</c:v>
                </c:pt>
                <c:pt idx="17">
                  <c:v>3.5568750247588046</c:v>
                </c:pt>
                <c:pt idx="18">
                  <c:v>3.4265010208463611</c:v>
                </c:pt>
                <c:pt idx="19">
                  <c:v>3.0259654496554238</c:v>
                </c:pt>
                <c:pt idx="20">
                  <c:v>3.3515826086956526</c:v>
                </c:pt>
                <c:pt idx="21">
                  <c:v>3.3515826086956526</c:v>
                </c:pt>
              </c:numCache>
            </c:numRef>
          </c:val>
          <c:smooth val="0"/>
        </c:ser>
        <c:dLbls>
          <c:showLegendKey val="0"/>
          <c:showVal val="0"/>
          <c:showCatName val="0"/>
          <c:showSerName val="0"/>
          <c:showPercent val="0"/>
          <c:showBubbleSize val="0"/>
        </c:dLbls>
        <c:marker val="1"/>
        <c:smooth val="0"/>
        <c:axId val="-1667647856"/>
        <c:axId val="-1667646768"/>
      </c:lineChart>
      <c:catAx>
        <c:axId val="-1667647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667646768"/>
        <c:crosses val="autoZero"/>
        <c:auto val="1"/>
        <c:lblAlgn val="ctr"/>
        <c:lblOffset val="100"/>
        <c:tickLblSkip val="1"/>
        <c:tickMarkSkip val="1"/>
        <c:noMultiLvlLbl val="0"/>
      </c:catAx>
      <c:valAx>
        <c:axId val="-1667646768"/>
        <c:scaling>
          <c:orientation val="minMax"/>
        </c:scaling>
        <c:delete val="0"/>
        <c:axPos val="l"/>
        <c:majorGridlines>
          <c:spPr>
            <a:ln w="3175">
              <a:solidFill>
                <a:srgbClr val="FFFFFF"/>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667647856"/>
        <c:crosses val="autoZero"/>
        <c:crossBetween val="between"/>
      </c:valAx>
      <c:spPr>
        <a:solidFill>
          <a:srgbClr val="FFFFFF"/>
        </a:solidFill>
        <a:ln w="12700">
          <a:solidFill>
            <a:srgbClr val="808080"/>
          </a:solidFill>
          <a:prstDash val="solid"/>
        </a:ln>
      </c:spPr>
    </c:plotArea>
    <c:legend>
      <c:legendPos val="r"/>
      <c:layout>
        <c:manualLayout>
          <c:xMode val="edge"/>
          <c:yMode val="edge"/>
          <c:x val="0.84144595207943218"/>
          <c:y val="0.2914567798230519"/>
          <c:w val="0.15133079975186584"/>
          <c:h val="0.47408110410039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母の年齢階級別出生割合</a:t>
            </a:r>
          </a:p>
        </c:rich>
      </c:tx>
      <c:layout>
        <c:manualLayout>
          <c:xMode val="edge"/>
          <c:yMode val="edge"/>
          <c:x val="0.35273664655554415"/>
          <c:y val="2.4518506615244524E-2"/>
        </c:manualLayout>
      </c:layout>
      <c:overlay val="0"/>
      <c:spPr>
        <a:noFill/>
        <a:ln w="25400">
          <a:noFill/>
        </a:ln>
      </c:spPr>
    </c:title>
    <c:autoTitleDeleted val="0"/>
    <c:plotArea>
      <c:layout>
        <c:manualLayout>
          <c:layoutTarget val="inner"/>
          <c:xMode val="edge"/>
          <c:yMode val="edge"/>
          <c:x val="0.11312185227782856"/>
          <c:y val="0.17571524488975396"/>
          <c:w val="0.66951664749771445"/>
          <c:h val="0.68242897433927707"/>
        </c:manualLayout>
      </c:layout>
      <c:barChart>
        <c:barDir val="bar"/>
        <c:grouping val="percentStacked"/>
        <c:varyColors val="0"/>
        <c:ser>
          <c:idx val="0"/>
          <c:order val="0"/>
          <c:tx>
            <c:strRef>
              <c:f>'3人口動態(3)出生状況ｱ'!$Q$6</c:f>
              <c:strCache>
                <c:ptCount val="1"/>
                <c:pt idx="0">
                  <c:v>～１４歳</c:v>
                </c:pt>
              </c:strCache>
            </c:strRef>
          </c:tx>
          <c:spPr>
            <a:solidFill>
              <a:srgbClr val="8080FF"/>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'3人口動態(3)出生状況ｱ'!$Q$7:$Q$10</c:f>
              <c:numCache>
                <c:formatCode>#,##0_);[Red]\(#,##0\)</c:formatCode>
                <c:ptCount val="4"/>
                <c:pt idx="0">
                  <c:v>0</c:v>
                </c:pt>
                <c:pt idx="1">
                  <c:v>0</c:v>
                </c:pt>
                <c:pt idx="2">
                  <c:v>0</c:v>
                </c:pt>
                <c:pt idx="3">
                  <c:v>0</c:v>
                </c:pt>
              </c:numCache>
            </c:numRef>
          </c:val>
        </c:ser>
        <c:ser>
          <c:idx val="1"/>
          <c:order val="1"/>
          <c:tx>
            <c:strRef>
              <c:f>'3人口動態(3)出生状況ｱ'!$R$6</c:f>
              <c:strCache>
                <c:ptCount val="1"/>
                <c:pt idx="0">
                  <c:v>１５～１９歳</c:v>
                </c:pt>
              </c:strCache>
            </c:strRef>
          </c:tx>
          <c:spPr>
            <a:solidFill>
              <a:srgbClr val="FFFFC0"/>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'3人口動態(3)出生状況ｱ'!$R$7:$R$10</c:f>
              <c:numCache>
                <c:formatCode>#,##0_);[Red]\(#,##0\)</c:formatCode>
                <c:ptCount val="4"/>
                <c:pt idx="0">
                  <c:v>6</c:v>
                </c:pt>
                <c:pt idx="1">
                  <c:v>8</c:v>
                </c:pt>
                <c:pt idx="2">
                  <c:v>14</c:v>
                </c:pt>
                <c:pt idx="3">
                  <c:v>76</c:v>
                </c:pt>
              </c:numCache>
            </c:numRef>
          </c:val>
        </c:ser>
        <c:ser>
          <c:idx val="2"/>
          <c:order val="2"/>
          <c:tx>
            <c:strRef>
              <c:f>'3人口動態(3)出生状況ｱ'!$S$6</c:f>
              <c:strCache>
                <c:ptCount val="1"/>
                <c:pt idx="0">
                  <c:v>２０～２４歳</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'3人口動態(3)出生状況ｱ'!$S$7:$S$10</c:f>
              <c:numCache>
                <c:formatCode>#,##0_);[Red]\(#,##0\)</c:formatCode>
                <c:ptCount val="4"/>
                <c:pt idx="0">
                  <c:v>51</c:v>
                </c:pt>
                <c:pt idx="1">
                  <c:v>49</c:v>
                </c:pt>
                <c:pt idx="2">
                  <c:v>100</c:v>
                </c:pt>
                <c:pt idx="3">
                  <c:v>789</c:v>
                </c:pt>
              </c:numCache>
            </c:numRef>
          </c:val>
        </c:ser>
        <c:ser>
          <c:idx val="3"/>
          <c:order val="3"/>
          <c:tx>
            <c:strRef>
              <c:f>'3人口動態(3)出生状況ｱ'!$T$6</c:f>
              <c:strCache>
                <c:ptCount val="1"/>
                <c:pt idx="0">
                  <c:v>２５～２９歳</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'3人口動態(3)出生状況ｱ'!$T$7:$T$10</c:f>
              <c:numCache>
                <c:formatCode>#,##0_);[Red]\(#,##0\)</c:formatCode>
                <c:ptCount val="4"/>
                <c:pt idx="0">
                  <c:v>106</c:v>
                </c:pt>
                <c:pt idx="1">
                  <c:v>174</c:v>
                </c:pt>
                <c:pt idx="2">
                  <c:v>280</c:v>
                </c:pt>
                <c:pt idx="3">
                  <c:v>2811</c:v>
                </c:pt>
              </c:numCache>
            </c:numRef>
          </c:val>
        </c:ser>
        <c:ser>
          <c:idx val="4"/>
          <c:order val="4"/>
          <c:tx>
            <c:strRef>
              <c:f>'3人口動態(3)出生状況ｱ'!$U$6</c:f>
              <c:strCache>
                <c:ptCount val="1"/>
                <c:pt idx="0">
                  <c:v>３０～３４歳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'3人口動態(3)出生状況ｱ'!$U$7:$U$10</c:f>
              <c:numCache>
                <c:formatCode>#,##0_);[Red]\(#,##0\)</c:formatCode>
                <c:ptCount val="4"/>
                <c:pt idx="0">
                  <c:v>126</c:v>
                </c:pt>
                <c:pt idx="1">
                  <c:v>200</c:v>
                </c:pt>
                <c:pt idx="2">
                  <c:v>326</c:v>
                </c:pt>
                <c:pt idx="3">
                  <c:v>3861</c:v>
                </c:pt>
              </c:numCache>
            </c:numRef>
          </c:val>
        </c:ser>
        <c:ser>
          <c:idx val="5"/>
          <c:order val="5"/>
          <c:tx>
            <c:strRef>
              <c:f>'3人口動態(3)出生状況ｱ'!$V$6</c:f>
              <c:strCache>
                <c:ptCount val="1"/>
                <c:pt idx="0">
                  <c:v>３５～３９歳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'3人口動態(3)出生状況ｱ'!$V$7:$V$10</c:f>
              <c:numCache>
                <c:formatCode>#,##0_);[Red]\(#,##0\)</c:formatCode>
                <c:ptCount val="4"/>
                <c:pt idx="0">
                  <c:v>76</c:v>
                </c:pt>
                <c:pt idx="1">
                  <c:v>123</c:v>
                </c:pt>
                <c:pt idx="2">
                  <c:v>199</c:v>
                </c:pt>
                <c:pt idx="3">
                  <c:v>2362</c:v>
                </c:pt>
              </c:numCache>
            </c:numRef>
          </c:val>
        </c:ser>
        <c:ser>
          <c:idx val="6"/>
          <c:order val="6"/>
          <c:tx>
            <c:strRef>
              <c:f>'3人口動態(3)出生状況ｱ'!$W$6</c:f>
              <c:strCache>
                <c:ptCount val="1"/>
                <c:pt idx="0">
                  <c:v>４０～４４歳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'3人口動態(3)出生状況ｱ'!$W$7:$W$10</c:f>
              <c:numCache>
                <c:formatCode>#,##0_);[Red]\(#,##0\)</c:formatCode>
                <c:ptCount val="4"/>
                <c:pt idx="0">
                  <c:v>16</c:v>
                </c:pt>
                <c:pt idx="1">
                  <c:v>30</c:v>
                </c:pt>
                <c:pt idx="2">
                  <c:v>46</c:v>
                </c:pt>
                <c:pt idx="3">
                  <c:v>518</c:v>
                </c:pt>
              </c:numCache>
            </c:numRef>
          </c:val>
        </c:ser>
        <c:ser>
          <c:idx val="7"/>
          <c:order val="7"/>
          <c:tx>
            <c:strRef>
              <c:f>'3人口動態(3)出生状況ｱ'!$X$6</c:f>
              <c:strCache>
                <c:ptCount val="1"/>
                <c:pt idx="0">
                  <c:v>４５～４９歳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'3人口動態(3)出生状況ｱ'!$X$7:$X$10</c:f>
              <c:numCache>
                <c:formatCode>#,##0_);[Red]\(#,##0\)</c:formatCode>
                <c:ptCount val="4"/>
                <c:pt idx="0">
                  <c:v>0</c:v>
                </c:pt>
                <c:pt idx="1">
                  <c:v>2</c:v>
                </c:pt>
                <c:pt idx="2">
                  <c:v>2</c:v>
                </c:pt>
                <c:pt idx="3">
                  <c:v>19</c:v>
                </c:pt>
              </c:numCache>
            </c:numRef>
          </c:val>
        </c:ser>
        <c:ser>
          <c:idx val="8"/>
          <c:order val="8"/>
          <c:tx>
            <c:strRef>
              <c:f>'3人口動態(3)出生状況ｱ'!$Y$6</c:f>
              <c:strCache>
                <c:ptCount val="1"/>
                <c:pt idx="0">
                  <c:v>５０歳以上</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'3人口動態(3)出生状況ｱ'!$Y$7:$Y$10</c:f>
              <c:numCache>
                <c:formatCode>#,##0_);[Red]\(#,##0\)</c:formatCode>
                <c:ptCount val="4"/>
                <c:pt idx="0">
                  <c:v>0</c:v>
                </c:pt>
                <c:pt idx="1">
                  <c:v>0</c:v>
                </c:pt>
                <c:pt idx="2">
                  <c:v>0</c:v>
                </c:pt>
                <c:pt idx="3">
                  <c:v>1</c:v>
                </c:pt>
              </c:numCache>
            </c:numRef>
          </c:val>
        </c:ser>
        <c:dLbls>
          <c:showLegendKey val="0"/>
          <c:showVal val="0"/>
          <c:showCatName val="0"/>
          <c:showSerName val="0"/>
          <c:showPercent val="0"/>
          <c:showBubbleSize val="0"/>
        </c:dLbls>
        <c:gapWidth val="150"/>
        <c:overlap val="100"/>
        <c:axId val="-1667638608"/>
        <c:axId val="-1667638064"/>
      </c:barChart>
      <c:catAx>
        <c:axId val="-1667638608"/>
        <c:scaling>
          <c:orientation val="minMax"/>
        </c:scaling>
        <c:delete val="0"/>
        <c:axPos val="l"/>
        <c:numFmt formatCode="General" sourceLinked="1"/>
        <c:majorTickMark val="out"/>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67638064"/>
        <c:crosses val="autoZero"/>
        <c:auto val="0"/>
        <c:lblAlgn val="ctr"/>
        <c:lblOffset val="100"/>
        <c:tickLblSkip val="1"/>
        <c:tickMarkSkip val="1"/>
        <c:noMultiLvlLbl val="0"/>
      </c:catAx>
      <c:valAx>
        <c:axId val="-1667638064"/>
        <c:scaling>
          <c:orientation val="minMax"/>
        </c:scaling>
        <c:delete val="0"/>
        <c:axPos val="b"/>
        <c:numFmt formatCode="0%" sourceLinked="1"/>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67638608"/>
        <c:crosses val="autoZero"/>
        <c:crossBetween val="between"/>
      </c:valAx>
      <c:spPr>
        <a:noFill/>
        <a:ln w="25400">
          <a:noFill/>
        </a:ln>
      </c:spPr>
    </c:plotArea>
    <c:legend>
      <c:legendPos val="r"/>
      <c:legendEntry>
        <c:idx val="0"/>
        <c:delete val="1"/>
      </c:legendEntry>
      <c:legendEntry>
        <c:idx val="1"/>
        <c:delete val="1"/>
      </c:legendEntry>
      <c:layout>
        <c:manualLayout>
          <c:xMode val="edge"/>
          <c:yMode val="edge"/>
          <c:x val="0.81839826201500099"/>
          <c:y val="9.3707228314252128E-2"/>
          <c:w val="0.12899603712479435"/>
          <c:h val="0.72113456676811105"/>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0" i="0" u="none" strike="noStrike" baseline="0">
                <a:solidFill>
                  <a:srgbClr val="000000"/>
                </a:solidFill>
                <a:latin typeface="ＭＳ Ｐゴシック"/>
                <a:ea typeface="ＭＳ Ｐゴシック"/>
                <a:cs typeface="ＭＳ Ｐゴシック"/>
              </a:defRPr>
            </a:pPr>
            <a:r>
              <a:rPr altLang="en-US"/>
              <a:t>合計特殊出生率の年次推移</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67648944"/>
        <c:axId val="-1667646224"/>
      </c:lineChart>
      <c:catAx>
        <c:axId val="-166764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667646224"/>
        <c:crosses val="autoZero"/>
        <c:auto val="1"/>
        <c:lblAlgn val="ctr"/>
        <c:lblOffset val="100"/>
        <c:tickLblSkip val="1"/>
        <c:tickMarkSkip val="1"/>
        <c:noMultiLvlLbl val="0"/>
      </c:catAx>
      <c:valAx>
        <c:axId val="-1667646224"/>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16676489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ゴシック"/>
                <a:ea typeface="ＭＳ Ｐゴシック"/>
                <a:cs typeface="ＭＳ Ｐゴシック"/>
              </a:defRPr>
            </a:pPr>
            <a:r>
              <a:rPr altLang="en-US"/>
              <a:t>合計特殊出生率（５年間移動平均）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67635344"/>
        <c:axId val="-1667645680"/>
      </c:lineChart>
      <c:catAx>
        <c:axId val="-1667635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1667645680"/>
        <c:crosses val="autoZero"/>
        <c:auto val="1"/>
        <c:lblAlgn val="ctr"/>
        <c:lblOffset val="100"/>
        <c:tickLblSkip val="1"/>
        <c:tickMarkSkip val="1"/>
        <c:noMultiLvlLbl val="0"/>
      </c:catAx>
      <c:valAx>
        <c:axId val="-1667645680"/>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6676353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ja-JP"/>
              <a:t>体重別出生数</a:t>
            </a:r>
          </a:p>
        </c:rich>
      </c:tx>
      <c:layout>
        <c:manualLayout>
          <c:xMode val="edge"/>
          <c:yMode val="edge"/>
          <c:x val="0.32384363909277097"/>
          <c:y val="3.878543307086614E-2"/>
        </c:manualLayout>
      </c:layout>
      <c:overlay val="0"/>
    </c:title>
    <c:autoTitleDeleted val="0"/>
    <c:plotArea>
      <c:layout>
        <c:manualLayout>
          <c:layoutTarget val="inner"/>
          <c:xMode val="edge"/>
          <c:yMode val="edge"/>
          <c:x val="0.12134269753100277"/>
          <c:y val="0.16571875707488901"/>
          <c:w val="0.71357019291419721"/>
          <c:h val="0.68050468330752301"/>
        </c:manualLayout>
      </c:layout>
      <c:barChart>
        <c:barDir val="bar"/>
        <c:grouping val="percentStacked"/>
        <c:varyColors val="0"/>
        <c:ser>
          <c:idx val="1"/>
          <c:order val="0"/>
          <c:tx>
            <c:strRef>
              <c:f>'3人口動態(3)ｲ'!$Q$5</c:f>
              <c:strCache>
                <c:ptCount val="1"/>
                <c:pt idx="0">
                  <c:v>1.0kg未満</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'3人口動態(3)ｲ'!$Q$6:$Q$9</c:f>
              <c:numCache>
                <c:formatCode>#,##0_);[Red]\(#,##0\)</c:formatCode>
                <c:ptCount val="4"/>
                <c:pt idx="0">
                  <c:v>0</c:v>
                </c:pt>
                <c:pt idx="1">
                  <c:v>2</c:v>
                </c:pt>
                <c:pt idx="2">
                  <c:v>2</c:v>
                </c:pt>
                <c:pt idx="3">
                  <c:v>17</c:v>
                </c:pt>
              </c:numCache>
            </c:numRef>
          </c:val>
        </c:ser>
        <c:ser>
          <c:idx val="2"/>
          <c:order val="1"/>
          <c:tx>
            <c:strRef>
              <c:f>'3人口動態(3)ｲ'!$R$5</c:f>
              <c:strCache>
                <c:ptCount val="1"/>
                <c:pt idx="0">
                  <c:v>1.0kg～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'3人口動態(3)ｲ'!$R$6:$R$9</c:f>
              <c:numCache>
                <c:formatCode>#,##0_);[Red]\(#,##0\)</c:formatCode>
                <c:ptCount val="4"/>
                <c:pt idx="0">
                  <c:v>0</c:v>
                </c:pt>
                <c:pt idx="1">
                  <c:v>1</c:v>
                </c:pt>
                <c:pt idx="2">
                  <c:v>1</c:v>
                </c:pt>
                <c:pt idx="3">
                  <c:v>41</c:v>
                </c:pt>
              </c:numCache>
            </c:numRef>
          </c:val>
        </c:ser>
        <c:ser>
          <c:idx val="3"/>
          <c:order val="2"/>
          <c:tx>
            <c:strRef>
              <c:f>'3人口動態(3)ｲ'!$S$5</c:f>
              <c:strCache>
                <c:ptCount val="1"/>
                <c:pt idx="0">
                  <c:v>1.5kg～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'3人口動態(3)ｲ'!$S$6:$S$9</c:f>
              <c:numCache>
                <c:formatCode>#,##0_);[Red]\(#,##0\)</c:formatCode>
                <c:ptCount val="4"/>
                <c:pt idx="0">
                  <c:v>7</c:v>
                </c:pt>
                <c:pt idx="1">
                  <c:v>10</c:v>
                </c:pt>
                <c:pt idx="2">
                  <c:v>17</c:v>
                </c:pt>
                <c:pt idx="3">
                  <c:v>127</c:v>
                </c:pt>
              </c:numCache>
            </c:numRef>
          </c:val>
        </c:ser>
        <c:ser>
          <c:idx val="4"/>
          <c:order val="3"/>
          <c:tx>
            <c:strRef>
              <c:f>'3人口動態(3)ｲ'!$T$5</c:f>
              <c:strCache>
                <c:ptCount val="1"/>
                <c:pt idx="0">
                  <c:v>2.0kg～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'3人口動態(3)ｲ'!$P$6:$P$9</c:f>
              <c:strCache>
                <c:ptCount val="4"/>
                <c:pt idx="0">
                  <c:v>湖南市</c:v>
                </c:pt>
                <c:pt idx="1">
                  <c:v>甲賀市</c:v>
                </c:pt>
                <c:pt idx="2">
                  <c:v>甲賀圏域</c:v>
                </c:pt>
                <c:pt idx="3">
                  <c:v>滋賀県</c:v>
                </c:pt>
              </c:strCache>
            </c:strRef>
          </c:cat>
          <c:val>
            <c:numRef>
              <c:f>'3人口動態(3)ｲ'!$T$6:$T$9</c:f>
              <c:numCache>
                <c:formatCode>#,##0_);[Red]\(#,##0\)</c:formatCode>
                <c:ptCount val="4"/>
                <c:pt idx="0">
                  <c:v>24</c:v>
                </c:pt>
                <c:pt idx="1">
                  <c:v>44</c:v>
                </c:pt>
                <c:pt idx="2">
                  <c:v>68</c:v>
                </c:pt>
                <c:pt idx="3">
                  <c:v>762</c:v>
                </c:pt>
              </c:numCache>
            </c:numRef>
          </c:val>
        </c:ser>
        <c:ser>
          <c:idx val="5"/>
          <c:order val="4"/>
          <c:tx>
            <c:strRef>
              <c:f>'3人口動態(3)ｲ'!$U$5</c:f>
              <c:strCache>
                <c:ptCount val="1"/>
                <c:pt idx="0">
                  <c:v>2.5kg～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'3人口動態(3)ｲ'!$P$6:$P$9</c:f>
              <c:strCache>
                <c:ptCount val="4"/>
                <c:pt idx="0">
                  <c:v>湖南市</c:v>
                </c:pt>
                <c:pt idx="1">
                  <c:v>甲賀市</c:v>
                </c:pt>
                <c:pt idx="2">
                  <c:v>甲賀圏域</c:v>
                </c:pt>
                <c:pt idx="3">
                  <c:v>滋賀県</c:v>
                </c:pt>
              </c:strCache>
            </c:strRef>
          </c:cat>
          <c:val>
            <c:numRef>
              <c:f>'3人口動態(3)ｲ'!$U$6:$U$9</c:f>
              <c:numCache>
                <c:formatCode>#,##0_);[Red]\(#,##0\)</c:formatCode>
                <c:ptCount val="4"/>
                <c:pt idx="0">
                  <c:v>140</c:v>
                </c:pt>
                <c:pt idx="1">
                  <c:v>241</c:v>
                </c:pt>
                <c:pt idx="2">
                  <c:v>381</c:v>
                </c:pt>
                <c:pt idx="3">
                  <c:v>3974</c:v>
                </c:pt>
              </c:numCache>
            </c:numRef>
          </c:val>
        </c:ser>
        <c:ser>
          <c:idx val="6"/>
          <c:order val="5"/>
          <c:tx>
            <c:strRef>
              <c:f>'3人口動態(3)ｲ'!$V$5</c:f>
              <c:strCache>
                <c:ptCount val="1"/>
                <c:pt idx="0">
                  <c:v>3.0kg～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'3人口動態(3)ｲ'!$P$6:$P$9</c:f>
              <c:strCache>
                <c:ptCount val="4"/>
                <c:pt idx="0">
                  <c:v>湖南市</c:v>
                </c:pt>
                <c:pt idx="1">
                  <c:v>甲賀市</c:v>
                </c:pt>
                <c:pt idx="2">
                  <c:v>甲賀圏域</c:v>
                </c:pt>
                <c:pt idx="3">
                  <c:v>滋賀県</c:v>
                </c:pt>
              </c:strCache>
            </c:strRef>
          </c:cat>
          <c:val>
            <c:numRef>
              <c:f>'3人口動態(3)ｲ'!$V$6:$V$9</c:f>
              <c:numCache>
                <c:formatCode>#,##0_);[Red]\(#,##0\)</c:formatCode>
                <c:ptCount val="4"/>
                <c:pt idx="0">
                  <c:v>170</c:v>
                </c:pt>
                <c:pt idx="1">
                  <c:v>228</c:v>
                </c:pt>
                <c:pt idx="2">
                  <c:v>398</c:v>
                </c:pt>
                <c:pt idx="3">
                  <c:v>4353</c:v>
                </c:pt>
              </c:numCache>
            </c:numRef>
          </c:val>
        </c:ser>
        <c:ser>
          <c:idx val="7"/>
          <c:order val="6"/>
          <c:tx>
            <c:strRef>
              <c:f>'3人口動態(3)ｲ'!$W$5</c:f>
              <c:strCache>
                <c:ptCount val="1"/>
                <c:pt idx="0">
                  <c:v>3.5kg～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'3人口動態(3)ｲ'!$P$6:$P$9</c:f>
              <c:strCache>
                <c:ptCount val="4"/>
                <c:pt idx="0">
                  <c:v>湖南市</c:v>
                </c:pt>
                <c:pt idx="1">
                  <c:v>甲賀市</c:v>
                </c:pt>
                <c:pt idx="2">
                  <c:v>甲賀圏域</c:v>
                </c:pt>
                <c:pt idx="3">
                  <c:v>滋賀県</c:v>
                </c:pt>
              </c:strCache>
            </c:strRef>
          </c:cat>
          <c:val>
            <c:numRef>
              <c:f>'3人口動態(3)ｲ'!$W$6:$W$9</c:f>
              <c:numCache>
                <c:formatCode>#,##0_);[Red]\(#,##0\)</c:formatCode>
                <c:ptCount val="4"/>
                <c:pt idx="0">
                  <c:v>36</c:v>
                </c:pt>
                <c:pt idx="1">
                  <c:v>54</c:v>
                </c:pt>
                <c:pt idx="2">
                  <c:v>90</c:v>
                </c:pt>
                <c:pt idx="3">
                  <c:v>1068</c:v>
                </c:pt>
              </c:numCache>
            </c:numRef>
          </c:val>
        </c:ser>
        <c:ser>
          <c:idx val="8"/>
          <c:order val="7"/>
          <c:tx>
            <c:strRef>
              <c:f>'3人口動態(3)ｲ'!$X$5</c:f>
              <c:strCache>
                <c:ptCount val="1"/>
                <c:pt idx="0">
                  <c:v>4.0kg～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'3人口動態(3)ｲ'!$X$6:$X$9</c:f>
              <c:numCache>
                <c:formatCode>#,##0_);[Red]\(#,##0\)</c:formatCode>
                <c:ptCount val="4"/>
                <c:pt idx="0">
                  <c:v>4</c:v>
                </c:pt>
                <c:pt idx="1">
                  <c:v>6</c:v>
                </c:pt>
                <c:pt idx="2">
                  <c:v>10</c:v>
                </c:pt>
                <c:pt idx="3">
                  <c:v>90</c:v>
                </c:pt>
              </c:numCache>
            </c:numRef>
          </c:val>
        </c:ser>
        <c:ser>
          <c:idx val="9"/>
          <c:order val="8"/>
          <c:tx>
            <c:strRef>
              <c:f>'3人口動態(3)ｲ'!$Y$5</c:f>
              <c:strCache>
                <c:ptCount val="1"/>
                <c:pt idx="0">
                  <c:v>4.5kg～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'3人口動態(3)ｲ'!$Y$6:$Y$9</c:f>
              <c:numCache>
                <c:formatCode>#,##0_);[Red]\(#,##0\)</c:formatCode>
                <c:ptCount val="4"/>
                <c:pt idx="0">
                  <c:v>0</c:v>
                </c:pt>
                <c:pt idx="1">
                  <c:v>0</c:v>
                </c:pt>
                <c:pt idx="2">
                  <c:v>0</c:v>
                </c:pt>
                <c:pt idx="3">
                  <c:v>5</c:v>
                </c:pt>
              </c:numCache>
            </c:numRef>
          </c:val>
        </c:ser>
        <c:ser>
          <c:idx val="10"/>
          <c:order val="9"/>
          <c:tx>
            <c:strRef>
              <c:f>'3人口動態(3)ｲ'!$Z$5</c:f>
              <c:strCache>
                <c:ptCount val="1"/>
                <c:pt idx="0">
                  <c:v>5.0㎏以上</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'3人口動態(3)ｲ'!$Z$6:$Z$9</c:f>
              <c:numCache>
                <c:formatCode>#,##0_);[Red]\(#,##0\)</c:formatCode>
                <c:ptCount val="4"/>
                <c:pt idx="0">
                  <c:v>0</c:v>
                </c:pt>
                <c:pt idx="1">
                  <c:v>0</c:v>
                </c:pt>
                <c:pt idx="2">
                  <c:v>0</c:v>
                </c:pt>
                <c:pt idx="3">
                  <c:v>0</c:v>
                </c:pt>
              </c:numCache>
            </c:numRef>
          </c:val>
        </c:ser>
        <c:ser>
          <c:idx val="11"/>
          <c:order val="10"/>
          <c:tx>
            <c:strRef>
              <c:f>'3人口動態(3)ｲ'!$AA$5</c:f>
              <c:strCache>
                <c:ptCount val="1"/>
                <c:pt idx="0">
                  <c:v>不詳</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'3人口動態(3)ｲ'!$AA$6:$AA$9</c:f>
              <c:numCache>
                <c:formatCode>#,##0_);[Red]\(#,##0\)</c:formatCode>
                <c:ptCount val="4"/>
                <c:pt idx="0">
                  <c:v>0</c:v>
                </c:pt>
                <c:pt idx="1">
                  <c:v>0</c:v>
                </c:pt>
                <c:pt idx="2">
                  <c:v>0</c:v>
                </c:pt>
                <c:pt idx="3">
                  <c:v>0</c:v>
                </c:pt>
              </c:numCache>
            </c:numRef>
          </c:val>
        </c:ser>
        <c:dLbls>
          <c:showLegendKey val="0"/>
          <c:showVal val="0"/>
          <c:showCatName val="0"/>
          <c:showSerName val="0"/>
          <c:showPercent val="0"/>
          <c:showBubbleSize val="0"/>
        </c:dLbls>
        <c:gapWidth val="100"/>
        <c:overlap val="100"/>
        <c:axId val="-1667645136"/>
        <c:axId val="-1667644592"/>
      </c:barChart>
      <c:catAx>
        <c:axId val="-1667645136"/>
        <c:scaling>
          <c:orientation val="minMax"/>
        </c:scaling>
        <c:delete val="0"/>
        <c:axPos val="l"/>
        <c:numFmt formatCode="General" sourceLinked="1"/>
        <c:majorTickMark val="in"/>
        <c:minorTickMark val="none"/>
        <c:tickLblPos val="nextTo"/>
        <c:txPr>
          <a:bodyPr rot="0" vert="horz"/>
          <a:lstStyle/>
          <a:p>
            <a:pPr>
              <a:defRPr/>
            </a:pPr>
            <a:endParaRPr lang="ja-JP"/>
          </a:p>
        </c:txPr>
        <c:crossAx val="-1667644592"/>
        <c:crosses val="autoZero"/>
        <c:auto val="1"/>
        <c:lblAlgn val="ctr"/>
        <c:lblOffset val="100"/>
        <c:tickLblSkip val="1"/>
        <c:tickMarkSkip val="1"/>
        <c:noMultiLvlLbl val="0"/>
      </c:catAx>
      <c:valAx>
        <c:axId val="-1667644592"/>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667645136"/>
        <c:crosses val="autoZero"/>
        <c:crossBetween val="between"/>
      </c:valAx>
    </c:plotArea>
    <c:legend>
      <c:legendPos val="r"/>
      <c:layout>
        <c:manualLayout>
          <c:xMode val="edge"/>
          <c:yMode val="edge"/>
          <c:x val="0.85362468818312143"/>
          <c:y val="4.2322506561679789E-2"/>
          <c:w val="0.12786606107365772"/>
          <c:h val="0.75345472440944883"/>
        </c:manualLayout>
      </c:layout>
      <c:overlay val="0"/>
    </c:legend>
    <c:plotVisOnly val="1"/>
    <c:dispBlanksAs val="gap"/>
    <c:showDLblsOverMax val="0"/>
  </c:chart>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ＭＳ Ｐゴシック"/>
                <a:ea typeface="ＭＳ Ｐゴシック"/>
                <a:cs typeface="ＭＳ Ｐゴシック"/>
              </a:defRPr>
            </a:pPr>
            <a:r>
              <a:rPr lang="ja-JP" altLang="en-US"/>
              <a:t>合計特殊出生率の年次推移</a:t>
            </a:r>
          </a:p>
        </c:rich>
      </c:tx>
      <c:layout>
        <c:manualLayout>
          <c:xMode val="edge"/>
          <c:yMode val="edge"/>
          <c:x val="0.38399528630349777"/>
          <c:y val="3.8404838178497651E-2"/>
        </c:manualLayout>
      </c:layout>
      <c:overlay val="0"/>
      <c:spPr>
        <a:noFill/>
        <a:ln w="25400">
          <a:noFill/>
        </a:ln>
      </c:spPr>
    </c:title>
    <c:autoTitleDeleted val="0"/>
    <c:plotArea>
      <c:layout>
        <c:manualLayout>
          <c:layoutTarget val="inner"/>
          <c:xMode val="edge"/>
          <c:yMode val="edge"/>
          <c:x val="8.9238336851482469E-2"/>
          <c:y val="0.16514002322781637"/>
          <c:w val="0.73149933883835294"/>
          <c:h val="0.71048614644525654"/>
        </c:manualLayout>
      </c:layout>
      <c:lineChart>
        <c:grouping val="standard"/>
        <c:varyColors val="0"/>
        <c:ser>
          <c:idx val="4"/>
          <c:order val="0"/>
          <c:tx>
            <c:strRef>
              <c:f>'3人口動態(3)ｳ'!$B$6</c:f>
              <c:strCache>
                <c:ptCount val="1"/>
                <c:pt idx="0">
                  <c:v>全国</c:v>
                </c:pt>
              </c:strCache>
            </c:strRef>
          </c:tx>
          <c:spPr>
            <a:ln w="12700">
              <a:solidFill>
                <a:srgbClr val="000000"/>
              </a:solidFill>
              <a:prstDash val="solid"/>
            </a:ln>
          </c:spPr>
          <c:marker>
            <c:symbol val="square"/>
            <c:size val="5"/>
            <c:spPr>
              <a:noFill/>
              <a:ln>
                <a:solidFill>
                  <a:srgbClr val="000000"/>
                </a:solidFill>
                <a:prstDash val="solid"/>
              </a:ln>
            </c:spPr>
          </c:marker>
          <c:cat>
            <c:strRef>
              <c:f>'3人口動態(3)ｳ'!$C$5:$O$5</c:f>
              <c:strCache>
                <c:ptCount val="13"/>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pt idx="12">
                  <c:v>令和２年</c:v>
                </c:pt>
              </c:strCache>
            </c:strRef>
          </c:cat>
          <c:val>
            <c:numRef>
              <c:f>'3人口動態(3)ｳ'!$C$6:$O$6</c:f>
              <c:numCache>
                <c:formatCode>General</c:formatCode>
                <c:ptCount val="13"/>
                <c:pt idx="0">
                  <c:v>1.37</c:v>
                </c:pt>
                <c:pt idx="1">
                  <c:v>1.37</c:v>
                </c:pt>
                <c:pt idx="2">
                  <c:v>1.39</c:v>
                </c:pt>
                <c:pt idx="3">
                  <c:v>1.39</c:v>
                </c:pt>
                <c:pt idx="4">
                  <c:v>1.41</c:v>
                </c:pt>
                <c:pt idx="5">
                  <c:v>1.43</c:v>
                </c:pt>
                <c:pt idx="6">
                  <c:v>1.42</c:v>
                </c:pt>
                <c:pt idx="7">
                  <c:v>1.45</c:v>
                </c:pt>
                <c:pt idx="8">
                  <c:v>1.44</c:v>
                </c:pt>
                <c:pt idx="9">
                  <c:v>1.43</c:v>
                </c:pt>
                <c:pt idx="10">
                  <c:v>1.42</c:v>
                </c:pt>
                <c:pt idx="11">
                  <c:v>1.36</c:v>
                </c:pt>
                <c:pt idx="12">
                  <c:v>1.33</c:v>
                </c:pt>
              </c:numCache>
            </c:numRef>
          </c:val>
          <c:smooth val="0"/>
        </c:ser>
        <c:ser>
          <c:idx val="0"/>
          <c:order val="1"/>
          <c:tx>
            <c:strRef>
              <c:f>'3人口動態(3)ｳ'!$B$7</c:f>
              <c:strCache>
                <c:ptCount val="1"/>
                <c:pt idx="0">
                  <c:v>滋賀県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'3人口動態(3)ｳ'!$C$5:$O$5</c:f>
              <c:strCache>
                <c:ptCount val="13"/>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pt idx="12">
                  <c:v>令和２年</c:v>
                </c:pt>
              </c:strCache>
            </c:strRef>
          </c:cat>
          <c:val>
            <c:numRef>
              <c:f>'3人口動態(3)ｳ'!$C$7:$O$7</c:f>
              <c:numCache>
                <c:formatCode>General</c:formatCode>
                <c:ptCount val="13"/>
                <c:pt idx="0">
                  <c:v>1.46</c:v>
                </c:pt>
                <c:pt idx="1">
                  <c:v>1.44</c:v>
                </c:pt>
                <c:pt idx="2">
                  <c:v>1.54</c:v>
                </c:pt>
                <c:pt idx="3">
                  <c:v>1.56</c:v>
                </c:pt>
                <c:pt idx="4">
                  <c:v>1.54</c:v>
                </c:pt>
                <c:pt idx="5">
                  <c:v>1.56</c:v>
                </c:pt>
                <c:pt idx="6">
                  <c:v>1.56</c:v>
                </c:pt>
                <c:pt idx="7">
                  <c:v>1.61</c:v>
                </c:pt>
                <c:pt idx="8">
                  <c:v>1.56</c:v>
                </c:pt>
                <c:pt idx="9">
                  <c:v>1.54</c:v>
                </c:pt>
                <c:pt idx="10">
                  <c:v>1.55</c:v>
                </c:pt>
                <c:pt idx="11">
                  <c:v>1.47</c:v>
                </c:pt>
                <c:pt idx="12">
                  <c:v>1.5</c:v>
                </c:pt>
              </c:numCache>
            </c:numRef>
          </c:val>
          <c:smooth val="0"/>
        </c:ser>
        <c:ser>
          <c:idx val="1"/>
          <c:order val="2"/>
          <c:tx>
            <c:strRef>
              <c:f>'3人口動態(3)ｳ'!$B$8</c:f>
              <c:strCache>
                <c:ptCount val="1"/>
                <c:pt idx="0">
                  <c:v>甲賀圏域</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'3人口動態(3)ｳ'!$C$5:$O$5</c:f>
              <c:strCache>
                <c:ptCount val="13"/>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pt idx="12">
                  <c:v>令和２年</c:v>
                </c:pt>
              </c:strCache>
            </c:strRef>
          </c:cat>
          <c:val>
            <c:numRef>
              <c:f>'3人口動態(3)ｳ'!$C$8:$O$8</c:f>
              <c:numCache>
                <c:formatCode>General</c:formatCode>
                <c:ptCount val="13"/>
                <c:pt idx="0">
                  <c:v>1.44</c:v>
                </c:pt>
                <c:pt idx="1">
                  <c:v>1.33</c:v>
                </c:pt>
                <c:pt idx="2">
                  <c:v>1.51</c:v>
                </c:pt>
                <c:pt idx="3">
                  <c:v>1.43</c:v>
                </c:pt>
                <c:pt idx="4">
                  <c:v>1.47</c:v>
                </c:pt>
                <c:pt idx="5">
                  <c:v>1.48</c:v>
                </c:pt>
                <c:pt idx="6">
                  <c:v>1.48</c:v>
                </c:pt>
                <c:pt idx="7">
                  <c:v>1.55</c:v>
                </c:pt>
                <c:pt idx="8">
                  <c:v>1.45</c:v>
                </c:pt>
                <c:pt idx="9">
                  <c:v>1.41</c:v>
                </c:pt>
                <c:pt idx="10" formatCode="0.00">
                  <c:v>1.41</c:v>
                </c:pt>
                <c:pt idx="11" formatCode="0.00">
                  <c:v>1.34</c:v>
                </c:pt>
                <c:pt idx="12" formatCode="0.00">
                  <c:v>1.39</c:v>
                </c:pt>
              </c:numCache>
            </c:numRef>
          </c:val>
          <c:smooth val="0"/>
        </c:ser>
        <c:ser>
          <c:idx val="2"/>
          <c:order val="3"/>
          <c:tx>
            <c:strRef>
              <c:f>'3人口動態(3)ｳ'!$B$9</c:f>
              <c:strCache>
                <c:ptCount val="1"/>
                <c:pt idx="0">
                  <c:v>甲賀市</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'3人口動態(3)ｳ'!$C$5:$O$5</c:f>
              <c:strCache>
                <c:ptCount val="13"/>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pt idx="12">
                  <c:v>令和２年</c:v>
                </c:pt>
              </c:strCache>
            </c:strRef>
          </c:cat>
          <c:val>
            <c:numRef>
              <c:f>'3人口動態(3)ｳ'!$C$9:$O$9</c:f>
              <c:numCache>
                <c:formatCode>General</c:formatCode>
                <c:ptCount val="13"/>
                <c:pt idx="0">
                  <c:v>1.48</c:v>
                </c:pt>
                <c:pt idx="1">
                  <c:v>1.3</c:v>
                </c:pt>
                <c:pt idx="2">
                  <c:v>1.42</c:v>
                </c:pt>
                <c:pt idx="3">
                  <c:v>1.41</c:v>
                </c:pt>
                <c:pt idx="4">
                  <c:v>1.49</c:v>
                </c:pt>
                <c:pt idx="5">
                  <c:v>1.46</c:v>
                </c:pt>
                <c:pt idx="6">
                  <c:v>1.46</c:v>
                </c:pt>
                <c:pt idx="7">
                  <c:v>1.5</c:v>
                </c:pt>
                <c:pt idx="8">
                  <c:v>1.39</c:v>
                </c:pt>
                <c:pt idx="9">
                  <c:v>1.44</c:v>
                </c:pt>
                <c:pt idx="10" formatCode="0.00">
                  <c:v>1.45</c:v>
                </c:pt>
                <c:pt idx="11" formatCode="0.00">
                  <c:v>1.34</c:v>
                </c:pt>
                <c:pt idx="12" formatCode="0.00">
                  <c:v>1.4</c:v>
                </c:pt>
              </c:numCache>
            </c:numRef>
          </c:val>
          <c:smooth val="0"/>
        </c:ser>
        <c:ser>
          <c:idx val="3"/>
          <c:order val="4"/>
          <c:tx>
            <c:strRef>
              <c:f>'3人口動態(3)ｳ'!$B$10</c:f>
              <c:strCache>
                <c:ptCount val="1"/>
                <c:pt idx="0">
                  <c:v>湖南市</c:v>
                </c:pt>
              </c:strCache>
            </c:strRef>
          </c:tx>
          <c:spPr>
            <a:ln w="12700">
              <a:solidFill>
                <a:srgbClr val="800080"/>
              </a:solidFill>
              <a:prstDash val="solid"/>
            </a:ln>
          </c:spPr>
          <c:marker>
            <c:symbol val="x"/>
            <c:size val="5"/>
            <c:spPr>
              <a:noFill/>
              <a:ln>
                <a:solidFill>
                  <a:srgbClr val="800080"/>
                </a:solidFill>
                <a:prstDash val="solid"/>
              </a:ln>
            </c:spPr>
          </c:marker>
          <c:cat>
            <c:strRef>
              <c:f>'3人口動態(3)ｳ'!$C$5:$O$5</c:f>
              <c:strCache>
                <c:ptCount val="13"/>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pt idx="12">
                  <c:v>令和２年</c:v>
                </c:pt>
              </c:strCache>
            </c:strRef>
          </c:cat>
          <c:val>
            <c:numRef>
              <c:f>'3人口動態(3)ｳ'!$C$10:$O$10</c:f>
              <c:numCache>
                <c:formatCode>General</c:formatCode>
                <c:ptCount val="13"/>
                <c:pt idx="0">
                  <c:v>1.37</c:v>
                </c:pt>
                <c:pt idx="1">
                  <c:v>1.38</c:v>
                </c:pt>
                <c:pt idx="2">
                  <c:v>1.51</c:v>
                </c:pt>
                <c:pt idx="3">
                  <c:v>1.46</c:v>
                </c:pt>
                <c:pt idx="4">
                  <c:v>1.43</c:v>
                </c:pt>
                <c:pt idx="5">
                  <c:v>1.5</c:v>
                </c:pt>
                <c:pt idx="6">
                  <c:v>1.5</c:v>
                </c:pt>
                <c:pt idx="7">
                  <c:v>1.65</c:v>
                </c:pt>
                <c:pt idx="8">
                  <c:v>1.55</c:v>
                </c:pt>
                <c:pt idx="9">
                  <c:v>1.37</c:v>
                </c:pt>
                <c:pt idx="10" formatCode="0.00">
                  <c:v>1.35</c:v>
                </c:pt>
                <c:pt idx="11" formatCode="0.00">
                  <c:v>1.35</c:v>
                </c:pt>
                <c:pt idx="12" formatCode="0.00">
                  <c:v>1.37</c:v>
                </c:pt>
              </c:numCache>
            </c:numRef>
          </c:val>
          <c:smooth val="0"/>
        </c:ser>
        <c:dLbls>
          <c:showLegendKey val="0"/>
          <c:showVal val="0"/>
          <c:showCatName val="0"/>
          <c:showSerName val="0"/>
          <c:showPercent val="0"/>
          <c:showBubbleSize val="0"/>
        </c:dLbls>
        <c:marker val="1"/>
        <c:smooth val="0"/>
        <c:axId val="-1664671008"/>
        <c:axId val="-1664675904"/>
      </c:lineChart>
      <c:catAx>
        <c:axId val="-1664671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64675904"/>
        <c:crossesAt val="1"/>
        <c:auto val="1"/>
        <c:lblAlgn val="ctr"/>
        <c:lblOffset val="100"/>
        <c:tickLblSkip val="1"/>
        <c:tickMarkSkip val="1"/>
        <c:noMultiLvlLbl val="0"/>
      </c:catAx>
      <c:valAx>
        <c:axId val="-1664675904"/>
        <c:scaling>
          <c:orientation val="minMax"/>
          <c:max val="1.7"/>
          <c:min val="1.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664671008"/>
        <c:crosses val="autoZero"/>
        <c:crossBetween val="between"/>
        <c:majorUnit val="0.1"/>
      </c:valAx>
      <c:spPr>
        <a:solidFill>
          <a:srgbClr val="FFFFFF"/>
        </a:solidFill>
        <a:ln w="3175">
          <a:solidFill>
            <a:srgbClr val="000000"/>
          </a:solidFill>
          <a:prstDash val="solid"/>
        </a:ln>
      </c:spPr>
    </c:plotArea>
    <c:legend>
      <c:legendPos val="r"/>
      <c:layout>
        <c:manualLayout>
          <c:xMode val="edge"/>
          <c:yMode val="edge"/>
          <c:x val="0.83559526487760449"/>
          <c:y val="0.23042783150205082"/>
          <c:w val="0.14197011087899725"/>
          <c:h val="0.5107819127171840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a:t>合計特殊出生率（５年間移動平均）</a:t>
            </a:r>
          </a:p>
        </c:rich>
      </c:tx>
      <c:layout>
        <c:manualLayout>
          <c:xMode val="edge"/>
          <c:yMode val="edge"/>
          <c:x val="0.32407147476130704"/>
          <c:y val="4.2280900933894895E-2"/>
        </c:manualLayout>
      </c:layout>
      <c:overlay val="0"/>
      <c:spPr>
        <a:noFill/>
        <a:ln w="25400">
          <a:noFill/>
        </a:ln>
      </c:spPr>
    </c:title>
    <c:autoTitleDeleted val="0"/>
    <c:plotArea>
      <c:layout>
        <c:manualLayout>
          <c:layoutTarget val="inner"/>
          <c:xMode val="edge"/>
          <c:yMode val="edge"/>
          <c:x val="9.0921323087626099E-2"/>
          <c:y val="0.18791598375462651"/>
          <c:w val="0.75696300184699139"/>
          <c:h val="0.68589334070438668"/>
        </c:manualLayout>
      </c:layout>
      <c:lineChart>
        <c:grouping val="standard"/>
        <c:varyColors val="0"/>
        <c:ser>
          <c:idx val="0"/>
          <c:order val="0"/>
          <c:tx>
            <c:strRef>
              <c:f>'3人口動態(3)ｳ'!$B$43</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'3人口動態(3)ｳ'!$C$42:$J$42</c:f>
              <c:strCache>
                <c:ptCount val="8"/>
                <c:pt idx="0">
                  <c:v>H23年</c:v>
                </c:pt>
                <c:pt idx="1">
                  <c:v>H24年</c:v>
                </c:pt>
                <c:pt idx="2">
                  <c:v>H25年</c:v>
                </c:pt>
                <c:pt idx="3">
                  <c:v>H26年</c:v>
                </c:pt>
                <c:pt idx="4">
                  <c:v>H27年</c:v>
                </c:pt>
                <c:pt idx="5">
                  <c:v>H28年</c:v>
                </c:pt>
                <c:pt idx="6">
                  <c:v>H29年</c:v>
                </c:pt>
                <c:pt idx="7">
                  <c:v>H30年</c:v>
                </c:pt>
              </c:strCache>
            </c:strRef>
          </c:cat>
          <c:val>
            <c:numRef>
              <c:f>'3人口動態(3)ｳ'!$C$43:$J$43</c:f>
              <c:numCache>
                <c:formatCode>0.00_ </c:formatCode>
                <c:ptCount val="8"/>
                <c:pt idx="0">
                  <c:v>1.3979999999999999</c:v>
                </c:pt>
                <c:pt idx="1">
                  <c:v>1.4079999999999999</c:v>
                </c:pt>
                <c:pt idx="2">
                  <c:v>1.42</c:v>
                </c:pt>
                <c:pt idx="3">
                  <c:v>1.4300000000000002</c:v>
                </c:pt>
                <c:pt idx="4">
                  <c:v>1.4339999999999999</c:v>
                </c:pt>
                <c:pt idx="5">
                  <c:v>1.4319999999999999</c:v>
                </c:pt>
                <c:pt idx="6">
                  <c:v>1.42</c:v>
                </c:pt>
                <c:pt idx="7">
                  <c:v>1.4</c:v>
                </c:pt>
              </c:numCache>
            </c:numRef>
          </c:val>
          <c:smooth val="0"/>
        </c:ser>
        <c:ser>
          <c:idx val="1"/>
          <c:order val="1"/>
          <c:tx>
            <c:strRef>
              <c:f>'3人口動態(3)ｳ'!$B$44</c:f>
              <c:strCache>
                <c:ptCount val="1"/>
                <c:pt idx="0">
                  <c:v>滋賀県</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'3人口動態(3)ｳ'!$C$42:$J$42</c:f>
              <c:strCache>
                <c:ptCount val="8"/>
                <c:pt idx="0">
                  <c:v>H23年</c:v>
                </c:pt>
                <c:pt idx="1">
                  <c:v>H24年</c:v>
                </c:pt>
                <c:pt idx="2">
                  <c:v>H25年</c:v>
                </c:pt>
                <c:pt idx="3">
                  <c:v>H26年</c:v>
                </c:pt>
                <c:pt idx="4">
                  <c:v>H27年</c:v>
                </c:pt>
                <c:pt idx="5">
                  <c:v>H28年</c:v>
                </c:pt>
                <c:pt idx="6">
                  <c:v>H29年</c:v>
                </c:pt>
                <c:pt idx="7">
                  <c:v>H30年</c:v>
                </c:pt>
              </c:strCache>
            </c:strRef>
          </c:cat>
          <c:val>
            <c:numRef>
              <c:f>'3人口動態(3)ｳ'!$C$44:$J$44</c:f>
              <c:numCache>
                <c:formatCode>0.00_ </c:formatCode>
                <c:ptCount val="8"/>
                <c:pt idx="0">
                  <c:v>1.528</c:v>
                </c:pt>
                <c:pt idx="1">
                  <c:v>1.5520000000000003</c:v>
                </c:pt>
                <c:pt idx="2">
                  <c:v>1.5660000000000003</c:v>
                </c:pt>
                <c:pt idx="3">
                  <c:v>1.5660000000000001</c:v>
                </c:pt>
                <c:pt idx="4">
                  <c:v>1.5660000000000003</c:v>
                </c:pt>
                <c:pt idx="5">
                  <c:v>1.5640000000000001</c:v>
                </c:pt>
                <c:pt idx="6">
                  <c:v>1.5459999999999998</c:v>
                </c:pt>
                <c:pt idx="7">
                  <c:v>1.52</c:v>
                </c:pt>
              </c:numCache>
            </c:numRef>
          </c:val>
          <c:smooth val="0"/>
        </c:ser>
        <c:ser>
          <c:idx val="2"/>
          <c:order val="2"/>
          <c:tx>
            <c:strRef>
              <c:f>'3人口動態(3)ｳ'!$B$45</c:f>
              <c:strCache>
                <c:ptCount val="1"/>
                <c:pt idx="0">
                  <c:v>甲賀圏域</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'3人口動態(3)ｳ'!$C$42:$J$42</c:f>
              <c:strCache>
                <c:ptCount val="8"/>
                <c:pt idx="0">
                  <c:v>H23年</c:v>
                </c:pt>
                <c:pt idx="1">
                  <c:v>H24年</c:v>
                </c:pt>
                <c:pt idx="2">
                  <c:v>H25年</c:v>
                </c:pt>
                <c:pt idx="3">
                  <c:v>H26年</c:v>
                </c:pt>
                <c:pt idx="4">
                  <c:v>H27年</c:v>
                </c:pt>
                <c:pt idx="5">
                  <c:v>H28年</c:v>
                </c:pt>
                <c:pt idx="6">
                  <c:v>H29年</c:v>
                </c:pt>
                <c:pt idx="7">
                  <c:v>H30年</c:v>
                </c:pt>
              </c:strCache>
            </c:strRef>
          </c:cat>
          <c:val>
            <c:numRef>
              <c:f>'3人口動態(3)ｳ'!$C$45:$J$45</c:f>
              <c:numCache>
                <c:formatCode>0.00_ </c:formatCode>
                <c:ptCount val="8"/>
                <c:pt idx="0">
                  <c:v>1.4439999999999997</c:v>
                </c:pt>
                <c:pt idx="1">
                  <c:v>1.4740000000000002</c:v>
                </c:pt>
                <c:pt idx="2">
                  <c:v>1.4819999999999998</c:v>
                </c:pt>
                <c:pt idx="3">
                  <c:v>1.486</c:v>
                </c:pt>
                <c:pt idx="4">
                  <c:v>1.474</c:v>
                </c:pt>
                <c:pt idx="5">
                  <c:v>1.4600000000000002</c:v>
                </c:pt>
                <c:pt idx="6">
                  <c:v>1.4319999999999999</c:v>
                </c:pt>
                <c:pt idx="7">
                  <c:v>1.4</c:v>
                </c:pt>
              </c:numCache>
            </c:numRef>
          </c:val>
          <c:smooth val="0"/>
        </c:ser>
        <c:ser>
          <c:idx val="3"/>
          <c:order val="3"/>
          <c:tx>
            <c:strRef>
              <c:f>'3人口動態(3)ｳ'!$B$46</c:f>
              <c:strCache>
                <c:ptCount val="1"/>
                <c:pt idx="0">
                  <c:v>甲賀市</c:v>
                </c:pt>
              </c:strCache>
            </c:strRef>
          </c:tx>
          <c:cat>
            <c:strRef>
              <c:f>'3人口動態(3)ｳ'!$C$42:$J$42</c:f>
              <c:strCache>
                <c:ptCount val="8"/>
                <c:pt idx="0">
                  <c:v>H23年</c:v>
                </c:pt>
                <c:pt idx="1">
                  <c:v>H24年</c:v>
                </c:pt>
                <c:pt idx="2">
                  <c:v>H25年</c:v>
                </c:pt>
                <c:pt idx="3">
                  <c:v>H26年</c:v>
                </c:pt>
                <c:pt idx="4">
                  <c:v>H27年</c:v>
                </c:pt>
                <c:pt idx="5">
                  <c:v>H28年</c:v>
                </c:pt>
                <c:pt idx="6">
                  <c:v>H29年</c:v>
                </c:pt>
                <c:pt idx="7">
                  <c:v>H30年</c:v>
                </c:pt>
              </c:strCache>
            </c:strRef>
          </c:cat>
          <c:val>
            <c:numRef>
              <c:f>'3人口動態(3)ｳ'!$C$46:$J$46</c:f>
              <c:numCache>
                <c:formatCode>0.00_ </c:formatCode>
                <c:ptCount val="8"/>
                <c:pt idx="0">
                  <c:v>1.4159999999999999</c:v>
                </c:pt>
                <c:pt idx="1">
                  <c:v>1.448</c:v>
                </c:pt>
                <c:pt idx="2">
                  <c:v>1.464</c:v>
                </c:pt>
                <c:pt idx="3">
                  <c:v>1.46</c:v>
                </c:pt>
                <c:pt idx="4">
                  <c:v>1.45</c:v>
                </c:pt>
                <c:pt idx="5">
                  <c:v>1.448</c:v>
                </c:pt>
                <c:pt idx="6">
                  <c:v>1.4239999999999999</c:v>
                </c:pt>
                <c:pt idx="7">
                  <c:v>1.4</c:v>
                </c:pt>
              </c:numCache>
            </c:numRef>
          </c:val>
          <c:smooth val="0"/>
        </c:ser>
        <c:ser>
          <c:idx val="4"/>
          <c:order val="4"/>
          <c:tx>
            <c:strRef>
              <c:f>'3人口動態(3)ｳ'!$B$47</c:f>
              <c:strCache>
                <c:ptCount val="1"/>
                <c:pt idx="0">
                  <c:v>湖南市</c:v>
                </c:pt>
              </c:strCache>
            </c:strRef>
          </c:tx>
          <c:cat>
            <c:strRef>
              <c:f>'3人口動態(3)ｳ'!$C$42:$J$42</c:f>
              <c:strCache>
                <c:ptCount val="8"/>
                <c:pt idx="0">
                  <c:v>H23年</c:v>
                </c:pt>
                <c:pt idx="1">
                  <c:v>H24年</c:v>
                </c:pt>
                <c:pt idx="2">
                  <c:v>H25年</c:v>
                </c:pt>
                <c:pt idx="3">
                  <c:v>H26年</c:v>
                </c:pt>
                <c:pt idx="4">
                  <c:v>H27年</c:v>
                </c:pt>
                <c:pt idx="5">
                  <c:v>H28年</c:v>
                </c:pt>
                <c:pt idx="6">
                  <c:v>H29年</c:v>
                </c:pt>
                <c:pt idx="7">
                  <c:v>H30年</c:v>
                </c:pt>
              </c:strCache>
            </c:strRef>
          </c:cat>
          <c:val>
            <c:numRef>
              <c:f>'3人口動態(3)ｳ'!$C$47:$J$47</c:f>
              <c:numCache>
                <c:formatCode>0.00_ </c:formatCode>
                <c:ptCount val="8"/>
                <c:pt idx="0">
                  <c:v>1.456</c:v>
                </c:pt>
                <c:pt idx="1">
                  <c:v>1.48</c:v>
                </c:pt>
                <c:pt idx="2">
                  <c:v>1.5079999999999998</c:v>
                </c:pt>
                <c:pt idx="3">
                  <c:v>1.526</c:v>
                </c:pt>
                <c:pt idx="4">
                  <c:v>1.514</c:v>
                </c:pt>
                <c:pt idx="5">
                  <c:v>1.484</c:v>
                </c:pt>
                <c:pt idx="6">
                  <c:v>1.454</c:v>
                </c:pt>
                <c:pt idx="7">
                  <c:v>1.4</c:v>
                </c:pt>
              </c:numCache>
            </c:numRef>
          </c:val>
          <c:smooth val="0"/>
        </c:ser>
        <c:dLbls>
          <c:showLegendKey val="0"/>
          <c:showVal val="0"/>
          <c:showCatName val="0"/>
          <c:showSerName val="0"/>
          <c:showPercent val="0"/>
          <c:showBubbleSize val="0"/>
        </c:dLbls>
        <c:marker val="1"/>
        <c:smooth val="0"/>
        <c:axId val="-1664667744"/>
        <c:axId val="-1664675360"/>
      </c:lineChart>
      <c:catAx>
        <c:axId val="-1664667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64675360"/>
        <c:crosses val="autoZero"/>
        <c:auto val="1"/>
        <c:lblAlgn val="ctr"/>
        <c:lblOffset val="100"/>
        <c:tickLblSkip val="1"/>
        <c:tickMarkSkip val="1"/>
        <c:noMultiLvlLbl val="0"/>
      </c:catAx>
      <c:valAx>
        <c:axId val="-1664675360"/>
        <c:scaling>
          <c:orientation val="minMax"/>
          <c:max val="1.6"/>
          <c:min val="1.3"/>
        </c:scaling>
        <c:delete val="0"/>
        <c:axPos val="l"/>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664667744"/>
        <c:crosses val="autoZero"/>
        <c:crossBetween val="between"/>
        <c:majorUnit val="0.1"/>
        <c:minorUnit val="0.1"/>
      </c:valAx>
      <c:spPr>
        <a:solidFill>
          <a:srgbClr val="FFFFFF"/>
        </a:solidFill>
        <a:ln w="12700">
          <a:solidFill>
            <a:srgbClr val="808080"/>
          </a:solidFill>
          <a:prstDash val="solid"/>
        </a:ln>
      </c:spPr>
    </c:plotArea>
    <c:legend>
      <c:legendPos val="r"/>
      <c:layout>
        <c:manualLayout>
          <c:xMode val="edge"/>
          <c:yMode val="edge"/>
          <c:x val="0.86268867502673274"/>
          <c:y val="0.34999109692786201"/>
          <c:w val="0.12088353413654618"/>
          <c:h val="0.4178111456998107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年齢調整死亡率（疾患別）</a:t>
            </a:r>
          </a:p>
        </c:rich>
      </c:tx>
      <c:layout>
        <c:manualLayout>
          <c:xMode val="edge"/>
          <c:yMode val="edge"/>
          <c:x val="0.36509595283101537"/>
          <c:y val="3.4870468280802071E-2"/>
        </c:manualLayout>
      </c:layout>
      <c:overlay val="0"/>
    </c:title>
    <c:autoTitleDeleted val="0"/>
    <c:plotArea>
      <c:layout>
        <c:manualLayout>
          <c:layoutTarget val="inner"/>
          <c:xMode val="edge"/>
          <c:yMode val="edge"/>
          <c:x val="0.11905304771797552"/>
          <c:y val="0.12495226059531007"/>
          <c:w val="0.68733292882511199"/>
          <c:h val="0.75843116314827752"/>
        </c:manualLayout>
      </c:layout>
      <c:barChart>
        <c:barDir val="col"/>
        <c:grouping val="clustered"/>
        <c:varyColors val="0"/>
        <c:ser>
          <c:idx val="1"/>
          <c:order val="0"/>
          <c:tx>
            <c:strRef>
              <c:f>'3(4)ｲ死因順位'!$K$7</c:f>
              <c:strCache>
                <c:ptCount val="1"/>
                <c:pt idx="0">
                  <c:v>滋賀県</c:v>
                </c:pt>
              </c:strCache>
            </c:strRef>
          </c:tx>
          <c:invertIfNegative val="0"/>
          <c:cat>
            <c:strRef>
              <c:f>'3(4)ｲ死因順位'!$J$8:$J$11</c:f>
              <c:strCache>
                <c:ptCount val="4"/>
                <c:pt idx="0">
                  <c:v>悪性
新生物</c:v>
                </c:pt>
                <c:pt idx="1">
                  <c:v>心疾患</c:v>
                </c:pt>
                <c:pt idx="2">
                  <c:v>老衰</c:v>
                </c:pt>
                <c:pt idx="3">
                  <c:v>脳血管
疾患</c:v>
                </c:pt>
              </c:strCache>
            </c:strRef>
          </c:cat>
          <c:val>
            <c:numRef>
              <c:f>'3(4)ｲ死因順位'!$K$8:$K$11</c:f>
              <c:numCache>
                <c:formatCode>#,##0.00_);[Red]\(#,##0.00\)</c:formatCode>
                <c:ptCount val="4"/>
                <c:pt idx="0">
                  <c:v>263.53962083506599</c:v>
                </c:pt>
                <c:pt idx="1">
                  <c:v>136.35409408752855</c:v>
                </c:pt>
                <c:pt idx="2">
                  <c:v>79.460707557005733</c:v>
                </c:pt>
                <c:pt idx="3">
                  <c:v>60.176750718192949</c:v>
                </c:pt>
              </c:numCache>
            </c:numRef>
          </c:val>
        </c:ser>
        <c:ser>
          <c:idx val="2"/>
          <c:order val="1"/>
          <c:tx>
            <c:strRef>
              <c:f>'3(4)ｲ死因順位'!$L$7</c:f>
              <c:strCache>
                <c:ptCount val="1"/>
                <c:pt idx="0">
                  <c:v>甲賀圏域</c:v>
                </c:pt>
              </c:strCache>
            </c:strRef>
          </c:tx>
          <c:invertIfNegative val="0"/>
          <c:cat>
            <c:strRef>
              <c:f>'3(4)ｲ死因順位'!$J$8:$J$11</c:f>
              <c:strCache>
                <c:ptCount val="4"/>
                <c:pt idx="0">
                  <c:v>悪性
新生物</c:v>
                </c:pt>
                <c:pt idx="1">
                  <c:v>心疾患</c:v>
                </c:pt>
                <c:pt idx="2">
                  <c:v>老衰</c:v>
                </c:pt>
                <c:pt idx="3">
                  <c:v>脳血管
疾患</c:v>
                </c:pt>
              </c:strCache>
            </c:strRef>
          </c:cat>
          <c:val>
            <c:numRef>
              <c:f>'3(4)ｲ死因順位'!$L$8:$L$11</c:f>
              <c:numCache>
                <c:formatCode>#,##0.00_);[Red]\(#,##0.00\)</c:formatCode>
                <c:ptCount val="4"/>
                <c:pt idx="0">
                  <c:v>281.64558039574632</c:v>
                </c:pt>
                <c:pt idx="1">
                  <c:v>173.91322527256335</c:v>
                </c:pt>
                <c:pt idx="2">
                  <c:v>77.200247037012517</c:v>
                </c:pt>
                <c:pt idx="3">
                  <c:v>58.970997929370348</c:v>
                </c:pt>
              </c:numCache>
            </c:numRef>
          </c:val>
        </c:ser>
        <c:ser>
          <c:idx val="3"/>
          <c:order val="2"/>
          <c:tx>
            <c:strRef>
              <c:f>'3(4)ｲ死因順位'!$M$7</c:f>
              <c:strCache>
                <c:ptCount val="1"/>
                <c:pt idx="0">
                  <c:v>甲賀市</c:v>
                </c:pt>
              </c:strCache>
            </c:strRef>
          </c:tx>
          <c:invertIfNegative val="0"/>
          <c:cat>
            <c:strRef>
              <c:f>'3(4)ｲ死因順位'!$J$8:$J$11</c:f>
              <c:strCache>
                <c:ptCount val="4"/>
                <c:pt idx="0">
                  <c:v>悪性
新生物</c:v>
                </c:pt>
                <c:pt idx="1">
                  <c:v>心疾患</c:v>
                </c:pt>
                <c:pt idx="2">
                  <c:v>老衰</c:v>
                </c:pt>
                <c:pt idx="3">
                  <c:v>脳血管
疾患</c:v>
                </c:pt>
              </c:strCache>
            </c:strRef>
          </c:cat>
          <c:val>
            <c:numRef>
              <c:f>'3(4)ｲ死因順位'!$M$8:$M$11</c:f>
              <c:numCache>
                <c:formatCode>#,##0.00_);[Red]\(#,##0.00\)</c:formatCode>
                <c:ptCount val="4"/>
                <c:pt idx="0">
                  <c:v>410.74465355461268</c:v>
                </c:pt>
                <c:pt idx="1">
                  <c:v>294.80879012906763</c:v>
                </c:pt>
                <c:pt idx="2">
                  <c:v>184.07797736594219</c:v>
                </c:pt>
                <c:pt idx="3">
                  <c:v>94.544335442953383</c:v>
                </c:pt>
              </c:numCache>
            </c:numRef>
          </c:val>
        </c:ser>
        <c:ser>
          <c:idx val="4"/>
          <c:order val="3"/>
          <c:tx>
            <c:strRef>
              <c:f>'3(4)ｲ死因順位'!$N$7</c:f>
              <c:strCache>
                <c:ptCount val="1"/>
                <c:pt idx="0">
                  <c:v>湖南市</c:v>
                </c:pt>
              </c:strCache>
            </c:strRef>
          </c:tx>
          <c:invertIfNegative val="0"/>
          <c:cat>
            <c:strRef>
              <c:f>'3(4)ｲ死因順位'!$J$8:$J$11</c:f>
              <c:strCache>
                <c:ptCount val="4"/>
                <c:pt idx="0">
                  <c:v>悪性
新生物</c:v>
                </c:pt>
                <c:pt idx="1">
                  <c:v>心疾患</c:v>
                </c:pt>
                <c:pt idx="2">
                  <c:v>老衰</c:v>
                </c:pt>
                <c:pt idx="3">
                  <c:v>脳血管
疾患</c:v>
                </c:pt>
              </c:strCache>
            </c:strRef>
          </c:cat>
          <c:val>
            <c:numRef>
              <c:f>'3(4)ｲ死因順位'!$N$8:$N$11</c:f>
              <c:numCache>
                <c:formatCode>#,##0.00_);[Red]\(#,##0.00\)</c:formatCode>
                <c:ptCount val="4"/>
                <c:pt idx="0">
                  <c:v>8793</c:v>
                </c:pt>
                <c:pt idx="1">
                  <c:v>208.41194457417384</c:v>
                </c:pt>
                <c:pt idx="2">
                  <c:v>45.175720930175714</c:v>
                </c:pt>
                <c:pt idx="3">
                  <c:v>54.002907614134443</c:v>
                </c:pt>
              </c:numCache>
            </c:numRef>
          </c:val>
        </c:ser>
        <c:dLbls>
          <c:showLegendKey val="0"/>
          <c:showVal val="0"/>
          <c:showCatName val="0"/>
          <c:showSerName val="0"/>
          <c:showPercent val="0"/>
          <c:showBubbleSize val="0"/>
        </c:dLbls>
        <c:gapWidth val="150"/>
        <c:axId val="-1664672640"/>
        <c:axId val="-1664677536"/>
      </c:barChart>
      <c:catAx>
        <c:axId val="-1664672640"/>
        <c:scaling>
          <c:orientation val="minMax"/>
        </c:scaling>
        <c:delete val="0"/>
        <c:axPos val="b"/>
        <c:numFmt formatCode="General" sourceLinked="1"/>
        <c:majorTickMark val="in"/>
        <c:minorTickMark val="none"/>
        <c:tickLblPos val="nextTo"/>
        <c:txPr>
          <a:bodyPr rot="0" vert="horz"/>
          <a:lstStyle/>
          <a:p>
            <a:pPr>
              <a:defRPr/>
            </a:pPr>
            <a:endParaRPr lang="ja-JP"/>
          </a:p>
        </c:txPr>
        <c:crossAx val="-1664677536"/>
        <c:crosses val="autoZero"/>
        <c:auto val="0"/>
        <c:lblAlgn val="ctr"/>
        <c:lblOffset val="100"/>
        <c:tickLblSkip val="1"/>
        <c:tickMarkSkip val="1"/>
        <c:noMultiLvlLbl val="0"/>
      </c:catAx>
      <c:valAx>
        <c:axId val="-1664677536"/>
        <c:scaling>
          <c:orientation val="minMax"/>
          <c:max val="200"/>
        </c:scaling>
        <c:delete val="0"/>
        <c:axPos val="l"/>
        <c:numFmt formatCode="#,##0.00_);[Red]\(#,##0.00\)" sourceLinked="1"/>
        <c:majorTickMark val="in"/>
        <c:minorTickMark val="none"/>
        <c:tickLblPos val="nextTo"/>
        <c:txPr>
          <a:bodyPr rot="0" vert="horz"/>
          <a:lstStyle/>
          <a:p>
            <a:pPr>
              <a:defRPr/>
            </a:pPr>
            <a:endParaRPr lang="ja-JP"/>
          </a:p>
        </c:txPr>
        <c:crossAx val="-1664672640"/>
        <c:crosses val="autoZero"/>
        <c:crossBetween val="between"/>
        <c:majorUnit val="50"/>
      </c:valAx>
    </c:plotArea>
    <c:legend>
      <c:legendPos val="r"/>
      <c:layout>
        <c:manualLayout>
          <c:xMode val="edge"/>
          <c:yMode val="edge"/>
          <c:x val="0.81531907080772292"/>
          <c:y val="0.32811760373686211"/>
          <c:w val="0.17202759035088819"/>
          <c:h val="0.30826726067863691"/>
        </c:manualLayout>
      </c:layout>
      <c:overlay val="0"/>
    </c:legend>
    <c:plotVisOnly val="1"/>
    <c:dispBlanksAs val="gap"/>
    <c:showDLblsOverMax val="0"/>
  </c:chart>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悪性新生物の部位別死亡数</a:t>
            </a:r>
            <a:endParaRPr lang="en-US" altLang="ja-JP"/>
          </a:p>
          <a:p>
            <a:pPr>
              <a:defRPr/>
            </a:pPr>
            <a:r>
              <a:rPr lang="ja-JP" altLang="en-US"/>
              <a:t>（甲賀圏域</a:t>
            </a:r>
            <a:r>
              <a:rPr lang="en-US" altLang="ja-JP"/>
              <a:t>:</a:t>
            </a:r>
            <a:r>
              <a:rPr lang="ja-JP" altLang="en-US"/>
              <a:t>総数）</a:t>
            </a:r>
          </a:p>
        </c:rich>
      </c:tx>
      <c:overlay val="0"/>
    </c:title>
    <c:autoTitleDeleted val="0"/>
    <c:plotArea>
      <c:layout>
        <c:manualLayout>
          <c:layoutTarget val="inner"/>
          <c:xMode val="edge"/>
          <c:yMode val="edge"/>
          <c:x val="0.1636228597455063"/>
          <c:y val="0.25984750718511734"/>
          <c:w val="0.50918547535549674"/>
          <c:h val="0.65069295079207734"/>
        </c:manualLayout>
      </c:layout>
      <c:pieChart>
        <c:varyColors val="1"/>
        <c:ser>
          <c:idx val="1"/>
          <c:order val="0"/>
          <c:tx>
            <c:strRef>
              <c:f>'3(4)ｳ悪性新生物'!$H$6</c:f>
              <c:strCache>
                <c:ptCount val="1"/>
                <c:pt idx="0">
                  <c:v>死亡数</c:v>
                </c:pt>
              </c:strCache>
            </c:strRef>
          </c:tx>
          <c:dLbls>
            <c:dLbl>
              <c:idx val="0"/>
              <c:tx>
                <c:rich>
                  <a:bodyPr/>
                  <a:lstStyle/>
                  <a:p>
                    <a:r>
                      <a:rPr lang="ja-JP" altLang="en-US"/>
                      <a:t>胃の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1"/>
              <c:layout>
                <c:manualLayout>
                  <c:x val="-1.3983259468481392E-2"/>
                  <c:y val="-7.3509766148590103E-2"/>
                </c:manualLayout>
              </c:layout>
              <c:tx>
                <c:rich>
                  <a:bodyPr/>
                  <a:lstStyle/>
                  <a:p>
                    <a:r>
                      <a:rPr lang="ja-JP" altLang="en-US"/>
                      <a:t>結腸の</a:t>
                    </a:r>
                  </a:p>
                  <a:p>
                    <a:r>
                      <a:rPr lang="ja-JP" altLang="en-US"/>
                      <a:t>悪性新生物
</a:t>
                    </a:r>
                    <a:r>
                      <a:rPr lang="en-US" altLang="ja-JP"/>
                      <a:t>11%</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5.6554177824776959E-2"/>
                  <c:y val="-3.9086040610719387E-2"/>
                </c:manualLayout>
              </c:layout>
              <c:tx>
                <c:rich>
                  <a:bodyPr/>
                  <a:lstStyle/>
                  <a:p>
                    <a:r>
                      <a:rPr lang="ja-JP" altLang="en-US"/>
                      <a:t>直腸</a:t>
                    </a:r>
                    <a:r>
                      <a:rPr lang="en-US" altLang="en-US"/>
                      <a:t>S</a:t>
                    </a:r>
                    <a:r>
                      <a:rPr lang="ja-JP" altLang="en-US"/>
                      <a:t>状結腸移行部の悪性新生物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dLbl>
              <c:idx val="3"/>
              <c:layout>
                <c:manualLayout>
                  <c:x val="5.6053343491173392E-2"/>
                  <c:y val="9.520389523756086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3930381588342476E-2"/>
                  <c:y val="4.8868523263570676E-2"/>
                </c:manualLayout>
              </c:layout>
              <c:tx>
                <c:rich>
                  <a:bodyPr/>
                  <a:lstStyle/>
                  <a:p>
                    <a:r>
                      <a:rPr lang="ja-JP" altLang="en-US"/>
                      <a:t>胆のう及びその他の胆道の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22%</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'3(4)ｳ悪性新生物'!$H$8:$H$15</c:f>
              <c:numCache>
                <c:formatCode>#,##0_);[Red]\(#,##0\)</c:formatCode>
                <c:ptCount val="8"/>
                <c:pt idx="0">
                  <c:v>43</c:v>
                </c:pt>
                <c:pt idx="1">
                  <c:v>51</c:v>
                </c:pt>
                <c:pt idx="2">
                  <c:v>16</c:v>
                </c:pt>
                <c:pt idx="3">
                  <c:v>28</c:v>
                </c:pt>
                <c:pt idx="4">
                  <c:v>24</c:v>
                </c:pt>
                <c:pt idx="5">
                  <c:v>40</c:v>
                </c:pt>
                <c:pt idx="6">
                  <c:v>91</c:v>
                </c:pt>
                <c:pt idx="7">
                  <c:v>119</c:v>
                </c:pt>
              </c:numCache>
            </c:numRef>
          </c:val>
        </c:ser>
        <c:ser>
          <c:idx val="0"/>
          <c:order val="1"/>
          <c:tx>
            <c:strRef>
              <c:f>'3(4)ｳ悪性新生物'!$I$6</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'3(4)ｳ悪性新生物'!$I$8:$I$15</c:f>
              <c:numCache>
                <c:formatCode>0%</c:formatCode>
                <c:ptCount val="8"/>
                <c:pt idx="0">
                  <c:v>0.10436893203883495</c:v>
                </c:pt>
                <c:pt idx="1">
                  <c:v>0.12378640776699029</c:v>
                </c:pt>
                <c:pt idx="2">
                  <c:v>3.8834951456310676E-2</c:v>
                </c:pt>
                <c:pt idx="3">
                  <c:v>6.7961165048543687E-2</c:v>
                </c:pt>
                <c:pt idx="4">
                  <c:v>5.8252427184466021E-2</c:v>
                </c:pt>
                <c:pt idx="5">
                  <c:v>9.7087378640776698E-2</c:v>
                </c:pt>
                <c:pt idx="6">
                  <c:v>0.220873786407767</c:v>
                </c:pt>
                <c:pt idx="7">
                  <c:v>0.28883495145631066</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（甲賀圏域・男）</a:t>
            </a:r>
          </a:p>
        </c:rich>
      </c:tx>
      <c:overlay val="0"/>
    </c:title>
    <c:autoTitleDeleted val="0"/>
    <c:plotArea>
      <c:layout>
        <c:manualLayout>
          <c:layoutTarget val="inner"/>
          <c:xMode val="edge"/>
          <c:yMode val="edge"/>
          <c:x val="0.21855268091488564"/>
          <c:y val="0.26739469459521442"/>
          <c:w val="0.49363037412531224"/>
          <c:h val="0.64579313508141578"/>
        </c:manualLayout>
      </c:layout>
      <c:pieChart>
        <c:varyColors val="1"/>
        <c:ser>
          <c:idx val="0"/>
          <c:order val="0"/>
          <c:tx>
            <c:strRef>
              <c:f>'3(4)ｳ悪性新生物'!$H$22</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10%</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5022229364186618E-2"/>
                  <c:y val="-3.789745941951430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4652194449719759E-2"/>
                  <c:y val="-4.90635272532681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5998227494290488E-2"/>
                  <c:y val="8.382896312718192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4923621560291976E-2"/>
                  <c:y val="6.6659276813699264E-2"/>
                </c:manualLayout>
              </c:layout>
              <c:tx>
                <c:rich>
                  <a:bodyPr/>
                  <a:lstStyle/>
                  <a:p>
                    <a:r>
                      <a:rPr lang="ja-JP" altLang="en-US"/>
                      <a:t>食道の</a:t>
                    </a:r>
                  </a:p>
                  <a:p>
                    <a:r>
                      <a:rPr lang="ja-JP" altLang="en-US"/>
                      <a:t>悪性新生物
</a:t>
                    </a:r>
                    <a:r>
                      <a:rPr lang="en-US" altLang="ja-JP"/>
                      <a:t>3%</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1.5151612541938753E-2"/>
                  <c:y val="-3.1039166220727263E-2"/>
                </c:manualLayout>
              </c:layout>
              <c:tx>
                <c:rich>
                  <a:bodyPr/>
                  <a:lstStyle/>
                  <a:p>
                    <a:r>
                      <a:rPr lang="ja-JP" altLang="en-US"/>
                      <a:t>前立腺の</a:t>
                    </a:r>
                  </a:p>
                  <a:p>
                    <a:r>
                      <a:rPr lang="ja-JP" altLang="en-US"/>
                      <a:t>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'3(4)ｳ悪性新生物'!$H$24:$H$33</c:f>
              <c:numCache>
                <c:formatCode>#,##0_);[Red]\(#,##0\)</c:formatCode>
                <c:ptCount val="10"/>
                <c:pt idx="0">
                  <c:v>29</c:v>
                </c:pt>
                <c:pt idx="1">
                  <c:v>24</c:v>
                </c:pt>
                <c:pt idx="2">
                  <c:v>9</c:v>
                </c:pt>
                <c:pt idx="3">
                  <c:v>16</c:v>
                </c:pt>
                <c:pt idx="4">
                  <c:v>12</c:v>
                </c:pt>
                <c:pt idx="5">
                  <c:v>22</c:v>
                </c:pt>
                <c:pt idx="6">
                  <c:v>59</c:v>
                </c:pt>
                <c:pt idx="7">
                  <c:v>5</c:v>
                </c:pt>
                <c:pt idx="8">
                  <c:v>10</c:v>
                </c:pt>
                <c:pt idx="9">
                  <c:v>49</c:v>
                </c:pt>
              </c:numCache>
            </c:numRef>
          </c:val>
        </c:ser>
        <c:ser>
          <c:idx val="1"/>
          <c:order val="1"/>
          <c:tx>
            <c:strRef>
              <c:f>'3(4)ｳ悪性新生物'!$I$22</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'3(4)ｳ悪性新生物'!$I$24:$I$33</c:f>
              <c:numCache>
                <c:formatCode>0%</c:formatCode>
                <c:ptCount val="10"/>
                <c:pt idx="0">
                  <c:v>0.12340425531914893</c:v>
                </c:pt>
                <c:pt idx="1">
                  <c:v>0.10212765957446808</c:v>
                </c:pt>
                <c:pt idx="2">
                  <c:v>3.8297872340425532E-2</c:v>
                </c:pt>
                <c:pt idx="3">
                  <c:v>6.8085106382978725E-2</c:v>
                </c:pt>
                <c:pt idx="4">
                  <c:v>5.106382978723404E-2</c:v>
                </c:pt>
                <c:pt idx="5">
                  <c:v>9.3617021276595741E-2</c:v>
                </c:pt>
                <c:pt idx="6">
                  <c:v>0.25106382978723402</c:v>
                </c:pt>
                <c:pt idx="7">
                  <c:v>2.1276595744680851E-2</c:v>
                </c:pt>
                <c:pt idx="8">
                  <c:v>4.2553191489361701E-2</c:v>
                </c:pt>
                <c:pt idx="9">
                  <c:v>0.20851063829787234</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71375728"/>
        <c:axId val="-1671384432"/>
      </c:barChart>
      <c:catAx>
        <c:axId val="-1671375728"/>
        <c:scaling>
          <c:orientation val="minMax"/>
        </c:scaling>
        <c:delete val="1"/>
        <c:axPos val="l"/>
        <c:numFmt formatCode="General" sourceLinked="1"/>
        <c:majorTickMark val="out"/>
        <c:minorTickMark val="none"/>
        <c:tickLblPos val="nextTo"/>
        <c:crossAx val="-1671384432"/>
        <c:crosses val="autoZero"/>
        <c:auto val="1"/>
        <c:lblAlgn val="ctr"/>
        <c:lblOffset val="100"/>
        <c:noMultiLvlLbl val="0"/>
      </c:catAx>
      <c:valAx>
        <c:axId val="-1671384432"/>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67137572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（甲賀圏域・女）</a:t>
            </a:r>
          </a:p>
        </c:rich>
      </c:tx>
      <c:overlay val="0"/>
    </c:title>
    <c:autoTitleDeleted val="0"/>
    <c:plotArea>
      <c:layout>
        <c:manualLayout>
          <c:layoutTarget val="inner"/>
          <c:xMode val="edge"/>
          <c:yMode val="edge"/>
          <c:x val="0.19783564023073827"/>
          <c:y val="0.2282301453891297"/>
          <c:w val="0.54517899680284876"/>
          <c:h val="0.66279064555132861"/>
        </c:manualLayout>
      </c:layout>
      <c:pieChart>
        <c:varyColors val="1"/>
        <c:ser>
          <c:idx val="0"/>
          <c:order val="0"/>
          <c:tx>
            <c:strRef>
              <c:f>'3(4)ｳ悪性新生物'!$H$38</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395554067756318E-2"/>
                  <c:y val="-3.618885841517001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05942625933311E-2"/>
                  <c:y val="1.6178123801940489E-2"/>
                </c:manualLayout>
              </c:layout>
              <c:showLegendKey val="0"/>
              <c:showVal val="0"/>
              <c:showCatName val="1"/>
              <c:showSerName val="0"/>
              <c:showPercent val="1"/>
              <c:showBubbleSize val="0"/>
              <c:extLst>
                <c:ext xmlns:c15="http://schemas.microsoft.com/office/drawing/2012/chart" uri="{CE6537A1-D6FC-4f65-9D91-7224C49458BB}"/>
              </c:extLst>
            </c:dLbl>
            <c:dLbl>
              <c:idx val="4"/>
              <c:tx>
                <c:rich>
                  <a:bodyPr/>
                  <a:lstStyle/>
                  <a:p>
                    <a:r>
                      <a:rPr lang="ja-JP" altLang="en-US"/>
                      <a:t>胆のう及びその他の胆道の</a:t>
                    </a:r>
                  </a:p>
                  <a:p>
                    <a:r>
                      <a:rPr lang="ja-JP" altLang="en-US"/>
                      <a:t>悪性新生物
</a:t>
                    </a:r>
                    <a:r>
                      <a:rPr lang="en-US" altLang="ja-JP"/>
                      <a:t>9%</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13%</a:t>
                    </a:r>
                  </a:p>
                </c:rich>
              </c:tx>
              <c:showLegendKey val="0"/>
              <c:showVal val="0"/>
              <c:showCatName val="1"/>
              <c:showSerName val="0"/>
              <c:showPercent val="1"/>
              <c:showBubbleSize val="0"/>
              <c:extLst>
                <c:ext xmlns:c15="http://schemas.microsoft.com/office/drawing/2012/chart" uri="{CE6537A1-D6FC-4f65-9D91-7224C49458BB}"/>
              </c:extLst>
            </c:dLbl>
            <c:dLbl>
              <c:idx val="7"/>
              <c:layout>
                <c:manualLayout>
                  <c:x val="-2.8427477064442729E-2"/>
                  <c:y val="3.501300539679731E-2"/>
                </c:manualLayout>
              </c:layout>
              <c:tx>
                <c:rich>
                  <a:bodyPr/>
                  <a:lstStyle/>
                  <a:p>
                    <a:r>
                      <a:rPr lang="ja-JP" altLang="en-US"/>
                      <a:t>乳房の</a:t>
                    </a:r>
                  </a:p>
                  <a:p>
                    <a:r>
                      <a:rPr lang="ja-JP" altLang="en-US"/>
                      <a:t>悪性新生物
</a:t>
                    </a:r>
                    <a:r>
                      <a:rPr lang="en-US" altLang="ja-JP"/>
                      <a:t>7%</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2.8573313733195549E-2"/>
                  <c:y val="-5.519832492848506E-2"/>
                </c:manualLayout>
              </c:layout>
              <c:tx>
                <c:rich>
                  <a:bodyPr/>
                  <a:lstStyle/>
                  <a:p>
                    <a:r>
                      <a:rPr lang="ja-JP" altLang="en-US"/>
                      <a:t>子宮の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'3(4)ｳ悪性新生物'!$H$40:$H$49</c:f>
              <c:numCache>
                <c:formatCode>#,##0_);[Red]\(#,##0\)</c:formatCode>
                <c:ptCount val="10"/>
                <c:pt idx="0">
                  <c:v>14</c:v>
                </c:pt>
                <c:pt idx="1">
                  <c:v>27</c:v>
                </c:pt>
                <c:pt idx="2">
                  <c:v>7</c:v>
                </c:pt>
                <c:pt idx="3">
                  <c:v>12</c:v>
                </c:pt>
                <c:pt idx="4">
                  <c:v>12</c:v>
                </c:pt>
                <c:pt idx="5">
                  <c:v>18</c:v>
                </c:pt>
                <c:pt idx="6">
                  <c:v>32</c:v>
                </c:pt>
                <c:pt idx="7">
                  <c:v>11</c:v>
                </c:pt>
                <c:pt idx="8">
                  <c:v>3</c:v>
                </c:pt>
                <c:pt idx="9">
                  <c:v>41</c:v>
                </c:pt>
              </c:numCache>
            </c:numRef>
          </c:val>
        </c:ser>
        <c:ser>
          <c:idx val="1"/>
          <c:order val="1"/>
          <c:tx>
            <c:strRef>
              <c:f>'3(4)ｳ悪性新生物'!$I$38</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'3(4)ｳ悪性新生物'!$I$40:$I$49</c:f>
              <c:numCache>
                <c:formatCode>0%</c:formatCode>
                <c:ptCount val="10"/>
                <c:pt idx="0">
                  <c:v>7.909604519774012E-2</c:v>
                </c:pt>
                <c:pt idx="1">
                  <c:v>0.15254237288135594</c:v>
                </c:pt>
                <c:pt idx="2">
                  <c:v>3.954802259887006E-2</c:v>
                </c:pt>
                <c:pt idx="3">
                  <c:v>6.7796610169491525E-2</c:v>
                </c:pt>
                <c:pt idx="4">
                  <c:v>6.7796610169491525E-2</c:v>
                </c:pt>
                <c:pt idx="5">
                  <c:v>0.10169491525423729</c:v>
                </c:pt>
                <c:pt idx="6">
                  <c:v>0.1807909604519774</c:v>
                </c:pt>
                <c:pt idx="7">
                  <c:v>6.2146892655367235E-2</c:v>
                </c:pt>
                <c:pt idx="8">
                  <c:v>1.6949152542372881E-2</c:v>
                </c:pt>
                <c:pt idx="9">
                  <c:v>0.23163841807909605</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71381712"/>
        <c:axId val="-1671375184"/>
      </c:barChart>
      <c:catAx>
        <c:axId val="-1671381712"/>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671375184"/>
        <c:crosses val="autoZero"/>
        <c:auto val="1"/>
        <c:lblAlgn val="ctr"/>
        <c:lblOffset val="100"/>
        <c:tickLblSkip val="1"/>
        <c:tickMarkSkip val="1"/>
        <c:noMultiLvlLbl val="0"/>
      </c:catAx>
      <c:valAx>
        <c:axId val="-1671375184"/>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67138171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671381168"/>
        <c:axId val="-1671374640"/>
      </c:lineChart>
      <c:catAx>
        <c:axId val="-1671381168"/>
        <c:scaling>
          <c:orientation val="minMax"/>
        </c:scaling>
        <c:delete val="1"/>
        <c:axPos val="b"/>
        <c:numFmt formatCode="General" sourceLinked="1"/>
        <c:majorTickMark val="out"/>
        <c:minorTickMark val="none"/>
        <c:tickLblPos val="nextTo"/>
        <c:crossAx val="-1671374640"/>
        <c:crosses val="autoZero"/>
        <c:auto val="0"/>
        <c:lblAlgn val="ctr"/>
        <c:lblOffset val="100"/>
        <c:noMultiLvlLbl val="0"/>
      </c:catAx>
      <c:valAx>
        <c:axId val="-16713746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1381168"/>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71374096"/>
        <c:axId val="-1671373552"/>
      </c:barChart>
      <c:catAx>
        <c:axId val="-1671374096"/>
        <c:scaling>
          <c:orientation val="minMax"/>
        </c:scaling>
        <c:delete val="1"/>
        <c:axPos val="l"/>
        <c:numFmt formatCode="General" sourceLinked="1"/>
        <c:majorTickMark val="out"/>
        <c:minorTickMark val="none"/>
        <c:tickLblPos val="nextTo"/>
        <c:crossAx val="-1671373552"/>
        <c:crosses val="autoZero"/>
        <c:auto val="1"/>
        <c:lblAlgn val="ctr"/>
        <c:lblOffset val="100"/>
        <c:noMultiLvlLbl val="0"/>
      </c:catAx>
      <c:valAx>
        <c:axId val="-1671373552"/>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671374096"/>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71369744"/>
        <c:axId val="-1671382800"/>
      </c:barChart>
      <c:catAx>
        <c:axId val="-1671369744"/>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671382800"/>
        <c:crosses val="autoZero"/>
        <c:auto val="1"/>
        <c:lblAlgn val="ctr"/>
        <c:lblOffset val="100"/>
        <c:tickLblSkip val="1"/>
        <c:tickMarkSkip val="1"/>
        <c:noMultiLvlLbl val="0"/>
      </c:catAx>
      <c:valAx>
        <c:axId val="-1671382800"/>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671369744"/>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75" b="0" i="0" u="none" strike="noStrike" baseline="0">
                <a:solidFill>
                  <a:srgbClr val="000000"/>
                </a:solidFill>
                <a:latin typeface="ＭＳ ゴシック"/>
                <a:ea typeface="ＭＳ ゴシック"/>
              </a:rPr>
              <a:t>　　市別人口の推移（令和２年まで）</a:t>
            </a: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c:rich>
      </c:tx>
      <c:layout>
        <c:manualLayout>
          <c:xMode val="edge"/>
          <c:yMode val="edge"/>
          <c:x val="0.24601788493252502"/>
          <c:y val="3.903903903903904E-2"/>
        </c:manualLayout>
      </c:layout>
      <c:overlay val="0"/>
      <c:spPr>
        <a:noFill/>
        <a:ln w="25400">
          <a:noFill/>
        </a:ln>
      </c:spPr>
    </c:title>
    <c:autoTitleDeleted val="0"/>
    <c:plotArea>
      <c:layout>
        <c:manualLayout>
          <c:layoutTarget val="inner"/>
          <c:xMode val="edge"/>
          <c:yMode val="edge"/>
          <c:x val="0.10677243191403295"/>
          <c:y val="0.13809788482322063"/>
          <c:w val="0.7473343785957578"/>
          <c:h val="0.73373594066507453"/>
        </c:manualLayout>
      </c:layout>
      <c:lineChart>
        <c:grouping val="standard"/>
        <c:varyColors val="0"/>
        <c:ser>
          <c:idx val="5"/>
          <c:order val="0"/>
          <c:tx>
            <c:strRef>
              <c:f>'1人口の推移　グラフ'!$U$3</c:f>
              <c:strCache>
                <c:ptCount val="1"/>
                <c:pt idx="0">
                  <c:v>甲賀市</c:v>
                </c:pt>
              </c:strCache>
            </c:strRef>
          </c:tx>
          <c:spPr>
            <a:ln w="25400"/>
          </c:spPr>
          <c:marker>
            <c:symbol val="circle"/>
            <c:size val="5"/>
          </c:marker>
          <c:cat>
            <c:strRef>
              <c:f>'1人口の推移　グラフ'!$O$4:$O$54</c:f>
              <c:strCache>
                <c:ptCount val="51"/>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pt idx="49">
                  <c:v>31年</c:v>
                </c:pt>
                <c:pt idx="50">
                  <c:v>令和2年</c:v>
                </c:pt>
              </c:strCache>
            </c:strRef>
          </c:cat>
          <c:val>
            <c:numRef>
              <c:f>'1人口の推移　グラフ'!$U$4:$U$54</c:f>
              <c:numCache>
                <c:formatCode>#,##0_);[Red]\(#,##0\)</c:formatCode>
                <c:ptCount val="51"/>
                <c:pt idx="0">
                  <c:v>67762</c:v>
                </c:pt>
                <c:pt idx="1">
                  <c:v>68414.600000000006</c:v>
                </c:pt>
                <c:pt idx="2">
                  <c:v>69067.199999999997</c:v>
                </c:pt>
                <c:pt idx="3">
                  <c:v>69719.8</c:v>
                </c:pt>
                <c:pt idx="4">
                  <c:v>70372.399999999994</c:v>
                </c:pt>
                <c:pt idx="5">
                  <c:v>71025</c:v>
                </c:pt>
                <c:pt idx="6">
                  <c:v>71860.599999999991</c:v>
                </c:pt>
                <c:pt idx="7">
                  <c:v>72696.2</c:v>
                </c:pt>
                <c:pt idx="8">
                  <c:v>73531.8</c:v>
                </c:pt>
                <c:pt idx="9">
                  <c:v>74367.400000000009</c:v>
                </c:pt>
                <c:pt idx="10">
                  <c:v>75203</c:v>
                </c:pt>
                <c:pt idx="11">
                  <c:v>75978.2</c:v>
                </c:pt>
                <c:pt idx="12">
                  <c:v>76753.400000000009</c:v>
                </c:pt>
                <c:pt idx="13">
                  <c:v>77528.599999999991</c:v>
                </c:pt>
                <c:pt idx="14">
                  <c:v>78303.8</c:v>
                </c:pt>
                <c:pt idx="15">
                  <c:v>79079</c:v>
                </c:pt>
                <c:pt idx="16">
                  <c:v>79796.800000000003</c:v>
                </c:pt>
                <c:pt idx="17">
                  <c:v>80514.599999999991</c:v>
                </c:pt>
                <c:pt idx="18">
                  <c:v>81232.400000000009</c:v>
                </c:pt>
                <c:pt idx="19">
                  <c:v>81950.2</c:v>
                </c:pt>
                <c:pt idx="20">
                  <c:v>82668</c:v>
                </c:pt>
                <c:pt idx="21">
                  <c:v>84701</c:v>
                </c:pt>
                <c:pt idx="22">
                  <c:v>86561</c:v>
                </c:pt>
                <c:pt idx="23">
                  <c:v>88141</c:v>
                </c:pt>
                <c:pt idx="24">
                  <c:v>89683</c:v>
                </c:pt>
                <c:pt idx="25">
                  <c:v>90744</c:v>
                </c:pt>
                <c:pt idx="26">
                  <c:v>91384</c:v>
                </c:pt>
                <c:pt idx="27">
                  <c:v>92240</c:v>
                </c:pt>
                <c:pt idx="28">
                  <c:v>92713</c:v>
                </c:pt>
                <c:pt idx="29">
                  <c:v>93023</c:v>
                </c:pt>
                <c:pt idx="30">
                  <c:v>92484</c:v>
                </c:pt>
                <c:pt idx="31">
                  <c:v>92819</c:v>
                </c:pt>
                <c:pt idx="32">
                  <c:v>92908</c:v>
                </c:pt>
                <c:pt idx="33">
                  <c:v>93344</c:v>
                </c:pt>
                <c:pt idx="34">
                  <c:v>93571</c:v>
                </c:pt>
                <c:pt idx="35">
                  <c:v>93764</c:v>
                </c:pt>
                <c:pt idx="36" formatCode="#,##0">
                  <c:v>94061</c:v>
                </c:pt>
                <c:pt idx="37" formatCode="#,##0">
                  <c:v>94043</c:v>
                </c:pt>
                <c:pt idx="38" formatCode="#,##0">
                  <c:v>94173</c:v>
                </c:pt>
                <c:pt idx="39" formatCode="#,##0">
                  <c:v>93685</c:v>
                </c:pt>
                <c:pt idx="40">
                  <c:v>93012</c:v>
                </c:pt>
                <c:pt idx="41">
                  <c:v>92284</c:v>
                </c:pt>
                <c:pt idx="42">
                  <c:v>92022</c:v>
                </c:pt>
                <c:pt idx="43">
                  <c:v>91458</c:v>
                </c:pt>
                <c:pt idx="44">
                  <c:v>90928</c:v>
                </c:pt>
                <c:pt idx="45">
                  <c:v>90428</c:v>
                </c:pt>
                <c:pt idx="46">
                  <c:v>90354</c:v>
                </c:pt>
                <c:pt idx="47">
                  <c:v>89865</c:v>
                </c:pt>
                <c:pt idx="48">
                  <c:v>89560</c:v>
                </c:pt>
                <c:pt idx="49">
                  <c:v>89226</c:v>
                </c:pt>
                <c:pt idx="50">
                  <c:v>88743</c:v>
                </c:pt>
              </c:numCache>
            </c:numRef>
          </c:val>
          <c:smooth val="0"/>
        </c:ser>
        <c:ser>
          <c:idx val="8"/>
          <c:order val="1"/>
          <c:tx>
            <c:strRef>
              <c:f>'1人口の推移　グラフ'!$X$3</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グラフ'!$O$4:$O$54</c:f>
              <c:strCache>
                <c:ptCount val="51"/>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pt idx="49">
                  <c:v>31年</c:v>
                </c:pt>
                <c:pt idx="50">
                  <c:v>令和2年</c:v>
                </c:pt>
              </c:strCache>
            </c:strRef>
          </c:cat>
          <c:val>
            <c:numRef>
              <c:f>'1人口の推移　グラフ'!$X$4:$X$54</c:f>
              <c:numCache>
                <c:formatCode>#,##0_);[Red]\(#,##0\)</c:formatCode>
                <c:ptCount val="51"/>
                <c:pt idx="0">
                  <c:v>18614</c:v>
                </c:pt>
                <c:pt idx="1">
                  <c:v>19957.8</c:v>
                </c:pt>
                <c:pt idx="2">
                  <c:v>21301.599999999999</c:v>
                </c:pt>
                <c:pt idx="3">
                  <c:v>22645.4</c:v>
                </c:pt>
                <c:pt idx="4">
                  <c:v>23989.200000000001</c:v>
                </c:pt>
                <c:pt idx="5">
                  <c:v>25333</c:v>
                </c:pt>
                <c:pt idx="6">
                  <c:v>26812.2</c:v>
                </c:pt>
                <c:pt idx="7">
                  <c:v>28291.4</c:v>
                </c:pt>
                <c:pt idx="8">
                  <c:v>29770.6</c:v>
                </c:pt>
                <c:pt idx="9">
                  <c:v>31249.8</c:v>
                </c:pt>
                <c:pt idx="10">
                  <c:v>32729</c:v>
                </c:pt>
                <c:pt idx="11">
                  <c:v>34025.599999999999</c:v>
                </c:pt>
                <c:pt idx="12">
                  <c:v>35322.199999999997</c:v>
                </c:pt>
                <c:pt idx="13">
                  <c:v>36618.800000000003</c:v>
                </c:pt>
                <c:pt idx="14">
                  <c:v>37915.4</c:v>
                </c:pt>
                <c:pt idx="15">
                  <c:v>39212</c:v>
                </c:pt>
                <c:pt idx="16">
                  <c:v>40588.199999999997</c:v>
                </c:pt>
                <c:pt idx="17">
                  <c:v>41964.4</c:v>
                </c:pt>
                <c:pt idx="18">
                  <c:v>43340.6</c:v>
                </c:pt>
                <c:pt idx="19">
                  <c:v>44716.800000000003</c:v>
                </c:pt>
                <c:pt idx="20">
                  <c:v>46093</c:v>
                </c:pt>
                <c:pt idx="21">
                  <c:v>47668</c:v>
                </c:pt>
                <c:pt idx="22">
                  <c:v>48674</c:v>
                </c:pt>
                <c:pt idx="23">
                  <c:v>49951</c:v>
                </c:pt>
                <c:pt idx="24">
                  <c:v>50885</c:v>
                </c:pt>
                <c:pt idx="25">
                  <c:v>51372</c:v>
                </c:pt>
                <c:pt idx="26">
                  <c:v>52289</c:v>
                </c:pt>
                <c:pt idx="27">
                  <c:v>52873</c:v>
                </c:pt>
                <c:pt idx="28">
                  <c:v>53475</c:v>
                </c:pt>
                <c:pt idx="29">
                  <c:v>53587</c:v>
                </c:pt>
                <c:pt idx="30">
                  <c:v>53740</c:v>
                </c:pt>
                <c:pt idx="31">
                  <c:v>54033</c:v>
                </c:pt>
                <c:pt idx="32">
                  <c:v>54370</c:v>
                </c:pt>
                <c:pt idx="33">
                  <c:v>54584</c:v>
                </c:pt>
                <c:pt idx="34">
                  <c:v>54901</c:v>
                </c:pt>
                <c:pt idx="35">
                  <c:v>55204</c:v>
                </c:pt>
                <c:pt idx="36" formatCode="#,##0">
                  <c:v>55274</c:v>
                </c:pt>
                <c:pt idx="37" formatCode="#,##0">
                  <c:v>55221</c:v>
                </c:pt>
                <c:pt idx="38" formatCode="#,##0">
                  <c:v>55146</c:v>
                </c:pt>
                <c:pt idx="39" formatCode="#,##0">
                  <c:v>54475</c:v>
                </c:pt>
                <c:pt idx="40">
                  <c:v>54177</c:v>
                </c:pt>
                <c:pt idx="41">
                  <c:v>54307</c:v>
                </c:pt>
                <c:pt idx="42">
                  <c:v>54193</c:v>
                </c:pt>
                <c:pt idx="43">
                  <c:v>54116</c:v>
                </c:pt>
                <c:pt idx="44">
                  <c:v>54151</c:v>
                </c:pt>
                <c:pt idx="45">
                  <c:v>54059</c:v>
                </c:pt>
                <c:pt idx="46">
                  <c:v>54522</c:v>
                </c:pt>
                <c:pt idx="47">
                  <c:v>54410</c:v>
                </c:pt>
                <c:pt idx="48">
                  <c:v>54429</c:v>
                </c:pt>
                <c:pt idx="49">
                  <c:v>54734</c:v>
                </c:pt>
                <c:pt idx="50">
                  <c:v>54572</c:v>
                </c:pt>
              </c:numCache>
            </c:numRef>
          </c:val>
          <c:smooth val="0"/>
        </c:ser>
        <c:dLbls>
          <c:showLegendKey val="0"/>
          <c:showVal val="0"/>
          <c:showCatName val="0"/>
          <c:showSerName val="0"/>
          <c:showPercent val="0"/>
          <c:showBubbleSize val="0"/>
        </c:dLbls>
        <c:marker val="1"/>
        <c:smooth val="0"/>
        <c:axId val="-1671370288"/>
        <c:axId val="-1671373008"/>
      </c:lineChart>
      <c:catAx>
        <c:axId val="-1671370288"/>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1373008"/>
        <c:crosses val="autoZero"/>
        <c:auto val="1"/>
        <c:lblAlgn val="ctr"/>
        <c:lblOffset val="100"/>
        <c:tickLblSkip val="5"/>
        <c:tickMarkSkip val="1"/>
        <c:noMultiLvlLbl val="0"/>
      </c:catAx>
      <c:valAx>
        <c:axId val="-1671373008"/>
        <c:scaling>
          <c:orientation val="minMax"/>
          <c:max val="1000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8.8495575221238937E-3"/>
              <c:y val="4.504504504504504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1671370288"/>
        <c:crosses val="autoZero"/>
        <c:crossBetween val="between"/>
        <c:majorUnit val="20000"/>
        <c:minorUnit val="200"/>
      </c:valAx>
      <c:spPr>
        <a:noFill/>
        <a:ln w="3175">
          <a:solidFill>
            <a:srgbClr val="000000"/>
          </a:solidFill>
          <a:prstDash val="solid"/>
        </a:ln>
      </c:spPr>
    </c:plotArea>
    <c:legend>
      <c:legendPos val="r"/>
      <c:layout>
        <c:manualLayout>
          <c:xMode val="edge"/>
          <c:yMode val="edge"/>
          <c:x val="0.86446011139729251"/>
          <c:y val="0.22522585577703688"/>
          <c:w val="0.11635656594159076"/>
          <c:h val="9.841993912840306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ゴシック"/>
                <a:ea typeface="ＭＳ ゴシック"/>
              </a:rPr>
              <a:t>　　県・市別人口増加率（令和２年まで）</a:t>
            </a: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c:rich>
      </c:tx>
      <c:layout>
        <c:manualLayout>
          <c:xMode val="edge"/>
          <c:yMode val="edge"/>
          <c:x val="0.24113512406693843"/>
          <c:y val="6.2162135393453173E-2"/>
        </c:manualLayout>
      </c:layout>
      <c:overlay val="0"/>
      <c:spPr>
        <a:noFill/>
        <a:ln w="25400">
          <a:noFill/>
        </a:ln>
      </c:spPr>
    </c:title>
    <c:autoTitleDeleted val="0"/>
    <c:plotArea>
      <c:layout>
        <c:manualLayout>
          <c:layoutTarget val="inner"/>
          <c:xMode val="edge"/>
          <c:yMode val="edge"/>
          <c:x val="9.2873761747523501E-2"/>
          <c:y val="0.17837861378089867"/>
          <c:w val="0.76121141308949281"/>
          <c:h val="0.71081174885418719"/>
        </c:manualLayout>
      </c:layout>
      <c:lineChart>
        <c:grouping val="standard"/>
        <c:varyColors val="0"/>
        <c:ser>
          <c:idx val="11"/>
          <c:order val="0"/>
          <c:tx>
            <c:strRef>
              <c:f>'1人口の推移　グラフ'!$AB$8</c:f>
              <c:strCache>
                <c:ptCount val="1"/>
                <c:pt idx="0">
                  <c:v>滋賀県</c:v>
                </c:pt>
              </c:strCache>
            </c:strRef>
          </c:tx>
          <c:spPr>
            <a:ln w="25400">
              <a:solidFill>
                <a:srgbClr val="00B0F0"/>
              </a:solidFill>
            </a:ln>
          </c:spPr>
          <c:marker>
            <c:symbol val="square"/>
            <c:size val="5"/>
            <c:spPr>
              <a:solidFill>
                <a:srgbClr val="00B0F0"/>
              </a:solidFill>
              <a:ln>
                <a:solidFill>
                  <a:srgbClr val="00B0F0"/>
                </a:solidFill>
              </a:ln>
            </c:spPr>
          </c:marker>
          <c:cat>
            <c:strRef>
              <c:f>'1人口の推移　グラフ'!$AA$9:$AA$54</c:f>
              <c:strCache>
                <c:ptCount val="46"/>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pt idx="44">
                  <c:v>31年</c:v>
                </c:pt>
                <c:pt idx="45">
                  <c:v>令和2年</c:v>
                </c:pt>
              </c:strCache>
            </c:strRef>
          </c:cat>
          <c:val>
            <c:numRef>
              <c:f>'1人口の推移　グラフ'!$AB$9:$AB$54</c:f>
              <c:numCache>
                <c:formatCode>#,##0.00_ ;[Red]\-#,##0.00\ </c:formatCode>
                <c:ptCount val="46"/>
                <c:pt idx="0">
                  <c:v>1.917</c:v>
                </c:pt>
                <c:pt idx="1">
                  <c:v>2.0259999999999998</c:v>
                </c:pt>
                <c:pt idx="2">
                  <c:v>1.9930000000000001</c:v>
                </c:pt>
                <c:pt idx="3">
                  <c:v>1.74</c:v>
                </c:pt>
                <c:pt idx="4">
                  <c:v>1.873</c:v>
                </c:pt>
                <c:pt idx="5">
                  <c:v>1.5860000000000001</c:v>
                </c:pt>
                <c:pt idx="6">
                  <c:v>1.452</c:v>
                </c:pt>
                <c:pt idx="7">
                  <c:v>1.3879999999999999</c:v>
                </c:pt>
                <c:pt idx="8">
                  <c:v>1.292</c:v>
                </c:pt>
                <c:pt idx="9">
                  <c:v>1.135</c:v>
                </c:pt>
                <c:pt idx="10">
                  <c:v>1.5740000000000001</c:v>
                </c:pt>
                <c:pt idx="11">
                  <c:v>0.95799999999999996</c:v>
                </c:pt>
                <c:pt idx="12">
                  <c:v>1.0209999999999999</c:v>
                </c:pt>
                <c:pt idx="13">
                  <c:v>1.1619999999999999</c:v>
                </c:pt>
                <c:pt idx="14">
                  <c:v>1.3660000000000001</c:v>
                </c:pt>
                <c:pt idx="15">
                  <c:v>1.121</c:v>
                </c:pt>
                <c:pt idx="16">
                  <c:v>1.1180000000000001</c:v>
                </c:pt>
                <c:pt idx="17">
                  <c:v>1.008</c:v>
                </c:pt>
                <c:pt idx="18">
                  <c:v>1.024</c:v>
                </c:pt>
                <c:pt idx="19">
                  <c:v>1.0649999999999999</c:v>
                </c:pt>
                <c:pt idx="20">
                  <c:v>0.95799999999999996</c:v>
                </c:pt>
                <c:pt idx="21">
                  <c:v>0.93500000000000005</c:v>
                </c:pt>
                <c:pt idx="22">
                  <c:v>0.95899999999999996</c:v>
                </c:pt>
                <c:pt idx="23">
                  <c:v>0.96299999999999997</c:v>
                </c:pt>
                <c:pt idx="24">
                  <c:v>0.75600000000000001</c:v>
                </c:pt>
                <c:pt idx="25">
                  <c:v>0.64900000000000002</c:v>
                </c:pt>
                <c:pt idx="26">
                  <c:v>0.70899999999999996</c:v>
                </c:pt>
                <c:pt idx="27">
                  <c:v>0.54800000000000004</c:v>
                </c:pt>
                <c:pt idx="28">
                  <c:v>0.48799999999999999</c:v>
                </c:pt>
                <c:pt idx="29">
                  <c:v>0.56799999999999995</c:v>
                </c:pt>
                <c:pt idx="30">
                  <c:v>0.51300000000000001</c:v>
                </c:pt>
                <c:pt idx="31">
                  <c:v>0.42499999999999999</c:v>
                </c:pt>
                <c:pt idx="32">
                  <c:v>0.55500000000000005</c:v>
                </c:pt>
                <c:pt idx="33">
                  <c:v>0.44900000000000001</c:v>
                </c:pt>
                <c:pt idx="34">
                  <c:v>7.4999999999999997E-2</c:v>
                </c:pt>
                <c:pt idx="35">
                  <c:v>0.13100000000000001</c:v>
                </c:pt>
                <c:pt idx="36">
                  <c:v>0.74199999999999999</c:v>
                </c:pt>
                <c:pt idx="37">
                  <c:v>0.151</c:v>
                </c:pt>
                <c:pt idx="38">
                  <c:v>2.8000000000000001E-2</c:v>
                </c:pt>
                <c:pt idx="39">
                  <c:v>-3.1E-2</c:v>
                </c:pt>
                <c:pt idx="40">
                  <c:v>-7.9000000000000001E-2</c:v>
                </c:pt>
                <c:pt idx="41">
                  <c:v>-0.16200000000000001</c:v>
                </c:pt>
                <c:pt idx="42">
                  <c:v>-8.0000000000000002E-3</c:v>
                </c:pt>
                <c:pt idx="43">
                  <c:v>-5.0000000000000001E-3</c:v>
                </c:pt>
                <c:pt idx="44">
                  <c:v>7.5999999999999998E-2</c:v>
                </c:pt>
                <c:pt idx="45">
                  <c:v>-0.109</c:v>
                </c:pt>
              </c:numCache>
            </c:numRef>
          </c:val>
          <c:smooth val="0"/>
        </c:ser>
        <c:ser>
          <c:idx val="12"/>
          <c:order val="1"/>
          <c:tx>
            <c:strRef>
              <c:f>'1人口の推移　グラフ'!$AC$8</c:f>
              <c:strCache>
                <c:ptCount val="1"/>
                <c:pt idx="0">
                  <c:v>甲賀市</c:v>
                </c:pt>
              </c:strCache>
            </c:strRef>
          </c:tx>
          <c:spPr>
            <a:ln w="25400">
              <a:solidFill>
                <a:schemeClr val="accent6">
                  <a:lumMod val="75000"/>
                </a:schemeClr>
              </a:solidFill>
            </a:ln>
          </c:spPr>
          <c:marker>
            <c:symbol val="circle"/>
            <c:size val="5"/>
            <c:spPr>
              <a:solidFill>
                <a:schemeClr val="accent6">
                  <a:lumMod val="75000"/>
                </a:schemeClr>
              </a:solidFill>
              <a:ln>
                <a:solidFill>
                  <a:schemeClr val="accent6">
                    <a:lumMod val="75000"/>
                  </a:schemeClr>
                </a:solidFill>
              </a:ln>
            </c:spPr>
          </c:marker>
          <c:cat>
            <c:strRef>
              <c:f>'1人口の推移　グラフ'!$AA$9:$AA$54</c:f>
              <c:strCache>
                <c:ptCount val="46"/>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pt idx="44">
                  <c:v>31年</c:v>
                </c:pt>
                <c:pt idx="45">
                  <c:v>令和2年</c:v>
                </c:pt>
              </c:strCache>
            </c:strRef>
          </c:cat>
          <c:val>
            <c:numRef>
              <c:f>'1人口の推移　グラフ'!$AC$9:$AC$54</c:f>
              <c:numCache>
                <c:formatCode>#,##0.00_ ;[Red]\-#,##0.00\ </c:formatCode>
                <c:ptCount val="46"/>
                <c:pt idx="0">
                  <c:v>0.92700000000000005</c:v>
                </c:pt>
                <c:pt idx="1">
                  <c:v>1.1759999999999999</c:v>
                </c:pt>
                <c:pt idx="2">
                  <c:v>1.1619999999999999</c:v>
                </c:pt>
                <c:pt idx="3">
                  <c:v>1.149</c:v>
                </c:pt>
                <c:pt idx="4">
                  <c:v>1.1359999999999999</c:v>
                </c:pt>
                <c:pt idx="5">
                  <c:v>1.123</c:v>
                </c:pt>
                <c:pt idx="6">
                  <c:v>1.03</c:v>
                </c:pt>
                <c:pt idx="7">
                  <c:v>1.02</c:v>
                </c:pt>
                <c:pt idx="8">
                  <c:v>1.0089999999999999</c:v>
                </c:pt>
                <c:pt idx="9">
                  <c:v>0.999</c:v>
                </c:pt>
                <c:pt idx="10">
                  <c:v>0.98899999999999999</c:v>
                </c:pt>
                <c:pt idx="11">
                  <c:v>0.90700000000000003</c:v>
                </c:pt>
                <c:pt idx="12">
                  <c:v>0.89900000000000002</c:v>
                </c:pt>
                <c:pt idx="13">
                  <c:v>0.89100000000000001</c:v>
                </c:pt>
                <c:pt idx="14">
                  <c:v>0.88300000000000001</c:v>
                </c:pt>
                <c:pt idx="15">
                  <c:v>0.875</c:v>
                </c:pt>
                <c:pt idx="16">
                  <c:v>2.4590000000000001</c:v>
                </c:pt>
                <c:pt idx="17">
                  <c:v>2.1949999999999998</c:v>
                </c:pt>
                <c:pt idx="18">
                  <c:v>1.825</c:v>
                </c:pt>
                <c:pt idx="19">
                  <c:v>1.7490000000000001</c:v>
                </c:pt>
                <c:pt idx="20">
                  <c:v>1.1830000000000001</c:v>
                </c:pt>
                <c:pt idx="21">
                  <c:v>0.70499999999999996</c:v>
                </c:pt>
                <c:pt idx="22">
                  <c:v>0.93600000000000005</c:v>
                </c:pt>
                <c:pt idx="23">
                  <c:v>0.51200000000000001</c:v>
                </c:pt>
                <c:pt idx="24">
                  <c:v>0.33400000000000002</c:v>
                </c:pt>
                <c:pt idx="25">
                  <c:v>-0.57899999999999996</c:v>
                </c:pt>
                <c:pt idx="26">
                  <c:v>0.36199999999999999</c:v>
                </c:pt>
                <c:pt idx="27">
                  <c:v>9.5000000000000001E-2</c:v>
                </c:pt>
                <c:pt idx="28">
                  <c:v>0.46899999999999997</c:v>
                </c:pt>
                <c:pt idx="29">
                  <c:v>0.24299999999999999</c:v>
                </c:pt>
                <c:pt idx="30">
                  <c:v>0.20599999999999999</c:v>
                </c:pt>
                <c:pt idx="31">
                  <c:v>0.316</c:v>
                </c:pt>
                <c:pt idx="32">
                  <c:v>-1.9E-2</c:v>
                </c:pt>
                <c:pt idx="33">
                  <c:v>0.13800000000000001</c:v>
                </c:pt>
                <c:pt idx="34">
                  <c:v>-0.51800000000000002</c:v>
                </c:pt>
                <c:pt idx="35">
                  <c:v>-0.71799999999999997</c:v>
                </c:pt>
                <c:pt idx="36">
                  <c:v>-0.78200000000000003</c:v>
                </c:pt>
                <c:pt idx="37">
                  <c:v>-0.28299999999999997</c:v>
                </c:pt>
                <c:pt idx="38">
                  <c:v>-0.61199999999999999</c:v>
                </c:pt>
                <c:pt idx="39">
                  <c:v>-0.57899999999999996</c:v>
                </c:pt>
                <c:pt idx="40">
                  <c:v>-0.54900000000000004</c:v>
                </c:pt>
                <c:pt idx="41">
                  <c:v>-8.1000000000000003E-2</c:v>
                </c:pt>
                <c:pt idx="42">
                  <c:v>-0.54100000000000004</c:v>
                </c:pt>
                <c:pt idx="43">
                  <c:v>-0.33900000000000002</c:v>
                </c:pt>
                <c:pt idx="44">
                  <c:v>-0.372</c:v>
                </c:pt>
                <c:pt idx="45">
                  <c:v>-0.54100000000000004</c:v>
                </c:pt>
              </c:numCache>
            </c:numRef>
          </c:val>
          <c:smooth val="0"/>
        </c:ser>
        <c:ser>
          <c:idx val="13"/>
          <c:order val="2"/>
          <c:tx>
            <c:strRef>
              <c:f>'1人口の推移　グラフ'!$AD$8</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グラフ'!$AA$9:$AA$54</c:f>
              <c:strCache>
                <c:ptCount val="46"/>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pt idx="44">
                  <c:v>31年</c:v>
                </c:pt>
                <c:pt idx="45">
                  <c:v>令和2年</c:v>
                </c:pt>
              </c:strCache>
            </c:strRef>
          </c:cat>
          <c:val>
            <c:numRef>
              <c:f>'1人口の推移　グラフ'!$AD$9:$AD$54</c:f>
              <c:numCache>
                <c:formatCode>#,##0.00_ ;[Red]\-#,##0.00\ </c:formatCode>
                <c:ptCount val="46"/>
                <c:pt idx="0">
                  <c:v>5.601</c:v>
                </c:pt>
                <c:pt idx="1">
                  <c:v>5.8390000000000004</c:v>
                </c:pt>
                <c:pt idx="2">
                  <c:v>5.516</c:v>
                </c:pt>
                <c:pt idx="3">
                  <c:v>5.2279999999999998</c:v>
                </c:pt>
                <c:pt idx="4">
                  <c:v>4.968</c:v>
                </c:pt>
                <c:pt idx="5">
                  <c:v>4.7329999999999997</c:v>
                </c:pt>
                <c:pt idx="6">
                  <c:v>3.9609999999999999</c:v>
                </c:pt>
                <c:pt idx="7">
                  <c:v>3.81</c:v>
                </c:pt>
                <c:pt idx="8">
                  <c:v>3.67</c:v>
                </c:pt>
                <c:pt idx="9">
                  <c:v>3.54</c:v>
                </c:pt>
                <c:pt idx="10">
                  <c:v>3.419</c:v>
                </c:pt>
                <c:pt idx="11">
                  <c:v>3.5089999999999999</c:v>
                </c:pt>
                <c:pt idx="12">
                  <c:v>3.39</c:v>
                </c:pt>
                <c:pt idx="13">
                  <c:v>3.2789999999999999</c:v>
                </c:pt>
                <c:pt idx="14">
                  <c:v>3.1749999999999998</c:v>
                </c:pt>
                <c:pt idx="15">
                  <c:v>3.077</c:v>
                </c:pt>
                <c:pt idx="16">
                  <c:v>3.4169999999999998</c:v>
                </c:pt>
                <c:pt idx="17">
                  <c:v>2.11</c:v>
                </c:pt>
                <c:pt idx="18">
                  <c:v>2.6230000000000002</c:v>
                </c:pt>
                <c:pt idx="19">
                  <c:v>1.869</c:v>
                </c:pt>
                <c:pt idx="20">
                  <c:v>0.95699999999999996</c:v>
                </c:pt>
                <c:pt idx="21">
                  <c:v>1.7849999999999999</c:v>
                </c:pt>
                <c:pt idx="22">
                  <c:v>1.1160000000000001</c:v>
                </c:pt>
                <c:pt idx="23">
                  <c:v>1.1379999999999999</c:v>
                </c:pt>
                <c:pt idx="24">
                  <c:v>0.20899999999999999</c:v>
                </c:pt>
                <c:pt idx="25">
                  <c:v>0.28499999999999998</c:v>
                </c:pt>
                <c:pt idx="26">
                  <c:v>0.54500000000000004</c:v>
                </c:pt>
                <c:pt idx="27">
                  <c:v>0.623</c:v>
                </c:pt>
                <c:pt idx="28">
                  <c:v>0.39300000000000002</c:v>
                </c:pt>
                <c:pt idx="29">
                  <c:v>0.57999999999999996</c:v>
                </c:pt>
                <c:pt idx="30">
                  <c:v>0.55100000000000005</c:v>
                </c:pt>
                <c:pt idx="31">
                  <c:v>0.126</c:v>
                </c:pt>
                <c:pt idx="32">
                  <c:v>-9.5000000000000001E-2</c:v>
                </c:pt>
                <c:pt idx="33">
                  <c:v>-0.13500000000000001</c:v>
                </c:pt>
                <c:pt idx="34">
                  <c:v>-1.216</c:v>
                </c:pt>
                <c:pt idx="35">
                  <c:v>-0.54700000000000004</c:v>
                </c:pt>
                <c:pt idx="36">
                  <c:v>0.23899999999999999</c:v>
                </c:pt>
                <c:pt idx="37">
                  <c:v>-0.20899999999999999</c:v>
                </c:pt>
                <c:pt idx="38">
                  <c:v>-0.14199999999999999</c:v>
                </c:pt>
                <c:pt idx="39">
                  <c:v>6.4000000000000001E-2</c:v>
                </c:pt>
                <c:pt idx="40">
                  <c:v>-0.16900000000000001</c:v>
                </c:pt>
                <c:pt idx="41">
                  <c:v>0.85599999999999998</c:v>
                </c:pt>
                <c:pt idx="42">
                  <c:v>-0.20499999999999999</c:v>
                </c:pt>
                <c:pt idx="43">
                  <c:v>3.4000000000000002E-2</c:v>
                </c:pt>
                <c:pt idx="44">
                  <c:v>0.56000000000000005</c:v>
                </c:pt>
                <c:pt idx="45">
                  <c:v>-0.29499999999999998</c:v>
                </c:pt>
              </c:numCache>
            </c:numRef>
          </c:val>
          <c:smooth val="0"/>
        </c:ser>
        <c:dLbls>
          <c:showLegendKey val="0"/>
          <c:showVal val="0"/>
          <c:showCatName val="0"/>
          <c:showSerName val="0"/>
          <c:showPercent val="0"/>
          <c:showBubbleSize val="0"/>
        </c:dLbls>
        <c:marker val="1"/>
        <c:smooth val="0"/>
        <c:axId val="-1671372464"/>
        <c:axId val="-1671384976"/>
      </c:lineChart>
      <c:catAx>
        <c:axId val="-167137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1671384976"/>
        <c:crossesAt val="-1.5"/>
        <c:auto val="1"/>
        <c:lblAlgn val="ctr"/>
        <c:lblOffset val="100"/>
        <c:tickLblSkip val="5"/>
        <c:tickMarkSkip val="1"/>
        <c:noMultiLvlLbl val="0"/>
      </c:catAx>
      <c:valAx>
        <c:axId val="-1671384976"/>
        <c:scaling>
          <c:orientation val="minMax"/>
          <c:max val="6"/>
          <c:min val="-1.5"/>
        </c:scaling>
        <c:delete val="0"/>
        <c:axPos val="l"/>
        <c:majorGridlines>
          <c:spPr>
            <a:ln w="12700">
              <a:solidFill>
                <a:srgbClr val="000000"/>
              </a:solidFill>
              <a:prstDash val="sysDash"/>
            </a:ln>
          </c:spPr>
        </c:majorGridlines>
        <c:title>
          <c:tx>
            <c:rich>
              <a:bodyPr rot="0" vert="horz"/>
              <a:lstStyle/>
              <a:p>
                <a:pPr algn="ctr">
                  <a:defRPr sz="11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8.8652482269503553E-3"/>
              <c:y val="0.10270291685237459"/>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1671372464"/>
        <c:crosses val="autoZero"/>
        <c:crossBetween val="between"/>
        <c:majorUnit val="0.5"/>
        <c:minorUnit val="0.1"/>
      </c:valAx>
      <c:spPr>
        <a:noFill/>
        <a:ln w="3175">
          <a:solidFill>
            <a:srgbClr val="000000"/>
          </a:solidFill>
          <a:prstDash val="solid"/>
        </a:ln>
      </c:spPr>
    </c:plotArea>
    <c:legend>
      <c:legendPos val="r"/>
      <c:layout>
        <c:manualLayout>
          <c:xMode val="edge"/>
          <c:yMode val="edge"/>
          <c:x val="0.86687410041486745"/>
          <c:y val="0.1918922398851087"/>
          <c:w val="0.11636365487372224"/>
          <c:h val="0.1373450578251152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20</xdr:col>
      <xdr:colOff>266700</xdr:colOff>
      <xdr:row>24</xdr:row>
      <xdr:rowOff>152400</xdr:rowOff>
    </xdr:from>
    <xdr:to>
      <xdr:col>27</xdr:col>
      <xdr:colOff>104775</xdr:colOff>
      <xdr:row>39</xdr:row>
      <xdr:rowOff>38100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85723</xdr:rowOff>
    </xdr:from>
    <xdr:to>
      <xdr:col>22</xdr:col>
      <xdr:colOff>161925</xdr:colOff>
      <xdr:row>35</xdr:row>
      <xdr:rowOff>133349</xdr:rowOff>
    </xdr:to>
    <xdr:sp macro="" textlink="">
      <xdr:nvSpPr>
        <xdr:cNvPr id="8196" name="Text Box 4"/>
        <xdr:cNvSpPr txBox="1">
          <a:spLocks noChangeArrowheads="1"/>
        </xdr:cNvSpPr>
      </xdr:nvSpPr>
      <xdr:spPr bwMode="auto">
        <a:xfrm>
          <a:off x="114300" y="85723"/>
          <a:ext cx="8515350" cy="605790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［語句の説明］</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       ：　生後1年未満の死亡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     ：　生後28日未満の死亡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　妊娠満12週以後の死児の出産（昭和53年以前は、妊娠第4月以後の死児の出産）</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産 　　    ：　出生＋死産</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周産期死亡     ：　妊娠満22週以後の死産＋早期新生児死亡（平成6年以前は妊娠満28週以後の死産＋早期新生児死亡）</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早期新生児死亡 ：　生後1週間未満の死亡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生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亡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婚　姻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離　婚　率     ：　事件発生件数/人口×1000</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乳児死亡率     ：　乳児死亡数/出生数×1000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新生児死亡率   ：　新生児死亡数/出生数×1000</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率     ：　死産数/（出生数＋死産数）×1000</a:t>
          </a:r>
          <a:r>
            <a:rPr lang="ja-JP" altLang="en-US" sz="1100" b="0" i="0" u="none" strike="noStrike" baseline="0">
              <a:solidFill>
                <a:srgbClr val="FF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周産期死亡率   ：　妊娠満22週以後の死産数＋早期新生児死亡数/出生数＋妊娠満22週以後の死産数×1000</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100"/>
            </a:lnSpc>
            <a:defRPr sz="1000"/>
          </a:pPr>
          <a:r>
            <a:rPr lang="ja-JP" altLang="en-US" sz="1050" b="0" i="0" u="none" strike="noStrike" baseline="0">
              <a:solidFill>
                <a:srgbClr val="000000"/>
              </a:solidFill>
              <a:latin typeface="Times New Roman"/>
              <a:cs typeface="Times New Roman"/>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20</xdr:row>
      <xdr:rowOff>57150</xdr:rowOff>
    </xdr:from>
    <xdr:to>
      <xdr:col>13</xdr:col>
      <xdr:colOff>257175</xdr:colOff>
      <xdr:row>37</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295275</xdr:colOff>
      <xdr:row>18</xdr:row>
      <xdr:rowOff>0</xdr:rowOff>
    </xdr:from>
    <xdr:to>
      <xdr:col>11</xdr:col>
      <xdr:colOff>323850</xdr:colOff>
      <xdr:row>18</xdr:row>
      <xdr:rowOff>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18</xdr:row>
      <xdr:rowOff>0</xdr:rowOff>
    </xdr:from>
    <xdr:to>
      <xdr:col>12</xdr:col>
      <xdr:colOff>180975</xdr:colOff>
      <xdr:row>18</xdr:row>
      <xdr:rowOff>0</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219074</xdr:colOff>
      <xdr:row>19</xdr:row>
      <xdr:rowOff>19050</xdr:rowOff>
    </xdr:from>
    <xdr:to>
      <xdr:col>13</xdr:col>
      <xdr:colOff>352425</xdr:colOff>
      <xdr:row>36</xdr:row>
      <xdr:rowOff>152400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11</xdr:row>
      <xdr:rowOff>47625</xdr:rowOff>
    </xdr:from>
    <xdr:to>
      <xdr:col>12</xdr:col>
      <xdr:colOff>419100</xdr:colOff>
      <xdr:row>25</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49</xdr:row>
      <xdr:rowOff>47625</xdr:rowOff>
    </xdr:from>
    <xdr:to>
      <xdr:col>12</xdr:col>
      <xdr:colOff>390525</xdr:colOff>
      <xdr:row>61</xdr:row>
      <xdr:rowOff>38100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381000</xdr:colOff>
      <xdr:row>34</xdr:row>
      <xdr:rowOff>104775</xdr:rowOff>
    </xdr:from>
    <xdr:to>
      <xdr:col>6</xdr:col>
      <xdr:colOff>390525</xdr:colOff>
      <xdr:row>34</xdr:row>
      <xdr:rowOff>104775</xdr:rowOff>
    </xdr:to>
    <xdr:cxnSp macro="">
      <xdr:nvCxnSpPr>
        <xdr:cNvPr id="23" name="直線コネクタ 22"/>
        <xdr:cNvCxnSpPr/>
      </xdr:nvCxnSpPr>
      <xdr:spPr>
        <a:xfrm>
          <a:off x="1943100" y="6753225"/>
          <a:ext cx="1581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152400</xdr:colOff>
      <xdr:row>33</xdr:row>
      <xdr:rowOff>0</xdr:rowOff>
    </xdr:from>
    <xdr:to>
      <xdr:col>7</xdr:col>
      <xdr:colOff>95250</xdr:colOff>
      <xdr:row>36</xdr:row>
      <xdr:rowOff>66675</xdr:rowOff>
    </xdr:to>
    <xdr:sp macro="" textlink="">
      <xdr:nvSpPr>
        <xdr:cNvPr id="24" name="大かっこ 23"/>
        <xdr:cNvSpPr/>
      </xdr:nvSpPr>
      <xdr:spPr>
        <a:xfrm>
          <a:off x="1714500" y="6467475"/>
          <a:ext cx="2038350" cy="609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19</xdr:row>
      <xdr:rowOff>28575</xdr:rowOff>
    </xdr:from>
    <xdr:to>
      <xdr:col>7</xdr:col>
      <xdr:colOff>771525</xdr:colOff>
      <xdr:row>37</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114301</xdr:colOff>
      <xdr:row>3</xdr:row>
      <xdr:rowOff>66674</xdr:rowOff>
    </xdr:from>
    <xdr:to>
      <xdr:col>5</xdr:col>
      <xdr:colOff>809625</xdr:colOff>
      <xdr:row>17</xdr:row>
      <xdr:rowOff>209549</xdr:rowOff>
    </xdr:to>
    <xdr:graphicFrame macro="">
      <xdr:nvGraphicFramePr>
        <xdr:cNvPr id="2" name="グラフ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19</xdr:row>
      <xdr:rowOff>104775</xdr:rowOff>
    </xdr:from>
    <xdr:to>
      <xdr:col>5</xdr:col>
      <xdr:colOff>847725</xdr:colOff>
      <xdr:row>33</xdr:row>
      <xdr:rowOff>161925</xdr:rowOff>
    </xdr:to>
    <xdr:graphicFrame macro="">
      <xdr:nvGraphicFramePr>
        <xdr:cNvPr id="3" name="グラフ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35</xdr:row>
      <xdr:rowOff>38100</xdr:rowOff>
    </xdr:from>
    <xdr:to>
      <xdr:col>5</xdr:col>
      <xdr:colOff>847725</xdr:colOff>
      <xdr:row>50</xdr:row>
      <xdr:rowOff>133350</xdr:rowOff>
    </xdr:to>
    <xdr:graphicFrame macro="">
      <xdr:nvGraphicFramePr>
        <xdr:cNvPr id="4" name="グラフ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xdr:row>
      <xdr:rowOff>0</xdr:rowOff>
    </xdr:from>
    <xdr:to>
      <xdr:col>29</xdr:col>
      <xdr:colOff>647700</xdr:colOff>
      <xdr:row>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1</xdr:row>
      <xdr:rowOff>0</xdr:rowOff>
    </xdr:from>
    <xdr:to>
      <xdr:col>30</xdr:col>
      <xdr:colOff>647700</xdr:colOff>
      <xdr:row>1</xdr:row>
      <xdr:rowOff>0</xdr:rowOff>
    </xdr:to>
    <xdr:graphicFrame macro="">
      <xdr:nvGraphicFramePr>
        <xdr:cNvPr id="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6"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7"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85724</xdr:colOff>
      <xdr:row>1</xdr:row>
      <xdr:rowOff>9525</xdr:rowOff>
    </xdr:from>
    <xdr:to>
      <xdr:col>13</xdr:col>
      <xdr:colOff>0</xdr:colOff>
      <xdr:row>25</xdr:row>
      <xdr:rowOff>95250</xdr:rowOff>
    </xdr:to>
    <xdr:graphicFrame macro="">
      <xdr:nvGraphicFramePr>
        <xdr:cNvPr id="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104775</xdr:colOff>
      <xdr:row>26</xdr:row>
      <xdr:rowOff>161926</xdr:rowOff>
    </xdr:from>
    <xdr:to>
      <xdr:col>13</xdr:col>
      <xdr:colOff>19049</xdr:colOff>
      <xdr:row>52</xdr:row>
      <xdr:rowOff>57150</xdr:rowOff>
    </xdr:to>
    <xdr:graphicFrame macro="">
      <xdr:nvGraphicFramePr>
        <xdr:cNvPr id="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0.06132</cdr:x>
      <cdr:y>0.63629</cdr:y>
    </cdr:from>
    <cdr:to>
      <cdr:x>0.1302</cdr:x>
      <cdr:y>1</cdr:y>
    </cdr:to>
    <cdr:sp macro="" textlink="">
      <cdr:nvSpPr>
        <cdr:cNvPr id="22529" name="テキスト 1"/>
        <cdr:cNvSpPr txBox="1">
          <a:spLocks xmlns:a="http://schemas.openxmlformats.org/drawingml/2006/main" noChangeArrowheads="1"/>
        </cdr:cNvSpPr>
      </cdr:nvSpPr>
      <cdr:spPr bwMode="auto">
        <a:xfrm xmlns:a="http://schemas.openxmlformats.org/drawingml/2006/main">
          <a:off x="257254" y="493055"/>
          <a:ext cx="28539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0.16022</cdr:x>
      <cdr:y>0</cdr:y>
    </cdr:from>
    <cdr:to>
      <cdr:x>0.225</cdr:x>
      <cdr:y>1</cdr:y>
    </cdr:to>
    <cdr:sp macro="" textlink="">
      <cdr:nvSpPr>
        <cdr:cNvPr id="22530" name="テキスト 2"/>
        <cdr:cNvSpPr txBox="1">
          <a:spLocks xmlns:a="http://schemas.openxmlformats.org/drawingml/2006/main" noChangeArrowheads="1"/>
        </cdr:cNvSpPr>
      </cdr:nvSpPr>
      <cdr:spPr bwMode="auto">
        <a:xfrm xmlns:a="http://schemas.openxmlformats.org/drawingml/2006/main">
          <a:off x="66233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0.25575</cdr:x>
      <cdr:y>0.66794</cdr:y>
    </cdr:from>
    <cdr:to>
      <cdr:x>0.32927</cdr:x>
      <cdr:y>0.86284</cdr:y>
    </cdr:to>
    <cdr:sp macro="" textlink="">
      <cdr:nvSpPr>
        <cdr:cNvPr id="22531" name="テキスト 3"/>
        <cdr:cNvSpPr txBox="1">
          <a:spLocks xmlns:a="http://schemas.openxmlformats.org/drawingml/2006/main" noChangeArrowheads="1"/>
        </cdr:cNvSpPr>
      </cdr:nvSpPr>
      <cdr:spPr bwMode="auto">
        <a:xfrm xmlns:a="http://schemas.openxmlformats.org/drawingml/2006/main">
          <a:off x="1062831" y="493055"/>
          <a:ext cx="304622"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0.36591</cdr:x>
      <cdr:y>0.66794</cdr:y>
    </cdr:from>
    <cdr:to>
      <cdr:x>0.43943</cdr:x>
      <cdr:y>0.87568</cdr:y>
    </cdr:to>
    <cdr:sp macro="" textlink="">
      <cdr:nvSpPr>
        <cdr:cNvPr id="22532" name="テキスト 4"/>
        <cdr:cNvSpPr txBox="1">
          <a:spLocks xmlns:a="http://schemas.openxmlformats.org/drawingml/2006/main" noChangeArrowheads="1"/>
        </cdr:cNvSpPr>
      </cdr:nvSpPr>
      <cdr:spPr bwMode="auto">
        <a:xfrm xmlns:a="http://schemas.openxmlformats.org/drawingml/2006/main">
          <a:off x="1519257" y="493055"/>
          <a:ext cx="304622"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0.47142</cdr:x>
      <cdr:y>0.66794</cdr:y>
    </cdr:from>
    <cdr:to>
      <cdr:x>0.54494</cdr:x>
      <cdr:y>0.86284</cdr:y>
    </cdr:to>
    <cdr:sp macro="" textlink="">
      <cdr:nvSpPr>
        <cdr:cNvPr id="22533" name="テキスト 5"/>
        <cdr:cNvSpPr txBox="1">
          <a:spLocks xmlns:a="http://schemas.openxmlformats.org/drawingml/2006/main" noChangeArrowheads="1"/>
        </cdr:cNvSpPr>
      </cdr:nvSpPr>
      <cdr:spPr bwMode="auto">
        <a:xfrm xmlns:a="http://schemas.openxmlformats.org/drawingml/2006/main">
          <a:off x="1956455" y="493055"/>
          <a:ext cx="304621"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0.58207</cdr:x>
      <cdr:y>0.63629</cdr:y>
    </cdr:from>
    <cdr:to>
      <cdr:x>0.65339</cdr:x>
      <cdr:y>1</cdr:y>
    </cdr:to>
    <cdr:sp macro="" textlink="">
      <cdr:nvSpPr>
        <cdr:cNvPr id="22534" name="テキスト 6"/>
        <cdr:cNvSpPr txBox="1">
          <a:spLocks xmlns:a="http://schemas.openxmlformats.org/drawingml/2006/main" noChangeArrowheads="1"/>
        </cdr:cNvSpPr>
      </cdr:nvSpPr>
      <cdr:spPr bwMode="auto">
        <a:xfrm xmlns:a="http://schemas.openxmlformats.org/drawingml/2006/main">
          <a:off x="2414905" y="493055"/>
          <a:ext cx="29551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0.68954</cdr:x>
      <cdr:y>0.66794</cdr:y>
    </cdr:from>
    <cdr:to>
      <cdr:x>0.74938</cdr:x>
      <cdr:y>0.87568</cdr:y>
    </cdr:to>
    <cdr:sp macro="" textlink="">
      <cdr:nvSpPr>
        <cdr:cNvPr id="22535" name="テキスト 7"/>
        <cdr:cNvSpPr txBox="1">
          <a:spLocks xmlns:a="http://schemas.openxmlformats.org/drawingml/2006/main" noChangeArrowheads="1"/>
        </cdr:cNvSpPr>
      </cdr:nvSpPr>
      <cdr:spPr bwMode="auto">
        <a:xfrm xmlns:a="http://schemas.openxmlformats.org/drawingml/2006/main">
          <a:off x="2860199" y="493055"/>
          <a:ext cx="247947"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0.7357</cdr:x>
      <cdr:y>0.66228</cdr:y>
    </cdr:from>
    <cdr:to>
      <cdr:x>0.79555</cdr:x>
      <cdr:y>0.87002</cdr:y>
    </cdr:to>
    <cdr:sp macro="" textlink="">
      <cdr:nvSpPr>
        <cdr:cNvPr id="22536" name="テキスト 8"/>
        <cdr:cNvSpPr txBox="1">
          <a:spLocks xmlns:a="http://schemas.openxmlformats.org/drawingml/2006/main" noChangeArrowheads="1"/>
        </cdr:cNvSpPr>
      </cdr:nvSpPr>
      <cdr:spPr bwMode="auto">
        <a:xfrm xmlns:a="http://schemas.openxmlformats.org/drawingml/2006/main">
          <a:off x="3051473" y="488907"/>
          <a:ext cx="247947"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0.03834</cdr:x>
      <cdr:y>0</cdr:y>
    </cdr:from>
    <cdr:to>
      <cdr:x>0.10312</cdr:x>
      <cdr:y>1</cdr:y>
    </cdr:to>
    <cdr:sp macro="" textlink="">
      <cdr:nvSpPr>
        <cdr:cNvPr id="22537" name="テキスト 9"/>
        <cdr:cNvSpPr txBox="1">
          <a:spLocks xmlns:a="http://schemas.openxmlformats.org/drawingml/2006/main" noChangeArrowheads="1"/>
        </cdr:cNvSpPr>
      </cdr:nvSpPr>
      <cdr:spPr bwMode="auto">
        <a:xfrm xmlns:a="http://schemas.openxmlformats.org/drawingml/2006/main">
          <a:off x="158504"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4.xml><?xml version="1.0" encoding="utf-8"?>
<c:userShapes xmlns:c="http://schemas.openxmlformats.org/drawingml/2006/chart">
  <cdr:relSizeAnchor xmlns:cdr="http://schemas.openxmlformats.org/drawingml/2006/chartDrawing">
    <cdr:from>
      <cdr:x>0.05226</cdr:x>
      <cdr:y>0.66794</cdr:y>
    </cdr:from>
    <cdr:to>
      <cdr:x>0.05226</cdr:x>
      <cdr:y>0.66794</cdr:y>
    </cdr:to>
    <cdr:sp macro="" textlink="">
      <cdr:nvSpPr>
        <cdr:cNvPr id="53249" name="テキスト 1"/>
        <cdr:cNvSpPr txBox="1">
          <a:spLocks xmlns:a="http://schemas.openxmlformats.org/drawingml/2006/main" noChangeArrowheads="1"/>
        </cdr:cNvSpPr>
      </cdr:nvSpPr>
      <cdr:spPr bwMode="auto">
        <a:xfrm xmlns:a="http://schemas.openxmlformats.org/drawingml/2006/main">
          <a:off x="255542"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0.12398</cdr:x>
      <cdr:y>0</cdr:y>
    </cdr:from>
    <cdr:to>
      <cdr:x>0.17954</cdr:x>
      <cdr:y>1</cdr:y>
    </cdr:to>
    <cdr:sp macro="" textlink="">
      <cdr:nvSpPr>
        <cdr:cNvPr id="53250" name="テキスト 2"/>
        <cdr:cNvSpPr txBox="1">
          <a:spLocks xmlns:a="http://schemas.openxmlformats.org/drawingml/2006/main" noChangeArrowheads="1"/>
        </cdr:cNvSpPr>
      </cdr:nvSpPr>
      <cdr:spPr bwMode="auto">
        <a:xfrm xmlns:a="http://schemas.openxmlformats.org/drawingml/2006/main">
          <a:off x="5975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0.25861</cdr:x>
      <cdr:y>0.66794</cdr:y>
    </cdr:from>
    <cdr:to>
      <cdr:x>0.25861</cdr:x>
      <cdr:y>0.66794</cdr:y>
    </cdr:to>
    <cdr:sp macro="" textlink="">
      <cdr:nvSpPr>
        <cdr:cNvPr id="53251" name="テキスト 3"/>
        <cdr:cNvSpPr txBox="1">
          <a:spLocks xmlns:a="http://schemas.openxmlformats.org/drawingml/2006/main" noChangeArrowheads="1"/>
        </cdr:cNvSpPr>
      </cdr:nvSpPr>
      <cdr:spPr bwMode="auto">
        <a:xfrm xmlns:a="http://schemas.openxmlformats.org/drawingml/2006/main">
          <a:off x="1252033"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0.3755</cdr:x>
      <cdr:y>0.66794</cdr:y>
    </cdr:from>
    <cdr:to>
      <cdr:x>0.3755</cdr:x>
      <cdr:y>0.66794</cdr:y>
    </cdr:to>
    <cdr:sp macro="" textlink="">
      <cdr:nvSpPr>
        <cdr:cNvPr id="53252" name="テキスト 4"/>
        <cdr:cNvSpPr txBox="1">
          <a:spLocks xmlns:a="http://schemas.openxmlformats.org/drawingml/2006/main" noChangeArrowheads="1"/>
        </cdr:cNvSpPr>
      </cdr:nvSpPr>
      <cdr:spPr bwMode="auto">
        <a:xfrm xmlns:a="http://schemas.openxmlformats.org/drawingml/2006/main">
          <a:off x="1816554"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0.48726</cdr:x>
      <cdr:y>0.66794</cdr:y>
    </cdr:from>
    <cdr:to>
      <cdr:x>0.48726</cdr:x>
      <cdr:y>0.66794</cdr:y>
    </cdr:to>
    <cdr:sp macro="" textlink="">
      <cdr:nvSpPr>
        <cdr:cNvPr id="53253" name="テキスト 5"/>
        <cdr:cNvSpPr txBox="1">
          <a:spLocks xmlns:a="http://schemas.openxmlformats.org/drawingml/2006/main" noChangeArrowheads="1"/>
        </cdr:cNvSpPr>
      </cdr:nvSpPr>
      <cdr:spPr bwMode="auto">
        <a:xfrm xmlns:a="http://schemas.openxmlformats.org/drawingml/2006/main">
          <a:off x="2356221"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0.60587</cdr:x>
      <cdr:y>0.66794</cdr:y>
    </cdr:from>
    <cdr:to>
      <cdr:x>0.60587</cdr:x>
      <cdr:y>0.66794</cdr:y>
    </cdr:to>
    <cdr:sp macro="" textlink="">
      <cdr:nvSpPr>
        <cdr:cNvPr id="53254" name="テキスト 6"/>
        <cdr:cNvSpPr txBox="1">
          <a:spLocks xmlns:a="http://schemas.openxmlformats.org/drawingml/2006/main" noChangeArrowheads="1"/>
        </cdr:cNvSpPr>
      </cdr:nvSpPr>
      <cdr:spPr bwMode="auto">
        <a:xfrm xmlns:a="http://schemas.openxmlformats.org/drawingml/2006/main">
          <a:off x="292902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0.72056</cdr:x>
      <cdr:y>0.66794</cdr:y>
    </cdr:from>
    <cdr:to>
      <cdr:x>0.72056</cdr:x>
      <cdr:y>0.66794</cdr:y>
    </cdr:to>
    <cdr:sp macro="" textlink="">
      <cdr:nvSpPr>
        <cdr:cNvPr id="53255" name="テキスト 7"/>
        <cdr:cNvSpPr txBox="1">
          <a:spLocks xmlns:a="http://schemas.openxmlformats.org/drawingml/2006/main" noChangeArrowheads="1"/>
        </cdr:cNvSpPr>
      </cdr:nvSpPr>
      <cdr:spPr bwMode="auto">
        <a:xfrm xmlns:a="http://schemas.openxmlformats.org/drawingml/2006/main">
          <a:off x="348289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0.76958</cdr:x>
      <cdr:y>0.66228</cdr:y>
    </cdr:from>
    <cdr:to>
      <cdr:x>0.76958</cdr:x>
      <cdr:y>0.66228</cdr:y>
    </cdr:to>
    <cdr:sp macro="" textlink="">
      <cdr:nvSpPr>
        <cdr:cNvPr id="53256" name="テキスト 8"/>
        <cdr:cNvSpPr txBox="1">
          <a:spLocks xmlns:a="http://schemas.openxmlformats.org/drawingml/2006/main" noChangeArrowheads="1"/>
        </cdr:cNvSpPr>
      </cdr:nvSpPr>
      <cdr:spPr bwMode="auto">
        <a:xfrm xmlns:a="http://schemas.openxmlformats.org/drawingml/2006/main">
          <a:off x="3719592" y="48890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0.00144</cdr:x>
      <cdr:y>0</cdr:y>
    </cdr:from>
    <cdr:to>
      <cdr:x>0.057</cdr:x>
      <cdr:y>1</cdr:y>
    </cdr:to>
    <cdr:sp macro="" textlink="">
      <cdr:nvSpPr>
        <cdr:cNvPr id="53257" name="テキスト 9"/>
        <cdr:cNvSpPr txBox="1">
          <a:spLocks xmlns:a="http://schemas.openxmlformats.org/drawingml/2006/main" noChangeArrowheads="1"/>
        </cdr:cNvSpPr>
      </cdr:nvSpPr>
      <cdr:spPr bwMode="auto">
        <a:xfrm xmlns:a="http://schemas.openxmlformats.org/drawingml/2006/main">
          <a:off x="69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5.xml><?xml version="1.0" encoding="utf-8"?>
<xdr:wsDr xmlns:xdr="http://schemas.openxmlformats.org/drawingml/2006/spreadsheetDrawing" xmlns:a="http://schemas.openxmlformats.org/drawingml/2006/main">
  <xdr:twoCellAnchor>
    <xdr:from>
      <xdr:col>20</xdr:col>
      <xdr:colOff>28575</xdr:colOff>
      <xdr:row>0</xdr:row>
      <xdr:rowOff>0</xdr:rowOff>
    </xdr:from>
    <xdr:to>
      <xdr:col>28</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6</xdr:row>
      <xdr:rowOff>9525</xdr:rowOff>
    </xdr:from>
    <xdr:to>
      <xdr:col>7</xdr:col>
      <xdr:colOff>247650</xdr:colOff>
      <xdr:row>26</xdr:row>
      <xdr:rowOff>19050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6</xdr:row>
      <xdr:rowOff>9525</xdr:rowOff>
    </xdr:from>
    <xdr:to>
      <xdr:col>12</xdr:col>
      <xdr:colOff>76200</xdr:colOff>
      <xdr:row>26</xdr:row>
      <xdr:rowOff>9525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32</xdr:row>
      <xdr:rowOff>9525</xdr:rowOff>
    </xdr:from>
    <xdr:to>
      <xdr:col>7</xdr:col>
      <xdr:colOff>247650</xdr:colOff>
      <xdr:row>52</xdr:row>
      <xdr:rowOff>19050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32</xdr:row>
      <xdr:rowOff>9525</xdr:rowOff>
    </xdr:from>
    <xdr:to>
      <xdr:col>12</xdr:col>
      <xdr:colOff>76200</xdr:colOff>
      <xdr:row>52</xdr:row>
      <xdr:rowOff>9525</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457200</xdr:colOff>
      <xdr:row>25</xdr:row>
      <xdr:rowOff>57150</xdr:rowOff>
    </xdr:from>
    <xdr:to>
      <xdr:col>5</xdr:col>
      <xdr:colOff>514350</xdr:colOff>
      <xdr:row>25</xdr:row>
      <xdr:rowOff>104775</xdr:rowOff>
    </xdr:to>
    <xdr:sp macro="" textlink="">
      <xdr:nvSpPr>
        <xdr:cNvPr id="7" name="Rectangle 7"/>
        <xdr:cNvSpPr>
          <a:spLocks noChangeArrowheads="1"/>
        </xdr:cNvSpPr>
      </xdr:nvSpPr>
      <xdr:spPr bwMode="auto">
        <a:xfrm flipH="1" flipV="1">
          <a:off x="2409825" y="42862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25</xdr:row>
      <xdr:rowOff>47625</xdr:rowOff>
    </xdr:from>
    <xdr:to>
      <xdr:col>5</xdr:col>
      <xdr:colOff>190500</xdr:colOff>
      <xdr:row>25</xdr:row>
      <xdr:rowOff>104775</xdr:rowOff>
    </xdr:to>
    <xdr:sp macro="" textlink="">
      <xdr:nvSpPr>
        <xdr:cNvPr id="8" name="Rectangle 8"/>
        <xdr:cNvSpPr>
          <a:spLocks noChangeArrowheads="1"/>
        </xdr:cNvSpPr>
      </xdr:nvSpPr>
      <xdr:spPr bwMode="auto">
        <a:xfrm>
          <a:off x="2095500" y="4276725"/>
          <a:ext cx="4762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142875</xdr:colOff>
      <xdr:row>25</xdr:row>
      <xdr:rowOff>47625</xdr:rowOff>
    </xdr:from>
    <xdr:to>
      <xdr:col>4</xdr:col>
      <xdr:colOff>180975</xdr:colOff>
      <xdr:row>25</xdr:row>
      <xdr:rowOff>104775</xdr:rowOff>
    </xdr:to>
    <xdr:sp macro="" textlink="">
      <xdr:nvSpPr>
        <xdr:cNvPr id="9" name="Rectangle 9"/>
        <xdr:cNvSpPr>
          <a:spLocks noChangeArrowheads="1"/>
        </xdr:cNvSpPr>
      </xdr:nvSpPr>
      <xdr:spPr bwMode="auto">
        <a:xfrm>
          <a:off x="178117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438150</xdr:colOff>
      <xdr:row>25</xdr:row>
      <xdr:rowOff>47625</xdr:rowOff>
    </xdr:from>
    <xdr:to>
      <xdr:col>3</xdr:col>
      <xdr:colOff>476250</xdr:colOff>
      <xdr:row>25</xdr:row>
      <xdr:rowOff>104775</xdr:rowOff>
    </xdr:to>
    <xdr:sp macro="" textlink="">
      <xdr:nvSpPr>
        <xdr:cNvPr id="10" name="Rectangle 10"/>
        <xdr:cNvSpPr>
          <a:spLocks noChangeArrowheads="1"/>
        </xdr:cNvSpPr>
      </xdr:nvSpPr>
      <xdr:spPr bwMode="auto">
        <a:xfrm>
          <a:off x="1466850"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123825</xdr:colOff>
      <xdr:row>25</xdr:row>
      <xdr:rowOff>47625</xdr:rowOff>
    </xdr:from>
    <xdr:to>
      <xdr:col>3</xdr:col>
      <xdr:colOff>161925</xdr:colOff>
      <xdr:row>25</xdr:row>
      <xdr:rowOff>104775</xdr:rowOff>
    </xdr:to>
    <xdr:sp macro="" textlink="">
      <xdr:nvSpPr>
        <xdr:cNvPr id="11" name="Rectangle 11"/>
        <xdr:cNvSpPr>
          <a:spLocks noChangeArrowheads="1"/>
        </xdr:cNvSpPr>
      </xdr:nvSpPr>
      <xdr:spPr bwMode="auto">
        <a:xfrm>
          <a:off x="115252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25</xdr:row>
      <xdr:rowOff>66675</xdr:rowOff>
    </xdr:from>
    <xdr:to>
      <xdr:col>2</xdr:col>
      <xdr:colOff>114300</xdr:colOff>
      <xdr:row>25</xdr:row>
      <xdr:rowOff>133350</xdr:rowOff>
    </xdr:to>
    <xdr:sp macro="" textlink="">
      <xdr:nvSpPr>
        <xdr:cNvPr id="12" name="Rectangle 12"/>
        <xdr:cNvSpPr>
          <a:spLocks noChangeArrowheads="1"/>
        </xdr:cNvSpPr>
      </xdr:nvSpPr>
      <xdr:spPr bwMode="auto">
        <a:xfrm>
          <a:off x="838200" y="4295775"/>
          <a:ext cx="76200"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533400</xdr:colOff>
      <xdr:row>51</xdr:row>
      <xdr:rowOff>66675</xdr:rowOff>
    </xdr:from>
    <xdr:to>
      <xdr:col>5</xdr:col>
      <xdr:colOff>581025</xdr:colOff>
      <xdr:row>51</xdr:row>
      <xdr:rowOff>114300</xdr:rowOff>
    </xdr:to>
    <xdr:sp macro="" textlink="">
      <xdr:nvSpPr>
        <xdr:cNvPr id="13" name="Rectangle 13"/>
        <xdr:cNvSpPr>
          <a:spLocks noChangeArrowheads="1"/>
        </xdr:cNvSpPr>
      </xdr:nvSpPr>
      <xdr:spPr bwMode="auto">
        <a:xfrm>
          <a:off x="2486025"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247650</xdr:colOff>
      <xdr:row>51</xdr:row>
      <xdr:rowOff>57150</xdr:rowOff>
    </xdr:from>
    <xdr:to>
      <xdr:col>5</xdr:col>
      <xdr:colOff>304800</xdr:colOff>
      <xdr:row>51</xdr:row>
      <xdr:rowOff>104775</xdr:rowOff>
    </xdr:to>
    <xdr:sp macro="" textlink="">
      <xdr:nvSpPr>
        <xdr:cNvPr id="14" name="Rectangle 14"/>
        <xdr:cNvSpPr>
          <a:spLocks noChangeArrowheads="1"/>
        </xdr:cNvSpPr>
      </xdr:nvSpPr>
      <xdr:spPr bwMode="auto">
        <a:xfrm>
          <a:off x="2200275" y="9001125"/>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295275</xdr:colOff>
      <xdr:row>51</xdr:row>
      <xdr:rowOff>57150</xdr:rowOff>
    </xdr:from>
    <xdr:to>
      <xdr:col>5</xdr:col>
      <xdr:colOff>28575</xdr:colOff>
      <xdr:row>51</xdr:row>
      <xdr:rowOff>104775</xdr:rowOff>
    </xdr:to>
    <xdr:sp macro="" textlink="">
      <xdr:nvSpPr>
        <xdr:cNvPr id="15" name="Rectangle 15"/>
        <xdr:cNvSpPr>
          <a:spLocks noChangeArrowheads="1"/>
        </xdr:cNvSpPr>
      </xdr:nvSpPr>
      <xdr:spPr bwMode="auto">
        <a:xfrm>
          <a:off x="193357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51</xdr:row>
      <xdr:rowOff>66675</xdr:rowOff>
    </xdr:from>
    <xdr:to>
      <xdr:col>4</xdr:col>
      <xdr:colOff>66675</xdr:colOff>
      <xdr:row>51</xdr:row>
      <xdr:rowOff>114300</xdr:rowOff>
    </xdr:to>
    <xdr:sp macro="" textlink="">
      <xdr:nvSpPr>
        <xdr:cNvPr id="16" name="Rectangle 16"/>
        <xdr:cNvSpPr>
          <a:spLocks noChangeArrowheads="1"/>
        </xdr:cNvSpPr>
      </xdr:nvSpPr>
      <xdr:spPr bwMode="auto">
        <a:xfrm>
          <a:off x="1657350"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352425</xdr:colOff>
      <xdr:row>51</xdr:row>
      <xdr:rowOff>57150</xdr:rowOff>
    </xdr:from>
    <xdr:to>
      <xdr:col>3</xdr:col>
      <xdr:colOff>400050</xdr:colOff>
      <xdr:row>51</xdr:row>
      <xdr:rowOff>104775</xdr:rowOff>
    </xdr:to>
    <xdr:sp macro="" textlink="">
      <xdr:nvSpPr>
        <xdr:cNvPr id="17" name="Rectangle 17"/>
        <xdr:cNvSpPr>
          <a:spLocks noChangeArrowheads="1"/>
        </xdr:cNvSpPr>
      </xdr:nvSpPr>
      <xdr:spPr bwMode="auto">
        <a:xfrm>
          <a:off x="138112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85725</xdr:colOff>
      <xdr:row>51</xdr:row>
      <xdr:rowOff>47625</xdr:rowOff>
    </xdr:from>
    <xdr:to>
      <xdr:col>3</xdr:col>
      <xdr:colOff>123825</xdr:colOff>
      <xdr:row>51</xdr:row>
      <xdr:rowOff>104775</xdr:rowOff>
    </xdr:to>
    <xdr:sp macro="" textlink="">
      <xdr:nvSpPr>
        <xdr:cNvPr id="18" name="Rectangle 18"/>
        <xdr:cNvSpPr>
          <a:spLocks noChangeArrowheads="1"/>
        </xdr:cNvSpPr>
      </xdr:nvSpPr>
      <xdr:spPr bwMode="auto">
        <a:xfrm>
          <a:off x="1114425" y="8991600"/>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47625</xdr:colOff>
      <xdr:row>51</xdr:row>
      <xdr:rowOff>66675</xdr:rowOff>
    </xdr:from>
    <xdr:to>
      <xdr:col>2</xdr:col>
      <xdr:colOff>114300</xdr:colOff>
      <xdr:row>51</xdr:row>
      <xdr:rowOff>123825</xdr:rowOff>
    </xdr:to>
    <xdr:sp macro="" textlink="">
      <xdr:nvSpPr>
        <xdr:cNvPr id="19" name="Rectangle 19"/>
        <xdr:cNvSpPr>
          <a:spLocks noChangeArrowheads="1"/>
        </xdr:cNvSpPr>
      </xdr:nvSpPr>
      <xdr:spPr bwMode="auto">
        <a:xfrm>
          <a:off x="847725" y="9010650"/>
          <a:ext cx="6667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48129"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48130"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48131"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48132"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48133"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48134"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48135"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48136"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0.0253</cdr:x>
      <cdr:y>0</cdr:y>
    </cdr:from>
    <cdr:to>
      <cdr:x>0.07116</cdr:x>
      <cdr:y>1</cdr:y>
    </cdr:to>
    <cdr:sp macro="" textlink="">
      <cdr:nvSpPr>
        <cdr:cNvPr id="48137" name="テキスト 9"/>
        <cdr:cNvSpPr txBox="1">
          <a:spLocks xmlns:a="http://schemas.openxmlformats.org/drawingml/2006/main" noChangeArrowheads="1"/>
        </cdr:cNvSpPr>
      </cdr:nvSpPr>
      <cdr:spPr bwMode="auto">
        <a:xfrm xmlns:a="http://schemas.openxmlformats.org/drawingml/2006/main">
          <a:off x="14772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19</xdr:col>
      <xdr:colOff>0</xdr:colOff>
      <xdr:row>0</xdr:row>
      <xdr:rowOff>0</xdr:rowOff>
    </xdr:from>
    <xdr:to>
      <xdr:col>26</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9525</xdr:rowOff>
    </xdr:from>
    <xdr:to>
      <xdr:col>7</xdr:col>
      <xdr:colOff>247650</xdr:colOff>
      <xdr:row>24</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4</xdr:row>
      <xdr:rowOff>9525</xdr:rowOff>
    </xdr:from>
    <xdr:to>
      <xdr:col>12</xdr:col>
      <xdr:colOff>76200</xdr:colOff>
      <xdr:row>24</xdr:row>
      <xdr:rowOff>9525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30</xdr:row>
      <xdr:rowOff>9525</xdr:rowOff>
    </xdr:from>
    <xdr:to>
      <xdr:col>7</xdr:col>
      <xdr:colOff>247650</xdr:colOff>
      <xdr:row>50</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30</xdr:row>
      <xdr:rowOff>9525</xdr:rowOff>
    </xdr:from>
    <xdr:to>
      <xdr:col>12</xdr:col>
      <xdr:colOff>76200</xdr:colOff>
      <xdr:row>50</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285750</xdr:colOff>
      <xdr:row>23</xdr:row>
      <xdr:rowOff>47625</xdr:rowOff>
    </xdr:from>
    <xdr:to>
      <xdr:col>5</xdr:col>
      <xdr:colOff>342900</xdr:colOff>
      <xdr:row>23</xdr:row>
      <xdr:rowOff>104775</xdr:rowOff>
    </xdr:to>
    <xdr:sp macro="" textlink="">
      <xdr:nvSpPr>
        <xdr:cNvPr id="7" name="Rectangle 6"/>
        <xdr:cNvSpPr>
          <a:spLocks noChangeArrowheads="1"/>
        </xdr:cNvSpPr>
      </xdr:nvSpPr>
      <xdr:spPr bwMode="auto">
        <a:xfrm>
          <a:off x="2276475"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133350</xdr:colOff>
      <xdr:row>23</xdr:row>
      <xdr:rowOff>47625</xdr:rowOff>
    </xdr:from>
    <xdr:to>
      <xdr:col>4</xdr:col>
      <xdr:colOff>190500</xdr:colOff>
      <xdr:row>23</xdr:row>
      <xdr:rowOff>104775</xdr:rowOff>
    </xdr:to>
    <xdr:sp macro="" textlink="">
      <xdr:nvSpPr>
        <xdr:cNvPr id="8" name="Rectangle 7"/>
        <xdr:cNvSpPr>
          <a:spLocks noChangeArrowheads="1"/>
        </xdr:cNvSpPr>
      </xdr:nvSpPr>
      <xdr:spPr bwMode="auto">
        <a:xfrm>
          <a:off x="18097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257175</xdr:colOff>
      <xdr:row>23</xdr:row>
      <xdr:rowOff>38100</xdr:rowOff>
    </xdr:from>
    <xdr:to>
      <xdr:col>3</xdr:col>
      <xdr:colOff>314325</xdr:colOff>
      <xdr:row>23</xdr:row>
      <xdr:rowOff>95250</xdr:rowOff>
    </xdr:to>
    <xdr:sp macro="" textlink="">
      <xdr:nvSpPr>
        <xdr:cNvPr id="9" name="Rectangle 8"/>
        <xdr:cNvSpPr>
          <a:spLocks noChangeArrowheads="1"/>
        </xdr:cNvSpPr>
      </xdr:nvSpPr>
      <xdr:spPr bwMode="auto">
        <a:xfrm>
          <a:off x="1323975" y="4267200"/>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23</xdr:row>
      <xdr:rowOff>47625</xdr:rowOff>
    </xdr:from>
    <xdr:to>
      <xdr:col>2</xdr:col>
      <xdr:colOff>114300</xdr:colOff>
      <xdr:row>23</xdr:row>
      <xdr:rowOff>104775</xdr:rowOff>
    </xdr:to>
    <xdr:sp macro="" textlink="">
      <xdr:nvSpPr>
        <xdr:cNvPr id="10" name="Rectangle 9"/>
        <xdr:cNvSpPr>
          <a:spLocks noChangeArrowheads="1"/>
        </xdr:cNvSpPr>
      </xdr:nvSpPr>
      <xdr:spPr bwMode="auto">
        <a:xfrm>
          <a:off x="8572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49</xdr:row>
      <xdr:rowOff>66675</xdr:rowOff>
    </xdr:from>
    <xdr:to>
      <xdr:col>5</xdr:col>
      <xdr:colOff>200025</xdr:colOff>
      <xdr:row>49</xdr:row>
      <xdr:rowOff>114300</xdr:rowOff>
    </xdr:to>
    <xdr:sp macro="" textlink="">
      <xdr:nvSpPr>
        <xdr:cNvPr id="11" name="Rectangle 10"/>
        <xdr:cNvSpPr>
          <a:spLocks noChangeArrowheads="1"/>
        </xdr:cNvSpPr>
      </xdr:nvSpPr>
      <xdr:spPr bwMode="auto">
        <a:xfrm>
          <a:off x="21336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419100</xdr:colOff>
      <xdr:row>49</xdr:row>
      <xdr:rowOff>66675</xdr:rowOff>
    </xdr:from>
    <xdr:to>
      <xdr:col>3</xdr:col>
      <xdr:colOff>476250</xdr:colOff>
      <xdr:row>49</xdr:row>
      <xdr:rowOff>114300</xdr:rowOff>
    </xdr:to>
    <xdr:sp macro="" textlink="">
      <xdr:nvSpPr>
        <xdr:cNvPr id="12" name="Rectangle 11"/>
        <xdr:cNvSpPr>
          <a:spLocks noChangeArrowheads="1"/>
        </xdr:cNvSpPr>
      </xdr:nvSpPr>
      <xdr:spPr bwMode="auto">
        <a:xfrm>
          <a:off x="14859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49</xdr:row>
      <xdr:rowOff>47625</xdr:rowOff>
    </xdr:from>
    <xdr:to>
      <xdr:col>2</xdr:col>
      <xdr:colOff>114300</xdr:colOff>
      <xdr:row>49</xdr:row>
      <xdr:rowOff>95250</xdr:rowOff>
    </xdr:to>
    <xdr:sp macro="" textlink="">
      <xdr:nvSpPr>
        <xdr:cNvPr id="13" name="Rectangle 12"/>
        <xdr:cNvSpPr>
          <a:spLocks noChangeArrowheads="1"/>
        </xdr:cNvSpPr>
      </xdr:nvSpPr>
      <xdr:spPr bwMode="auto">
        <a:xfrm>
          <a:off x="857250" y="899160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57345"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57346"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57347"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57348"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57349"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57350"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57351"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57352"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0.02506</cdr:x>
      <cdr:y>0</cdr:y>
    </cdr:from>
    <cdr:to>
      <cdr:x>0.07091</cdr:x>
      <cdr:y>1</cdr:y>
    </cdr:to>
    <cdr:sp macro="" textlink="">
      <cdr:nvSpPr>
        <cdr:cNvPr id="57353" name="テキスト 9"/>
        <cdr:cNvSpPr txBox="1">
          <a:spLocks xmlns:a="http://schemas.openxmlformats.org/drawingml/2006/main" noChangeArrowheads="1"/>
        </cdr:cNvSpPr>
      </cdr:nvSpPr>
      <cdr:spPr bwMode="auto">
        <a:xfrm xmlns:a="http://schemas.openxmlformats.org/drawingml/2006/main">
          <a:off x="14629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104774</xdr:colOff>
      <xdr:row>34</xdr:row>
      <xdr:rowOff>1</xdr:rowOff>
    </xdr:from>
    <xdr:to>
      <xdr:col>23</xdr:col>
      <xdr:colOff>152400</xdr:colOff>
      <xdr:row>50</xdr:row>
      <xdr:rowOff>0</xdr:rowOff>
    </xdr:to>
    <xdr:graphicFrame macro="">
      <xdr:nvGraphicFramePr>
        <xdr:cNvPr id="2" name="グラフ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7"/>
  <sheetViews>
    <sheetView tabSelected="1" zoomScale="145" zoomScaleNormal="145" workbookViewId="0">
      <selection activeCell="C3" sqref="C3"/>
    </sheetView>
  </sheetViews>
  <sheetFormatPr defaultRowHeight="13.5"/>
  <cols>
    <col min="1" max="1" width="15.625" style="2" customWidth="1"/>
    <col min="2" max="7" width="10.625" style="1" customWidth="1"/>
    <col min="8" max="8" width="7.625" style="1" customWidth="1"/>
    <col min="9" max="16384" width="9" style="2"/>
  </cols>
  <sheetData>
    <row r="1" spans="1:9" ht="17.25" customHeight="1">
      <c r="A1" s="797" t="s">
        <v>694</v>
      </c>
      <c r="I1" s="107" t="s">
        <v>74</v>
      </c>
    </row>
    <row r="2" spans="1:9" ht="19.5" customHeight="1">
      <c r="A2" s="3"/>
    </row>
    <row r="3" spans="1:9" s="800" customFormat="1" ht="17.25" customHeight="1">
      <c r="A3" s="798" t="s">
        <v>22</v>
      </c>
      <c r="B3" s="799"/>
      <c r="C3" s="799"/>
      <c r="D3" s="799"/>
      <c r="E3" s="799"/>
      <c r="F3" s="799"/>
      <c r="G3" s="799"/>
      <c r="H3" s="799"/>
    </row>
    <row r="4" spans="1:9" ht="17.25" customHeight="1">
      <c r="A4" s="6" t="s">
        <v>489</v>
      </c>
    </row>
    <row r="5" spans="1:9" ht="15.75" customHeight="1">
      <c r="A5" s="4"/>
    </row>
    <row r="6" spans="1:9" ht="18.75" customHeight="1" thickBot="1">
      <c r="A6" s="806" t="s">
        <v>6</v>
      </c>
      <c r="E6" s="15"/>
      <c r="G6" s="5" t="s">
        <v>5</v>
      </c>
    </row>
    <row r="7" spans="1:9" s="10" customFormat="1" ht="18.75" customHeight="1">
      <c r="A7" s="1062" t="s">
        <v>1</v>
      </c>
      <c r="B7" s="36" t="s">
        <v>0</v>
      </c>
      <c r="C7" s="7"/>
      <c r="D7" s="8"/>
      <c r="E7" s="36" t="s">
        <v>7</v>
      </c>
      <c r="F7" s="7"/>
      <c r="G7" s="8"/>
      <c r="H7" s="9"/>
    </row>
    <row r="8" spans="1:9" s="10" customFormat="1" ht="18.75" customHeight="1" thickBot="1">
      <c r="A8" s="1063"/>
      <c r="B8" s="37" t="s">
        <v>2</v>
      </c>
      <c r="C8" s="11" t="s">
        <v>3</v>
      </c>
      <c r="D8" s="12" t="s">
        <v>4</v>
      </c>
      <c r="E8" s="44" t="s">
        <v>2</v>
      </c>
      <c r="F8" s="45" t="s">
        <v>3</v>
      </c>
      <c r="G8" s="46" t="s">
        <v>4</v>
      </c>
    </row>
    <row r="9" spans="1:9" s="10" customFormat="1" ht="18.75" customHeight="1">
      <c r="A9" s="71" t="s">
        <v>10</v>
      </c>
      <c r="B9" s="41">
        <v>1079898</v>
      </c>
      <c r="C9" s="42">
        <v>529208</v>
      </c>
      <c r="D9" s="43">
        <v>550690</v>
      </c>
      <c r="E9" s="41">
        <v>107932</v>
      </c>
      <c r="F9" s="42">
        <v>53698</v>
      </c>
      <c r="G9" s="43">
        <v>54234</v>
      </c>
    </row>
    <row r="10" spans="1:9" s="10" customFormat="1" ht="18.75" customHeight="1">
      <c r="A10" s="70" t="s">
        <v>11</v>
      </c>
      <c r="B10" s="28">
        <v>1155844</v>
      </c>
      <c r="C10" s="27">
        <v>568735</v>
      </c>
      <c r="D10" s="29">
        <v>587109</v>
      </c>
      <c r="E10" s="28">
        <v>118291</v>
      </c>
      <c r="F10" s="27">
        <v>58992</v>
      </c>
      <c r="G10" s="29">
        <v>59299</v>
      </c>
    </row>
    <row r="11" spans="1:9" s="10" customFormat="1" ht="18.75" customHeight="1">
      <c r="A11" s="70" t="s">
        <v>12</v>
      </c>
      <c r="B11" s="28">
        <v>1222411</v>
      </c>
      <c r="C11" s="27">
        <v>601082</v>
      </c>
      <c r="D11" s="29">
        <v>621329</v>
      </c>
      <c r="E11" s="28">
        <v>128761</v>
      </c>
      <c r="F11" s="27">
        <v>64340</v>
      </c>
      <c r="G11" s="29">
        <v>64421</v>
      </c>
    </row>
    <row r="12" spans="1:9" s="10" customFormat="1" ht="18.75" customHeight="1">
      <c r="A12" s="70" t="s">
        <v>13</v>
      </c>
      <c r="B12" s="28">
        <v>1287005</v>
      </c>
      <c r="C12" s="27">
        <v>634648</v>
      </c>
      <c r="D12" s="29">
        <v>652357</v>
      </c>
      <c r="E12" s="28">
        <v>142116</v>
      </c>
      <c r="F12" s="27">
        <v>71317</v>
      </c>
      <c r="G12" s="29">
        <v>70799</v>
      </c>
    </row>
    <row r="13" spans="1:9" s="10" customFormat="1" ht="18.75" customHeight="1">
      <c r="A13" s="70" t="s">
        <v>14</v>
      </c>
      <c r="B13" s="47">
        <v>1342832</v>
      </c>
      <c r="C13" s="48">
        <v>663432</v>
      </c>
      <c r="D13" s="49">
        <v>679400</v>
      </c>
      <c r="E13" s="47">
        <v>146224</v>
      </c>
      <c r="F13" s="48">
        <v>72980</v>
      </c>
      <c r="G13" s="49">
        <v>73244</v>
      </c>
    </row>
    <row r="14" spans="1:9" s="10" customFormat="1" ht="18.75" customHeight="1">
      <c r="A14" s="70" t="s">
        <v>15</v>
      </c>
      <c r="B14" s="28">
        <v>1381232</v>
      </c>
      <c r="C14" s="27">
        <v>681079</v>
      </c>
      <c r="D14" s="29">
        <v>700153</v>
      </c>
      <c r="E14" s="28">
        <v>148968</v>
      </c>
      <c r="F14" s="27">
        <v>74521</v>
      </c>
      <c r="G14" s="29">
        <v>74447</v>
      </c>
    </row>
    <row r="15" spans="1:9" s="10" customFormat="1" ht="18.75" customHeight="1">
      <c r="A15" s="70" t="s">
        <v>16</v>
      </c>
      <c r="B15" s="28">
        <v>1387110</v>
      </c>
      <c r="C15" s="27">
        <v>685723</v>
      </c>
      <c r="D15" s="29">
        <v>701387</v>
      </c>
      <c r="E15" s="28">
        <v>149335</v>
      </c>
      <c r="F15" s="27">
        <v>75062</v>
      </c>
      <c r="G15" s="29">
        <v>74273</v>
      </c>
    </row>
    <row r="16" spans="1:9" s="10" customFormat="1" ht="18.75" customHeight="1">
      <c r="A16" s="70" t="s">
        <v>17</v>
      </c>
      <c r="B16" s="30">
        <v>1394809</v>
      </c>
      <c r="C16" s="31">
        <v>689872</v>
      </c>
      <c r="D16" s="75">
        <v>704937</v>
      </c>
      <c r="E16" s="28">
        <v>149264</v>
      </c>
      <c r="F16" s="27">
        <v>75098</v>
      </c>
      <c r="G16" s="29">
        <v>74166</v>
      </c>
    </row>
    <row r="17" spans="1:8" s="10" customFormat="1" ht="18.75" customHeight="1">
      <c r="A17" s="70" t="s">
        <v>18</v>
      </c>
      <c r="B17" s="30">
        <v>1401073</v>
      </c>
      <c r="C17" s="31">
        <v>693106</v>
      </c>
      <c r="D17" s="75">
        <v>707967</v>
      </c>
      <c r="E17" s="28">
        <f t="shared" ref="E17:E22" si="0">B42+E42</f>
        <v>149319</v>
      </c>
      <c r="F17" s="27">
        <f t="shared" ref="F17:F23" si="1">C42+F42</f>
        <v>75220</v>
      </c>
      <c r="G17" s="29">
        <f t="shared" ref="G17:G23" si="2">D42+G42</f>
        <v>74099</v>
      </c>
    </row>
    <row r="18" spans="1:8" s="10" customFormat="1" ht="18.75" customHeight="1">
      <c r="A18" s="70" t="s">
        <v>19</v>
      </c>
      <c r="B18" s="20">
        <v>1402132</v>
      </c>
      <c r="C18" s="19">
        <v>692886</v>
      </c>
      <c r="D18" s="21">
        <v>709246</v>
      </c>
      <c r="E18" s="20">
        <f t="shared" si="0"/>
        <v>148160</v>
      </c>
      <c r="F18" s="19">
        <f t="shared" si="1"/>
        <v>74482</v>
      </c>
      <c r="G18" s="21">
        <f t="shared" si="2"/>
        <v>73678</v>
      </c>
    </row>
    <row r="19" spans="1:8" s="10" customFormat="1" ht="18.75" customHeight="1">
      <c r="A19" s="80" t="s">
        <v>20</v>
      </c>
      <c r="B19" s="65">
        <f t="shared" ref="B19:B23" si="3">SUM(C19:D19)</f>
        <v>1403977</v>
      </c>
      <c r="C19" s="66">
        <v>693638</v>
      </c>
      <c r="D19" s="67">
        <v>710339</v>
      </c>
      <c r="E19" s="65">
        <f t="shared" si="0"/>
        <v>147189</v>
      </c>
      <c r="F19" s="66">
        <f t="shared" si="1"/>
        <v>73929</v>
      </c>
      <c r="G19" s="67">
        <f t="shared" si="2"/>
        <v>73260</v>
      </c>
    </row>
    <row r="20" spans="1:8" s="10" customFormat="1" ht="18.75" customHeight="1">
      <c r="A20" s="80" t="s">
        <v>23</v>
      </c>
      <c r="B20" s="54">
        <f t="shared" si="3"/>
        <v>1414398</v>
      </c>
      <c r="C20" s="55">
        <v>698585</v>
      </c>
      <c r="D20" s="59">
        <v>715813</v>
      </c>
      <c r="E20" s="54">
        <f t="shared" si="0"/>
        <v>146591</v>
      </c>
      <c r="F20" s="55">
        <f t="shared" si="1"/>
        <v>74000</v>
      </c>
      <c r="G20" s="56">
        <f t="shared" si="2"/>
        <v>72591</v>
      </c>
    </row>
    <row r="21" spans="1:8" s="10" customFormat="1" ht="18.75" customHeight="1">
      <c r="A21" s="80" t="s">
        <v>24</v>
      </c>
      <c r="B21" s="54">
        <f t="shared" si="3"/>
        <v>1416546</v>
      </c>
      <c r="C21" s="55">
        <v>699480</v>
      </c>
      <c r="D21" s="59">
        <v>717066</v>
      </c>
      <c r="E21" s="24">
        <f t="shared" si="0"/>
        <v>146215</v>
      </c>
      <c r="F21" s="55">
        <f t="shared" si="1"/>
        <v>73825</v>
      </c>
      <c r="G21" s="59">
        <f t="shared" si="2"/>
        <v>72390</v>
      </c>
    </row>
    <row r="22" spans="1:8" s="10" customFormat="1" ht="18.75" customHeight="1">
      <c r="A22" s="80" t="s">
        <v>25</v>
      </c>
      <c r="B22" s="73">
        <f t="shared" si="3"/>
        <v>1416952</v>
      </c>
      <c r="C22" s="55">
        <v>699542</v>
      </c>
      <c r="D22" s="59">
        <v>717410</v>
      </c>
      <c r="E22" s="74">
        <f t="shared" si="0"/>
        <v>145574</v>
      </c>
      <c r="F22" s="55">
        <f t="shared" si="1"/>
        <v>73551</v>
      </c>
      <c r="G22" s="59">
        <f t="shared" si="2"/>
        <v>72023</v>
      </c>
    </row>
    <row r="23" spans="1:8" s="10" customFormat="1" ht="18.75" customHeight="1">
      <c r="A23" s="80" t="s">
        <v>26</v>
      </c>
      <c r="B23" s="74">
        <f t="shared" si="3"/>
        <v>1416500</v>
      </c>
      <c r="C23" s="55">
        <v>699312</v>
      </c>
      <c r="D23" s="59">
        <v>717188</v>
      </c>
      <c r="E23" s="74">
        <f>B48+E48</f>
        <v>145079</v>
      </c>
      <c r="F23" s="55">
        <f t="shared" si="1"/>
        <v>73377</v>
      </c>
      <c r="G23" s="59">
        <f t="shared" si="2"/>
        <v>71702</v>
      </c>
    </row>
    <row r="24" spans="1:8" s="10" customFormat="1" ht="18.75" customHeight="1">
      <c r="A24" s="80" t="s">
        <v>28</v>
      </c>
      <c r="B24" s="24">
        <f>SUM(C24:D24)</f>
        <v>1415373</v>
      </c>
      <c r="C24" s="55">
        <v>698690</v>
      </c>
      <c r="D24" s="56">
        <v>716683</v>
      </c>
      <c r="E24" s="54">
        <f>B49+E49</f>
        <v>144487</v>
      </c>
      <c r="F24" s="55">
        <f>C49+F49</f>
        <v>73119</v>
      </c>
      <c r="G24" s="59">
        <f>D49+G49</f>
        <v>71368</v>
      </c>
    </row>
    <row r="25" spans="1:8" s="10" customFormat="1" ht="18.75" customHeight="1">
      <c r="A25" s="80" t="s">
        <v>29</v>
      </c>
      <c r="B25" s="24">
        <v>1413079</v>
      </c>
      <c r="C25" s="55">
        <v>697076</v>
      </c>
      <c r="D25" s="56">
        <v>716003</v>
      </c>
      <c r="E25" s="54">
        <f>B50+E50</f>
        <v>144876</v>
      </c>
      <c r="F25" s="55">
        <f>C50+F50</f>
        <v>73115</v>
      </c>
      <c r="G25" s="59">
        <f>D50+G50</f>
        <v>71761</v>
      </c>
    </row>
    <row r="26" spans="1:8" s="10" customFormat="1" ht="18.75" customHeight="1">
      <c r="A26" s="80" t="s">
        <v>491</v>
      </c>
      <c r="B26" s="24">
        <v>1412956</v>
      </c>
      <c r="C26" s="55">
        <v>697288</v>
      </c>
      <c r="D26" s="56">
        <v>715668</v>
      </c>
      <c r="E26" s="54">
        <f>B51+E51</f>
        <v>144275</v>
      </c>
      <c r="F26" s="55">
        <f t="shared" ref="F26:G26" si="4">C51+F51</f>
        <v>72812</v>
      </c>
      <c r="G26" s="59">
        <f t="shared" si="4"/>
        <v>71463</v>
      </c>
    </row>
    <row r="27" spans="1:8" s="10" customFormat="1" ht="18.75" customHeight="1">
      <c r="A27" s="80" t="s">
        <v>626</v>
      </c>
      <c r="B27" s="24">
        <v>1412881</v>
      </c>
      <c r="C27" s="55">
        <v>697791</v>
      </c>
      <c r="D27" s="56">
        <v>715090</v>
      </c>
      <c r="E27" s="54">
        <v>143989</v>
      </c>
      <c r="F27" s="55">
        <v>72830</v>
      </c>
      <c r="G27" s="59">
        <v>71159</v>
      </c>
    </row>
    <row r="28" spans="1:8" s="10" customFormat="1" ht="18.75" customHeight="1">
      <c r="A28" s="80" t="s">
        <v>634</v>
      </c>
      <c r="B28" s="24">
        <v>1413959</v>
      </c>
      <c r="C28" s="55">
        <v>699138</v>
      </c>
      <c r="D28" s="73">
        <v>714821</v>
      </c>
      <c r="E28" s="24">
        <f t="shared" ref="E28:G28" si="5">B53+E53</f>
        <v>143960</v>
      </c>
      <c r="F28" s="55">
        <f t="shared" si="5"/>
        <v>72914</v>
      </c>
      <c r="G28" s="56">
        <f t="shared" si="5"/>
        <v>71046</v>
      </c>
    </row>
    <row r="29" spans="1:8" s="10" customFormat="1" ht="18.75" customHeight="1" thickBot="1">
      <c r="A29" s="79" t="s">
        <v>640</v>
      </c>
      <c r="B29" s="83">
        <v>1412415</v>
      </c>
      <c r="C29" s="69">
        <v>698424</v>
      </c>
      <c r="D29" s="840">
        <v>713991</v>
      </c>
      <c r="E29" s="83">
        <f>B54+E54</f>
        <v>143315</v>
      </c>
      <c r="F29" s="69">
        <f>C54+F54</f>
        <v>72699</v>
      </c>
      <c r="G29" s="64">
        <f>D54+G54</f>
        <v>70616</v>
      </c>
    </row>
    <row r="30" spans="1:8" s="13" customFormat="1" ht="18.75" customHeight="1" thickBot="1">
      <c r="A30" s="912" t="s">
        <v>641</v>
      </c>
      <c r="B30" s="802"/>
      <c r="C30" s="803">
        <f>B29/B19</f>
        <v>1.0060100699655337</v>
      </c>
      <c r="D30" s="802"/>
      <c r="E30" s="804"/>
      <c r="F30" s="803">
        <f>E29/E19</f>
        <v>0.97368009837691671</v>
      </c>
      <c r="G30" s="805"/>
      <c r="H30" s="10"/>
    </row>
    <row r="31" spans="1:8" s="13" customFormat="1" ht="13.5" customHeight="1" thickBot="1">
      <c r="A31" s="17"/>
      <c r="B31" s="16"/>
      <c r="C31" s="14"/>
      <c r="D31" s="14"/>
      <c r="E31" s="14"/>
      <c r="F31" s="14"/>
      <c r="G31" s="14"/>
      <c r="H31" s="14"/>
    </row>
    <row r="32" spans="1:8" s="13" customFormat="1" ht="18.75" customHeight="1">
      <c r="A32" s="1062" t="s">
        <v>1</v>
      </c>
      <c r="B32" s="7" t="s">
        <v>9</v>
      </c>
      <c r="C32" s="7"/>
      <c r="D32" s="8"/>
      <c r="E32" s="7" t="s">
        <v>8</v>
      </c>
      <c r="F32" s="7"/>
      <c r="G32" s="8"/>
      <c r="H32" s="14"/>
    </row>
    <row r="33" spans="1:8" s="13" customFormat="1" ht="18.75" customHeight="1" thickBot="1">
      <c r="A33" s="1064"/>
      <c r="B33" s="11" t="s">
        <v>2</v>
      </c>
      <c r="C33" s="11" t="s">
        <v>3</v>
      </c>
      <c r="D33" s="12" t="s">
        <v>4</v>
      </c>
      <c r="E33" s="11" t="s">
        <v>2</v>
      </c>
      <c r="F33" s="11" t="s">
        <v>3</v>
      </c>
      <c r="G33" s="12" t="s">
        <v>4</v>
      </c>
      <c r="H33" s="14"/>
    </row>
    <row r="34" spans="1:8" s="13" customFormat="1" ht="18.75" customHeight="1">
      <c r="A34" s="71" t="s">
        <v>10</v>
      </c>
      <c r="B34" s="32">
        <v>75203</v>
      </c>
      <c r="C34" s="38">
        <v>36841</v>
      </c>
      <c r="D34" s="39">
        <v>38362</v>
      </c>
      <c r="E34" s="38">
        <v>32729</v>
      </c>
      <c r="F34" s="33">
        <v>16857</v>
      </c>
      <c r="G34" s="34">
        <v>15872</v>
      </c>
      <c r="H34" s="14"/>
    </row>
    <row r="35" spans="1:8" s="13" customFormat="1" ht="18.75" customHeight="1">
      <c r="A35" s="70" t="s">
        <v>11</v>
      </c>
      <c r="B35" s="35">
        <v>79079</v>
      </c>
      <c r="C35" s="18">
        <v>38804</v>
      </c>
      <c r="D35" s="40">
        <v>40275</v>
      </c>
      <c r="E35" s="18">
        <v>39212</v>
      </c>
      <c r="F35" s="22">
        <v>20188</v>
      </c>
      <c r="G35" s="23">
        <v>19024</v>
      </c>
      <c r="H35" s="14"/>
    </row>
    <row r="36" spans="1:8" s="13" customFormat="1" ht="18.75" customHeight="1">
      <c r="A36" s="70" t="s">
        <v>12</v>
      </c>
      <c r="B36" s="35">
        <v>82668</v>
      </c>
      <c r="C36" s="18">
        <v>40530</v>
      </c>
      <c r="D36" s="40">
        <v>42138</v>
      </c>
      <c r="E36" s="18">
        <v>46093</v>
      </c>
      <c r="F36" s="22">
        <v>23810</v>
      </c>
      <c r="G36" s="23">
        <v>22283</v>
      </c>
      <c r="H36" s="14"/>
    </row>
    <row r="37" spans="1:8" s="58" customFormat="1" ht="18.75" customHeight="1">
      <c r="A37" s="76" t="s">
        <v>13</v>
      </c>
      <c r="B37" s="50">
        <v>90744</v>
      </c>
      <c r="C37" s="51">
        <v>44716</v>
      </c>
      <c r="D37" s="52">
        <v>46028</v>
      </c>
      <c r="E37" s="51">
        <v>51372</v>
      </c>
      <c r="F37" s="53">
        <v>26601</v>
      </c>
      <c r="G37" s="26">
        <v>24771</v>
      </c>
      <c r="H37" s="57"/>
    </row>
    <row r="38" spans="1:8" s="58" customFormat="1" ht="18.75" customHeight="1">
      <c r="A38" s="76" t="s">
        <v>14</v>
      </c>
      <c r="B38" s="54">
        <v>92484</v>
      </c>
      <c r="C38" s="55">
        <v>45463</v>
      </c>
      <c r="D38" s="56">
        <v>47021</v>
      </c>
      <c r="E38" s="74">
        <v>53740</v>
      </c>
      <c r="F38" s="25">
        <v>27517</v>
      </c>
      <c r="G38" s="26">
        <v>26223</v>
      </c>
      <c r="H38" s="57"/>
    </row>
    <row r="39" spans="1:8" s="58" customFormat="1" ht="18.75" customHeight="1">
      <c r="A39" s="76" t="s">
        <v>15</v>
      </c>
      <c r="B39" s="24">
        <v>93764</v>
      </c>
      <c r="C39" s="55">
        <v>46191</v>
      </c>
      <c r="D39" s="59">
        <v>47573</v>
      </c>
      <c r="E39" s="74">
        <v>55204</v>
      </c>
      <c r="F39" s="55">
        <v>28330</v>
      </c>
      <c r="G39" s="59">
        <v>26874</v>
      </c>
      <c r="H39" s="57"/>
    </row>
    <row r="40" spans="1:8" s="58" customFormat="1" ht="18.75" customHeight="1">
      <c r="A40" s="76" t="s">
        <v>16</v>
      </c>
      <c r="B40" s="24">
        <v>94061</v>
      </c>
      <c r="C40" s="55">
        <v>46438</v>
      </c>
      <c r="D40" s="56">
        <v>47623</v>
      </c>
      <c r="E40" s="74">
        <v>55274</v>
      </c>
      <c r="F40" s="55">
        <v>28624</v>
      </c>
      <c r="G40" s="56">
        <v>26650</v>
      </c>
      <c r="H40" s="57"/>
    </row>
    <row r="41" spans="1:8" s="60" customFormat="1" ht="18.75" customHeight="1">
      <c r="A41" s="76" t="s">
        <v>17</v>
      </c>
      <c r="B41" s="61">
        <v>94043</v>
      </c>
      <c r="C41" s="62">
        <v>46478</v>
      </c>
      <c r="D41" s="63">
        <v>47565</v>
      </c>
      <c r="E41" s="77">
        <v>55221</v>
      </c>
      <c r="F41" s="62">
        <v>28620</v>
      </c>
      <c r="G41" s="63">
        <v>26601</v>
      </c>
    </row>
    <row r="42" spans="1:8" s="60" customFormat="1" ht="18.75" customHeight="1">
      <c r="A42" s="76" t="s">
        <v>18</v>
      </c>
      <c r="B42" s="61">
        <v>94173</v>
      </c>
      <c r="C42" s="62">
        <v>46625</v>
      </c>
      <c r="D42" s="63">
        <v>47548</v>
      </c>
      <c r="E42" s="77">
        <v>55146</v>
      </c>
      <c r="F42" s="62">
        <v>28595</v>
      </c>
      <c r="G42" s="63">
        <v>26551</v>
      </c>
    </row>
    <row r="43" spans="1:8" s="60" customFormat="1" ht="18.75" customHeight="1">
      <c r="A43" s="82" t="s">
        <v>19</v>
      </c>
      <c r="B43" s="24">
        <v>93685</v>
      </c>
      <c r="C43" s="55">
        <v>46276</v>
      </c>
      <c r="D43" s="59">
        <v>47409</v>
      </c>
      <c r="E43" s="74">
        <v>54475</v>
      </c>
      <c r="F43" s="55">
        <v>28206</v>
      </c>
      <c r="G43" s="59">
        <v>26269</v>
      </c>
    </row>
    <row r="44" spans="1:8" s="60" customFormat="1" ht="18.75" customHeight="1">
      <c r="A44" s="82" t="s">
        <v>20</v>
      </c>
      <c r="B44" s="24">
        <f>SUM(C44:D44)</f>
        <v>93012</v>
      </c>
      <c r="C44" s="55">
        <v>45957</v>
      </c>
      <c r="D44" s="59">
        <v>47055</v>
      </c>
      <c r="E44" s="74">
        <f>SUM(F44:G44)</f>
        <v>54177</v>
      </c>
      <c r="F44" s="55">
        <v>27972</v>
      </c>
      <c r="G44" s="59">
        <v>26205</v>
      </c>
    </row>
    <row r="45" spans="1:8" s="60" customFormat="1" ht="18.75" customHeight="1">
      <c r="A45" s="82" t="s">
        <v>23</v>
      </c>
      <c r="B45" s="54">
        <f>SUM(C45:D45)</f>
        <v>92284</v>
      </c>
      <c r="C45" s="55">
        <v>45898</v>
      </c>
      <c r="D45" s="56">
        <v>46386</v>
      </c>
      <c r="E45" s="73">
        <f>SUM(F45:G45)</f>
        <v>54307</v>
      </c>
      <c r="F45" s="55">
        <v>28102</v>
      </c>
      <c r="G45" s="56">
        <v>26205</v>
      </c>
    </row>
    <row r="46" spans="1:8" s="60" customFormat="1" ht="18.75" customHeight="1">
      <c r="A46" s="81" t="s">
        <v>24</v>
      </c>
      <c r="B46" s="24">
        <v>92022</v>
      </c>
      <c r="C46" s="55">
        <v>45795</v>
      </c>
      <c r="D46" s="59">
        <v>46227</v>
      </c>
      <c r="E46" s="72">
        <v>54193</v>
      </c>
      <c r="F46" s="66">
        <v>28030</v>
      </c>
      <c r="G46" s="67">
        <v>26163</v>
      </c>
    </row>
    <row r="47" spans="1:8" s="60" customFormat="1" ht="18.75" customHeight="1">
      <c r="A47" s="81" t="s">
        <v>25</v>
      </c>
      <c r="B47" s="24">
        <v>91458</v>
      </c>
      <c r="C47" s="55">
        <v>45594</v>
      </c>
      <c r="D47" s="59">
        <v>45864</v>
      </c>
      <c r="E47" s="72">
        <v>54116</v>
      </c>
      <c r="F47" s="66">
        <v>27957</v>
      </c>
      <c r="G47" s="67">
        <v>26159</v>
      </c>
    </row>
    <row r="48" spans="1:8" s="60" customFormat="1" ht="18.75" customHeight="1">
      <c r="A48" s="81" t="s">
        <v>27</v>
      </c>
      <c r="B48" s="74">
        <v>90928</v>
      </c>
      <c r="C48" s="55">
        <v>45400</v>
      </c>
      <c r="D48" s="59">
        <v>45528</v>
      </c>
      <c r="E48" s="72">
        <v>54151</v>
      </c>
      <c r="F48" s="66">
        <v>27977</v>
      </c>
      <c r="G48" s="67">
        <v>26174</v>
      </c>
    </row>
    <row r="49" spans="1:8" s="60" customFormat="1" ht="18.75" customHeight="1">
      <c r="A49" s="82" t="s">
        <v>28</v>
      </c>
      <c r="B49" s="74">
        <v>90428</v>
      </c>
      <c r="C49" s="55">
        <v>45135</v>
      </c>
      <c r="D49" s="59">
        <v>45293</v>
      </c>
      <c r="E49" s="74">
        <v>54059</v>
      </c>
      <c r="F49" s="55">
        <v>27984</v>
      </c>
      <c r="G49" s="59">
        <v>26075</v>
      </c>
    </row>
    <row r="50" spans="1:8" s="60" customFormat="1" ht="18.75" customHeight="1">
      <c r="A50" s="82" t="s">
        <v>30</v>
      </c>
      <c r="B50" s="74">
        <v>90354</v>
      </c>
      <c r="C50" s="55">
        <v>44823</v>
      </c>
      <c r="D50" s="59">
        <v>45531</v>
      </c>
      <c r="E50" s="74">
        <v>54522</v>
      </c>
      <c r="F50" s="55">
        <v>28292</v>
      </c>
      <c r="G50" s="59">
        <v>26230</v>
      </c>
    </row>
    <row r="51" spans="1:8" s="10" customFormat="1" ht="18.75" customHeight="1">
      <c r="A51" s="80" t="s">
        <v>491</v>
      </c>
      <c r="B51" s="24">
        <v>89865</v>
      </c>
      <c r="C51" s="55">
        <v>44561</v>
      </c>
      <c r="D51" s="56">
        <v>45304</v>
      </c>
      <c r="E51" s="54">
        <v>54410</v>
      </c>
      <c r="F51" s="55">
        <v>28251</v>
      </c>
      <c r="G51" s="59">
        <v>26159</v>
      </c>
    </row>
    <row r="52" spans="1:8" s="10" customFormat="1" ht="18.75" customHeight="1">
      <c r="A52" s="80" t="s">
        <v>625</v>
      </c>
      <c r="B52" s="24">
        <v>89560</v>
      </c>
      <c r="C52" s="55">
        <v>44599</v>
      </c>
      <c r="D52" s="56">
        <v>44961</v>
      </c>
      <c r="E52" s="54">
        <v>54429</v>
      </c>
      <c r="F52" s="55">
        <v>28231</v>
      </c>
      <c r="G52" s="59">
        <v>26198</v>
      </c>
    </row>
    <row r="53" spans="1:8" s="10" customFormat="1" ht="18.75" customHeight="1">
      <c r="A53" s="80" t="s">
        <v>634</v>
      </c>
      <c r="B53" s="24">
        <v>89226</v>
      </c>
      <c r="C53" s="55">
        <v>44457</v>
      </c>
      <c r="D53" s="56">
        <v>44769</v>
      </c>
      <c r="E53" s="54">
        <v>54734</v>
      </c>
      <c r="F53" s="55">
        <v>28457</v>
      </c>
      <c r="G53" s="59">
        <v>26277</v>
      </c>
    </row>
    <row r="54" spans="1:8" s="10" customFormat="1" ht="18.75" customHeight="1" thickBot="1">
      <c r="A54" s="79" t="s">
        <v>642</v>
      </c>
      <c r="B54" s="83">
        <v>88743</v>
      </c>
      <c r="C54" s="69">
        <v>44321</v>
      </c>
      <c r="D54" s="64">
        <v>44422</v>
      </c>
      <c r="E54" s="68">
        <v>54572</v>
      </c>
      <c r="F54" s="69">
        <v>28378</v>
      </c>
      <c r="G54" s="78">
        <v>26194</v>
      </c>
    </row>
    <row r="55" spans="1:8" s="58" customFormat="1" ht="18.75" customHeight="1" thickBot="1">
      <c r="A55" s="912" t="s">
        <v>641</v>
      </c>
      <c r="B55" s="802"/>
      <c r="C55" s="803">
        <f>B54/B44</f>
        <v>0.95410269642626755</v>
      </c>
      <c r="D55" s="802"/>
      <c r="E55" s="804"/>
      <c r="F55" s="803">
        <f>E54/E44</f>
        <v>1.0072909168097164</v>
      </c>
      <c r="G55" s="801"/>
      <c r="H55" s="57"/>
    </row>
    <row r="56" spans="1:8" ht="31.5" customHeight="1">
      <c r="A56" s="1065" t="s">
        <v>488</v>
      </c>
      <c r="B56" s="1065"/>
      <c r="C56" s="1065"/>
      <c r="D56" s="1065"/>
      <c r="E56" s="1065"/>
      <c r="F56" s="1065"/>
      <c r="G56" s="1065"/>
    </row>
    <row r="57" spans="1:8">
      <c r="A57" s="6" t="s">
        <v>21</v>
      </c>
    </row>
  </sheetData>
  <mergeCells count="3">
    <mergeCell ref="A7:A8"/>
    <mergeCell ref="A32:A33"/>
    <mergeCell ref="A56:G56"/>
  </mergeCells>
  <phoneticPr fontId="8"/>
  <printOptions horizontalCentered="1"/>
  <pageMargins left="0.62992125984251968" right="0.59055118110236227" top="0.47244094488188981" bottom="0.47244094488188981" header="0.51181102362204722" footer="0.19685039370078741"/>
  <pageSetup paperSize="9" scale="78" firstPageNumber="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B52"/>
  <sheetViews>
    <sheetView workbookViewId="0">
      <selection activeCell="N28" sqref="N28"/>
    </sheetView>
  </sheetViews>
  <sheetFormatPr defaultColWidth="6.375" defaultRowHeight="14.25"/>
  <cols>
    <col min="1" max="1" width="2.625" style="460" customWidth="1"/>
    <col min="2" max="2" width="11" style="460" customWidth="1"/>
    <col min="3" max="3" width="6.875" style="474" customWidth="1"/>
    <col min="4" max="13" width="6.875" style="475" customWidth="1"/>
    <col min="14" max="14" width="7.75" style="475" customWidth="1"/>
    <col min="15" max="15" width="8" style="475" customWidth="1"/>
    <col min="16" max="16" width="9.625" style="460" customWidth="1"/>
    <col min="17" max="17" width="6.875" style="460" bestFit="1" customWidth="1"/>
    <col min="18" max="18" width="11.125" style="460" bestFit="1" customWidth="1"/>
    <col min="19" max="24" width="11.625" style="460" customWidth="1"/>
    <col min="25" max="25" width="21.25" style="460" customWidth="1"/>
    <col min="26" max="26" width="7.75" style="460" customWidth="1"/>
    <col min="27" max="29" width="6.375" style="460" customWidth="1"/>
    <col min="30" max="30" width="7.375" style="460" customWidth="1"/>
    <col min="31" max="40" width="7" style="460" customWidth="1"/>
    <col min="41" max="257" width="6.375" style="460"/>
    <col min="258" max="258" width="2.625" style="460" customWidth="1"/>
    <col min="259" max="259" width="7.875" style="460" customWidth="1"/>
    <col min="260" max="260" width="6.375" style="460" customWidth="1"/>
    <col min="261" max="261" width="7.375" style="460" customWidth="1"/>
    <col min="262" max="270" width="8.125" style="460" customWidth="1"/>
    <col min="271" max="271" width="8" style="460" customWidth="1"/>
    <col min="272" max="272" width="6.375" style="460" customWidth="1"/>
    <col min="273" max="282" width="7.75" style="460" customWidth="1"/>
    <col min="283" max="285" width="6.375" style="460" customWidth="1"/>
    <col min="286" max="286" width="7.375" style="460" customWidth="1"/>
    <col min="287" max="296" width="7" style="460" customWidth="1"/>
    <col min="297" max="513" width="6.375" style="460"/>
    <col min="514" max="514" width="2.625" style="460" customWidth="1"/>
    <col min="515" max="515" width="7.875" style="460" customWidth="1"/>
    <col min="516" max="516" width="6.375" style="460" customWidth="1"/>
    <col min="517" max="517" width="7.375" style="460" customWidth="1"/>
    <col min="518" max="526" width="8.125" style="460" customWidth="1"/>
    <col min="527" max="527" width="8" style="460" customWidth="1"/>
    <col min="528" max="528" width="6.375" style="460" customWidth="1"/>
    <col min="529" max="538" width="7.75" style="460" customWidth="1"/>
    <col min="539" max="541" width="6.375" style="460" customWidth="1"/>
    <col min="542" max="542" width="7.375" style="460" customWidth="1"/>
    <col min="543" max="552" width="7" style="460" customWidth="1"/>
    <col min="553" max="769" width="6.375" style="460"/>
    <col min="770" max="770" width="2.625" style="460" customWidth="1"/>
    <col min="771" max="771" width="7.875" style="460" customWidth="1"/>
    <col min="772" max="772" width="6.375" style="460" customWidth="1"/>
    <col min="773" max="773" width="7.375" style="460" customWidth="1"/>
    <col min="774" max="782" width="8.125" style="460" customWidth="1"/>
    <col min="783" max="783" width="8" style="460" customWidth="1"/>
    <col min="784" max="784" width="6.375" style="460" customWidth="1"/>
    <col min="785" max="794" width="7.75" style="460" customWidth="1"/>
    <col min="795" max="797" width="6.375" style="460" customWidth="1"/>
    <col min="798" max="798" width="7.375" style="460" customWidth="1"/>
    <col min="799" max="808" width="7" style="460" customWidth="1"/>
    <col min="809" max="1025" width="6.375" style="460"/>
    <col min="1026" max="1026" width="2.625" style="460" customWidth="1"/>
    <col min="1027" max="1027" width="7.875" style="460" customWidth="1"/>
    <col min="1028" max="1028" width="6.375" style="460" customWidth="1"/>
    <col min="1029" max="1029" width="7.375" style="460" customWidth="1"/>
    <col min="1030" max="1038" width="8.125" style="460" customWidth="1"/>
    <col min="1039" max="1039" width="8" style="460" customWidth="1"/>
    <col min="1040" max="1040" width="6.375" style="460" customWidth="1"/>
    <col min="1041" max="1050" width="7.75" style="460" customWidth="1"/>
    <col min="1051" max="1053" width="6.375" style="460" customWidth="1"/>
    <col min="1054" max="1054" width="7.375" style="460" customWidth="1"/>
    <col min="1055" max="1064" width="7" style="460" customWidth="1"/>
    <col min="1065" max="1281" width="6.375" style="460"/>
    <col min="1282" max="1282" width="2.625" style="460" customWidth="1"/>
    <col min="1283" max="1283" width="7.875" style="460" customWidth="1"/>
    <col min="1284" max="1284" width="6.375" style="460" customWidth="1"/>
    <col min="1285" max="1285" width="7.375" style="460" customWidth="1"/>
    <col min="1286" max="1294" width="8.125" style="460" customWidth="1"/>
    <col min="1295" max="1295" width="8" style="460" customWidth="1"/>
    <col min="1296" max="1296" width="6.375" style="460" customWidth="1"/>
    <col min="1297" max="1306" width="7.75" style="460" customWidth="1"/>
    <col min="1307" max="1309" width="6.375" style="460" customWidth="1"/>
    <col min="1310" max="1310" width="7.375" style="460" customWidth="1"/>
    <col min="1311" max="1320" width="7" style="460" customWidth="1"/>
    <col min="1321" max="1537" width="6.375" style="460"/>
    <col min="1538" max="1538" width="2.625" style="460" customWidth="1"/>
    <col min="1539" max="1539" width="7.875" style="460" customWidth="1"/>
    <col min="1540" max="1540" width="6.375" style="460" customWidth="1"/>
    <col min="1541" max="1541" width="7.375" style="460" customWidth="1"/>
    <col min="1542" max="1550" width="8.125" style="460" customWidth="1"/>
    <col min="1551" max="1551" width="8" style="460" customWidth="1"/>
    <col min="1552" max="1552" width="6.375" style="460" customWidth="1"/>
    <col min="1553" max="1562" width="7.75" style="460" customWidth="1"/>
    <col min="1563" max="1565" width="6.375" style="460" customWidth="1"/>
    <col min="1566" max="1566" width="7.375" style="460" customWidth="1"/>
    <col min="1567" max="1576" width="7" style="460" customWidth="1"/>
    <col min="1577" max="1793" width="6.375" style="460"/>
    <col min="1794" max="1794" width="2.625" style="460" customWidth="1"/>
    <col min="1795" max="1795" width="7.875" style="460" customWidth="1"/>
    <col min="1796" max="1796" width="6.375" style="460" customWidth="1"/>
    <col min="1797" max="1797" width="7.375" style="460" customWidth="1"/>
    <col min="1798" max="1806" width="8.125" style="460" customWidth="1"/>
    <col min="1807" max="1807" width="8" style="460" customWidth="1"/>
    <col min="1808" max="1808" width="6.375" style="460" customWidth="1"/>
    <col min="1809" max="1818" width="7.75" style="460" customWidth="1"/>
    <col min="1819" max="1821" width="6.375" style="460" customWidth="1"/>
    <col min="1822" max="1822" width="7.375" style="460" customWidth="1"/>
    <col min="1823" max="1832" width="7" style="460" customWidth="1"/>
    <col min="1833" max="2049" width="6.375" style="460"/>
    <col min="2050" max="2050" width="2.625" style="460" customWidth="1"/>
    <col min="2051" max="2051" width="7.875" style="460" customWidth="1"/>
    <col min="2052" max="2052" width="6.375" style="460" customWidth="1"/>
    <col min="2053" max="2053" width="7.375" style="460" customWidth="1"/>
    <col min="2054" max="2062" width="8.125" style="460" customWidth="1"/>
    <col min="2063" max="2063" width="8" style="460" customWidth="1"/>
    <col min="2064" max="2064" width="6.375" style="460" customWidth="1"/>
    <col min="2065" max="2074" width="7.75" style="460" customWidth="1"/>
    <col min="2075" max="2077" width="6.375" style="460" customWidth="1"/>
    <col min="2078" max="2078" width="7.375" style="460" customWidth="1"/>
    <col min="2079" max="2088" width="7" style="460" customWidth="1"/>
    <col min="2089" max="2305" width="6.375" style="460"/>
    <col min="2306" max="2306" width="2.625" style="460" customWidth="1"/>
    <col min="2307" max="2307" width="7.875" style="460" customWidth="1"/>
    <col min="2308" max="2308" width="6.375" style="460" customWidth="1"/>
    <col min="2309" max="2309" width="7.375" style="460" customWidth="1"/>
    <col min="2310" max="2318" width="8.125" style="460" customWidth="1"/>
    <col min="2319" max="2319" width="8" style="460" customWidth="1"/>
    <col min="2320" max="2320" width="6.375" style="460" customWidth="1"/>
    <col min="2321" max="2330" width="7.75" style="460" customWidth="1"/>
    <col min="2331" max="2333" width="6.375" style="460" customWidth="1"/>
    <col min="2334" max="2334" width="7.375" style="460" customWidth="1"/>
    <col min="2335" max="2344" width="7" style="460" customWidth="1"/>
    <col min="2345" max="2561" width="6.375" style="460"/>
    <col min="2562" max="2562" width="2.625" style="460" customWidth="1"/>
    <col min="2563" max="2563" width="7.875" style="460" customWidth="1"/>
    <col min="2564" max="2564" width="6.375" style="460" customWidth="1"/>
    <col min="2565" max="2565" width="7.375" style="460" customWidth="1"/>
    <col min="2566" max="2574" width="8.125" style="460" customWidth="1"/>
    <col min="2575" max="2575" width="8" style="460" customWidth="1"/>
    <col min="2576" max="2576" width="6.375" style="460" customWidth="1"/>
    <col min="2577" max="2586" width="7.75" style="460" customWidth="1"/>
    <col min="2587" max="2589" width="6.375" style="460" customWidth="1"/>
    <col min="2590" max="2590" width="7.375" style="460" customWidth="1"/>
    <col min="2591" max="2600" width="7" style="460" customWidth="1"/>
    <col min="2601" max="2817" width="6.375" style="460"/>
    <col min="2818" max="2818" width="2.625" style="460" customWidth="1"/>
    <col min="2819" max="2819" width="7.875" style="460" customWidth="1"/>
    <col min="2820" max="2820" width="6.375" style="460" customWidth="1"/>
    <col min="2821" max="2821" width="7.375" style="460" customWidth="1"/>
    <col min="2822" max="2830" width="8.125" style="460" customWidth="1"/>
    <col min="2831" max="2831" width="8" style="460" customWidth="1"/>
    <col min="2832" max="2832" width="6.375" style="460" customWidth="1"/>
    <col min="2833" max="2842" width="7.75" style="460" customWidth="1"/>
    <col min="2843" max="2845" width="6.375" style="460" customWidth="1"/>
    <col min="2846" max="2846" width="7.375" style="460" customWidth="1"/>
    <col min="2847" max="2856" width="7" style="460" customWidth="1"/>
    <col min="2857" max="3073" width="6.375" style="460"/>
    <col min="3074" max="3074" width="2.625" style="460" customWidth="1"/>
    <col min="3075" max="3075" width="7.875" style="460" customWidth="1"/>
    <col min="3076" max="3076" width="6.375" style="460" customWidth="1"/>
    <col min="3077" max="3077" width="7.375" style="460" customWidth="1"/>
    <col min="3078" max="3086" width="8.125" style="460" customWidth="1"/>
    <col min="3087" max="3087" width="8" style="460" customWidth="1"/>
    <col min="3088" max="3088" width="6.375" style="460" customWidth="1"/>
    <col min="3089" max="3098" width="7.75" style="460" customWidth="1"/>
    <col min="3099" max="3101" width="6.375" style="460" customWidth="1"/>
    <col min="3102" max="3102" width="7.375" style="460" customWidth="1"/>
    <col min="3103" max="3112" width="7" style="460" customWidth="1"/>
    <col min="3113" max="3329" width="6.375" style="460"/>
    <col min="3330" max="3330" width="2.625" style="460" customWidth="1"/>
    <col min="3331" max="3331" width="7.875" style="460" customWidth="1"/>
    <col min="3332" max="3332" width="6.375" style="460" customWidth="1"/>
    <col min="3333" max="3333" width="7.375" style="460" customWidth="1"/>
    <col min="3334" max="3342" width="8.125" style="460" customWidth="1"/>
    <col min="3343" max="3343" width="8" style="460" customWidth="1"/>
    <col min="3344" max="3344" width="6.375" style="460" customWidth="1"/>
    <col min="3345" max="3354" width="7.75" style="460" customWidth="1"/>
    <col min="3355" max="3357" width="6.375" style="460" customWidth="1"/>
    <col min="3358" max="3358" width="7.375" style="460" customWidth="1"/>
    <col min="3359" max="3368" width="7" style="460" customWidth="1"/>
    <col min="3369" max="3585" width="6.375" style="460"/>
    <col min="3586" max="3586" width="2.625" style="460" customWidth="1"/>
    <col min="3587" max="3587" width="7.875" style="460" customWidth="1"/>
    <col min="3588" max="3588" width="6.375" style="460" customWidth="1"/>
    <col min="3589" max="3589" width="7.375" style="460" customWidth="1"/>
    <col min="3590" max="3598" width="8.125" style="460" customWidth="1"/>
    <col min="3599" max="3599" width="8" style="460" customWidth="1"/>
    <col min="3600" max="3600" width="6.375" style="460" customWidth="1"/>
    <col min="3601" max="3610" width="7.75" style="460" customWidth="1"/>
    <col min="3611" max="3613" width="6.375" style="460" customWidth="1"/>
    <col min="3614" max="3614" width="7.375" style="460" customWidth="1"/>
    <col min="3615" max="3624" width="7" style="460" customWidth="1"/>
    <col min="3625" max="3841" width="6.375" style="460"/>
    <col min="3842" max="3842" width="2.625" style="460" customWidth="1"/>
    <col min="3843" max="3843" width="7.875" style="460" customWidth="1"/>
    <col min="3844" max="3844" width="6.375" style="460" customWidth="1"/>
    <col min="3845" max="3845" width="7.375" style="460" customWidth="1"/>
    <col min="3846" max="3854" width="8.125" style="460" customWidth="1"/>
    <col min="3855" max="3855" width="8" style="460" customWidth="1"/>
    <col min="3856" max="3856" width="6.375" style="460" customWidth="1"/>
    <col min="3857" max="3866" width="7.75" style="460" customWidth="1"/>
    <col min="3867" max="3869" width="6.375" style="460" customWidth="1"/>
    <col min="3870" max="3870" width="7.375" style="460" customWidth="1"/>
    <col min="3871" max="3880" width="7" style="460" customWidth="1"/>
    <col min="3881" max="4097" width="6.375" style="460"/>
    <col min="4098" max="4098" width="2.625" style="460" customWidth="1"/>
    <col min="4099" max="4099" width="7.875" style="460" customWidth="1"/>
    <col min="4100" max="4100" width="6.375" style="460" customWidth="1"/>
    <col min="4101" max="4101" width="7.375" style="460" customWidth="1"/>
    <col min="4102" max="4110" width="8.125" style="460" customWidth="1"/>
    <col min="4111" max="4111" width="8" style="460" customWidth="1"/>
    <col min="4112" max="4112" width="6.375" style="460" customWidth="1"/>
    <col min="4113" max="4122" width="7.75" style="460" customWidth="1"/>
    <col min="4123" max="4125" width="6.375" style="460" customWidth="1"/>
    <col min="4126" max="4126" width="7.375" style="460" customWidth="1"/>
    <col min="4127" max="4136" width="7" style="460" customWidth="1"/>
    <col min="4137" max="4353" width="6.375" style="460"/>
    <col min="4354" max="4354" width="2.625" style="460" customWidth="1"/>
    <col min="4355" max="4355" width="7.875" style="460" customWidth="1"/>
    <col min="4356" max="4356" width="6.375" style="460" customWidth="1"/>
    <col min="4357" max="4357" width="7.375" style="460" customWidth="1"/>
    <col min="4358" max="4366" width="8.125" style="460" customWidth="1"/>
    <col min="4367" max="4367" width="8" style="460" customWidth="1"/>
    <col min="4368" max="4368" width="6.375" style="460" customWidth="1"/>
    <col min="4369" max="4378" width="7.75" style="460" customWidth="1"/>
    <col min="4379" max="4381" width="6.375" style="460" customWidth="1"/>
    <col min="4382" max="4382" width="7.375" style="460" customWidth="1"/>
    <col min="4383" max="4392" width="7" style="460" customWidth="1"/>
    <col min="4393" max="4609" width="6.375" style="460"/>
    <col min="4610" max="4610" width="2.625" style="460" customWidth="1"/>
    <col min="4611" max="4611" width="7.875" style="460" customWidth="1"/>
    <col min="4612" max="4612" width="6.375" style="460" customWidth="1"/>
    <col min="4613" max="4613" width="7.375" style="460" customWidth="1"/>
    <col min="4614" max="4622" width="8.125" style="460" customWidth="1"/>
    <col min="4623" max="4623" width="8" style="460" customWidth="1"/>
    <col min="4624" max="4624" width="6.375" style="460" customWidth="1"/>
    <col min="4625" max="4634" width="7.75" style="460" customWidth="1"/>
    <col min="4635" max="4637" width="6.375" style="460" customWidth="1"/>
    <col min="4638" max="4638" width="7.375" style="460" customWidth="1"/>
    <col min="4639" max="4648" width="7" style="460" customWidth="1"/>
    <col min="4649" max="4865" width="6.375" style="460"/>
    <col min="4866" max="4866" width="2.625" style="460" customWidth="1"/>
    <col min="4867" max="4867" width="7.875" style="460" customWidth="1"/>
    <col min="4868" max="4868" width="6.375" style="460" customWidth="1"/>
    <col min="4869" max="4869" width="7.375" style="460" customWidth="1"/>
    <col min="4870" max="4878" width="8.125" style="460" customWidth="1"/>
    <col min="4879" max="4879" width="8" style="460" customWidth="1"/>
    <col min="4880" max="4880" width="6.375" style="460" customWidth="1"/>
    <col min="4881" max="4890" width="7.75" style="460" customWidth="1"/>
    <col min="4891" max="4893" width="6.375" style="460" customWidth="1"/>
    <col min="4894" max="4894" width="7.375" style="460" customWidth="1"/>
    <col min="4895" max="4904" width="7" style="460" customWidth="1"/>
    <col min="4905" max="5121" width="6.375" style="460"/>
    <col min="5122" max="5122" width="2.625" style="460" customWidth="1"/>
    <col min="5123" max="5123" width="7.875" style="460" customWidth="1"/>
    <col min="5124" max="5124" width="6.375" style="460" customWidth="1"/>
    <col min="5125" max="5125" width="7.375" style="460" customWidth="1"/>
    <col min="5126" max="5134" width="8.125" style="460" customWidth="1"/>
    <col min="5135" max="5135" width="8" style="460" customWidth="1"/>
    <col min="5136" max="5136" width="6.375" style="460" customWidth="1"/>
    <col min="5137" max="5146" width="7.75" style="460" customWidth="1"/>
    <col min="5147" max="5149" width="6.375" style="460" customWidth="1"/>
    <col min="5150" max="5150" width="7.375" style="460" customWidth="1"/>
    <col min="5151" max="5160" width="7" style="460" customWidth="1"/>
    <col min="5161" max="5377" width="6.375" style="460"/>
    <col min="5378" max="5378" width="2.625" style="460" customWidth="1"/>
    <col min="5379" max="5379" width="7.875" style="460" customWidth="1"/>
    <col min="5380" max="5380" width="6.375" style="460" customWidth="1"/>
    <col min="5381" max="5381" width="7.375" style="460" customWidth="1"/>
    <col min="5382" max="5390" width="8.125" style="460" customWidth="1"/>
    <col min="5391" max="5391" width="8" style="460" customWidth="1"/>
    <col min="5392" max="5392" width="6.375" style="460" customWidth="1"/>
    <col min="5393" max="5402" width="7.75" style="460" customWidth="1"/>
    <col min="5403" max="5405" width="6.375" style="460" customWidth="1"/>
    <col min="5406" max="5406" width="7.375" style="460" customWidth="1"/>
    <col min="5407" max="5416" width="7" style="460" customWidth="1"/>
    <col min="5417" max="5633" width="6.375" style="460"/>
    <col min="5634" max="5634" width="2.625" style="460" customWidth="1"/>
    <col min="5635" max="5635" width="7.875" style="460" customWidth="1"/>
    <col min="5636" max="5636" width="6.375" style="460" customWidth="1"/>
    <col min="5637" max="5637" width="7.375" style="460" customWidth="1"/>
    <col min="5638" max="5646" width="8.125" style="460" customWidth="1"/>
    <col min="5647" max="5647" width="8" style="460" customWidth="1"/>
    <col min="5648" max="5648" width="6.375" style="460" customWidth="1"/>
    <col min="5649" max="5658" width="7.75" style="460" customWidth="1"/>
    <col min="5659" max="5661" width="6.375" style="460" customWidth="1"/>
    <col min="5662" max="5662" width="7.375" style="460" customWidth="1"/>
    <col min="5663" max="5672" width="7" style="460" customWidth="1"/>
    <col min="5673" max="5889" width="6.375" style="460"/>
    <col min="5890" max="5890" width="2.625" style="460" customWidth="1"/>
    <col min="5891" max="5891" width="7.875" style="460" customWidth="1"/>
    <col min="5892" max="5892" width="6.375" style="460" customWidth="1"/>
    <col min="5893" max="5893" width="7.375" style="460" customWidth="1"/>
    <col min="5894" max="5902" width="8.125" style="460" customWidth="1"/>
    <col min="5903" max="5903" width="8" style="460" customWidth="1"/>
    <col min="5904" max="5904" width="6.375" style="460" customWidth="1"/>
    <col min="5905" max="5914" width="7.75" style="460" customWidth="1"/>
    <col min="5915" max="5917" width="6.375" style="460" customWidth="1"/>
    <col min="5918" max="5918" width="7.375" style="460" customWidth="1"/>
    <col min="5919" max="5928" width="7" style="460" customWidth="1"/>
    <col min="5929" max="6145" width="6.375" style="460"/>
    <col min="6146" max="6146" width="2.625" style="460" customWidth="1"/>
    <col min="6147" max="6147" width="7.875" style="460" customWidth="1"/>
    <col min="6148" max="6148" width="6.375" style="460" customWidth="1"/>
    <col min="6149" max="6149" width="7.375" style="460" customWidth="1"/>
    <col min="6150" max="6158" width="8.125" style="460" customWidth="1"/>
    <col min="6159" max="6159" width="8" style="460" customWidth="1"/>
    <col min="6160" max="6160" width="6.375" style="460" customWidth="1"/>
    <col min="6161" max="6170" width="7.75" style="460" customWidth="1"/>
    <col min="6171" max="6173" width="6.375" style="460" customWidth="1"/>
    <col min="6174" max="6174" width="7.375" style="460" customWidth="1"/>
    <col min="6175" max="6184" width="7" style="460" customWidth="1"/>
    <col min="6185" max="6401" width="6.375" style="460"/>
    <col min="6402" max="6402" width="2.625" style="460" customWidth="1"/>
    <col min="6403" max="6403" width="7.875" style="460" customWidth="1"/>
    <col min="6404" max="6404" width="6.375" style="460" customWidth="1"/>
    <col min="6405" max="6405" width="7.375" style="460" customWidth="1"/>
    <col min="6406" max="6414" width="8.125" style="460" customWidth="1"/>
    <col min="6415" max="6415" width="8" style="460" customWidth="1"/>
    <col min="6416" max="6416" width="6.375" style="460" customWidth="1"/>
    <col min="6417" max="6426" width="7.75" style="460" customWidth="1"/>
    <col min="6427" max="6429" width="6.375" style="460" customWidth="1"/>
    <col min="6430" max="6430" width="7.375" style="460" customWidth="1"/>
    <col min="6431" max="6440" width="7" style="460" customWidth="1"/>
    <col min="6441" max="6657" width="6.375" style="460"/>
    <col min="6658" max="6658" width="2.625" style="460" customWidth="1"/>
    <col min="6659" max="6659" width="7.875" style="460" customWidth="1"/>
    <col min="6660" max="6660" width="6.375" style="460" customWidth="1"/>
    <col min="6661" max="6661" width="7.375" style="460" customWidth="1"/>
    <col min="6662" max="6670" width="8.125" style="460" customWidth="1"/>
    <col min="6671" max="6671" width="8" style="460" customWidth="1"/>
    <col min="6672" max="6672" width="6.375" style="460" customWidth="1"/>
    <col min="6673" max="6682" width="7.75" style="460" customWidth="1"/>
    <col min="6683" max="6685" width="6.375" style="460" customWidth="1"/>
    <col min="6686" max="6686" width="7.375" style="460" customWidth="1"/>
    <col min="6687" max="6696" width="7" style="460" customWidth="1"/>
    <col min="6697" max="6913" width="6.375" style="460"/>
    <col min="6914" max="6914" width="2.625" style="460" customWidth="1"/>
    <col min="6915" max="6915" width="7.875" style="460" customWidth="1"/>
    <col min="6916" max="6916" width="6.375" style="460" customWidth="1"/>
    <col min="6917" max="6917" width="7.375" style="460" customWidth="1"/>
    <col min="6918" max="6926" width="8.125" style="460" customWidth="1"/>
    <col min="6927" max="6927" width="8" style="460" customWidth="1"/>
    <col min="6928" max="6928" width="6.375" style="460" customWidth="1"/>
    <col min="6929" max="6938" width="7.75" style="460" customWidth="1"/>
    <col min="6939" max="6941" width="6.375" style="460" customWidth="1"/>
    <col min="6942" max="6942" width="7.375" style="460" customWidth="1"/>
    <col min="6943" max="6952" width="7" style="460" customWidth="1"/>
    <col min="6953" max="7169" width="6.375" style="460"/>
    <col min="7170" max="7170" width="2.625" style="460" customWidth="1"/>
    <col min="7171" max="7171" width="7.875" style="460" customWidth="1"/>
    <col min="7172" max="7172" width="6.375" style="460" customWidth="1"/>
    <col min="7173" max="7173" width="7.375" style="460" customWidth="1"/>
    <col min="7174" max="7182" width="8.125" style="460" customWidth="1"/>
    <col min="7183" max="7183" width="8" style="460" customWidth="1"/>
    <col min="7184" max="7184" width="6.375" style="460" customWidth="1"/>
    <col min="7185" max="7194" width="7.75" style="460" customWidth="1"/>
    <col min="7195" max="7197" width="6.375" style="460" customWidth="1"/>
    <col min="7198" max="7198" width="7.375" style="460" customWidth="1"/>
    <col min="7199" max="7208" width="7" style="460" customWidth="1"/>
    <col min="7209" max="7425" width="6.375" style="460"/>
    <col min="7426" max="7426" width="2.625" style="460" customWidth="1"/>
    <col min="7427" max="7427" width="7.875" style="460" customWidth="1"/>
    <col min="7428" max="7428" width="6.375" style="460" customWidth="1"/>
    <col min="7429" max="7429" width="7.375" style="460" customWidth="1"/>
    <col min="7430" max="7438" width="8.125" style="460" customWidth="1"/>
    <col min="7439" max="7439" width="8" style="460" customWidth="1"/>
    <col min="7440" max="7440" width="6.375" style="460" customWidth="1"/>
    <col min="7441" max="7450" width="7.75" style="460" customWidth="1"/>
    <col min="7451" max="7453" width="6.375" style="460" customWidth="1"/>
    <col min="7454" max="7454" width="7.375" style="460" customWidth="1"/>
    <col min="7455" max="7464" width="7" style="460" customWidth="1"/>
    <col min="7465" max="7681" width="6.375" style="460"/>
    <col min="7682" max="7682" width="2.625" style="460" customWidth="1"/>
    <col min="7683" max="7683" width="7.875" style="460" customWidth="1"/>
    <col min="7684" max="7684" width="6.375" style="460" customWidth="1"/>
    <col min="7685" max="7685" width="7.375" style="460" customWidth="1"/>
    <col min="7686" max="7694" width="8.125" style="460" customWidth="1"/>
    <col min="7695" max="7695" width="8" style="460" customWidth="1"/>
    <col min="7696" max="7696" width="6.375" style="460" customWidth="1"/>
    <col min="7697" max="7706" width="7.75" style="460" customWidth="1"/>
    <col min="7707" max="7709" width="6.375" style="460" customWidth="1"/>
    <col min="7710" max="7710" width="7.375" style="460" customWidth="1"/>
    <col min="7711" max="7720" width="7" style="460" customWidth="1"/>
    <col min="7721" max="7937" width="6.375" style="460"/>
    <col min="7938" max="7938" width="2.625" style="460" customWidth="1"/>
    <col min="7939" max="7939" width="7.875" style="460" customWidth="1"/>
    <col min="7940" max="7940" width="6.375" style="460" customWidth="1"/>
    <col min="7941" max="7941" width="7.375" style="460" customWidth="1"/>
    <col min="7942" max="7950" width="8.125" style="460" customWidth="1"/>
    <col min="7951" max="7951" width="8" style="460" customWidth="1"/>
    <col min="7952" max="7952" width="6.375" style="460" customWidth="1"/>
    <col min="7953" max="7962" width="7.75" style="460" customWidth="1"/>
    <col min="7963" max="7965" width="6.375" style="460" customWidth="1"/>
    <col min="7966" max="7966" width="7.375" style="460" customWidth="1"/>
    <col min="7967" max="7976" width="7" style="460" customWidth="1"/>
    <col min="7977" max="8193" width="6.375" style="460"/>
    <col min="8194" max="8194" width="2.625" style="460" customWidth="1"/>
    <col min="8195" max="8195" width="7.875" style="460" customWidth="1"/>
    <col min="8196" max="8196" width="6.375" style="460" customWidth="1"/>
    <col min="8197" max="8197" width="7.375" style="460" customWidth="1"/>
    <col min="8198" max="8206" width="8.125" style="460" customWidth="1"/>
    <col min="8207" max="8207" width="8" style="460" customWidth="1"/>
    <col min="8208" max="8208" width="6.375" style="460" customWidth="1"/>
    <col min="8209" max="8218" width="7.75" style="460" customWidth="1"/>
    <col min="8219" max="8221" width="6.375" style="460" customWidth="1"/>
    <col min="8222" max="8222" width="7.375" style="460" customWidth="1"/>
    <col min="8223" max="8232" width="7" style="460" customWidth="1"/>
    <col min="8233" max="8449" width="6.375" style="460"/>
    <col min="8450" max="8450" width="2.625" style="460" customWidth="1"/>
    <col min="8451" max="8451" width="7.875" style="460" customWidth="1"/>
    <col min="8452" max="8452" width="6.375" style="460" customWidth="1"/>
    <col min="8453" max="8453" width="7.375" style="460" customWidth="1"/>
    <col min="8454" max="8462" width="8.125" style="460" customWidth="1"/>
    <col min="8463" max="8463" width="8" style="460" customWidth="1"/>
    <col min="8464" max="8464" width="6.375" style="460" customWidth="1"/>
    <col min="8465" max="8474" width="7.75" style="460" customWidth="1"/>
    <col min="8475" max="8477" width="6.375" style="460" customWidth="1"/>
    <col min="8478" max="8478" width="7.375" style="460" customWidth="1"/>
    <col min="8479" max="8488" width="7" style="460" customWidth="1"/>
    <col min="8489" max="8705" width="6.375" style="460"/>
    <col min="8706" max="8706" width="2.625" style="460" customWidth="1"/>
    <col min="8707" max="8707" width="7.875" style="460" customWidth="1"/>
    <col min="8708" max="8708" width="6.375" style="460" customWidth="1"/>
    <col min="8709" max="8709" width="7.375" style="460" customWidth="1"/>
    <col min="8710" max="8718" width="8.125" style="460" customWidth="1"/>
    <col min="8719" max="8719" width="8" style="460" customWidth="1"/>
    <col min="8720" max="8720" width="6.375" style="460" customWidth="1"/>
    <col min="8721" max="8730" width="7.75" style="460" customWidth="1"/>
    <col min="8731" max="8733" width="6.375" style="460" customWidth="1"/>
    <col min="8734" max="8734" width="7.375" style="460" customWidth="1"/>
    <col min="8735" max="8744" width="7" style="460" customWidth="1"/>
    <col min="8745" max="8961" width="6.375" style="460"/>
    <col min="8962" max="8962" width="2.625" style="460" customWidth="1"/>
    <col min="8963" max="8963" width="7.875" style="460" customWidth="1"/>
    <col min="8964" max="8964" width="6.375" style="460" customWidth="1"/>
    <col min="8965" max="8965" width="7.375" style="460" customWidth="1"/>
    <col min="8966" max="8974" width="8.125" style="460" customWidth="1"/>
    <col min="8975" max="8975" width="8" style="460" customWidth="1"/>
    <col min="8976" max="8976" width="6.375" style="460" customWidth="1"/>
    <col min="8977" max="8986" width="7.75" style="460" customWidth="1"/>
    <col min="8987" max="8989" width="6.375" style="460" customWidth="1"/>
    <col min="8990" max="8990" width="7.375" style="460" customWidth="1"/>
    <col min="8991" max="9000" width="7" style="460" customWidth="1"/>
    <col min="9001" max="9217" width="6.375" style="460"/>
    <col min="9218" max="9218" width="2.625" style="460" customWidth="1"/>
    <col min="9219" max="9219" width="7.875" style="460" customWidth="1"/>
    <col min="9220" max="9220" width="6.375" style="460" customWidth="1"/>
    <col min="9221" max="9221" width="7.375" style="460" customWidth="1"/>
    <col min="9222" max="9230" width="8.125" style="460" customWidth="1"/>
    <col min="9231" max="9231" width="8" style="460" customWidth="1"/>
    <col min="9232" max="9232" width="6.375" style="460" customWidth="1"/>
    <col min="9233" max="9242" width="7.75" style="460" customWidth="1"/>
    <col min="9243" max="9245" width="6.375" style="460" customWidth="1"/>
    <col min="9246" max="9246" width="7.375" style="460" customWidth="1"/>
    <col min="9247" max="9256" width="7" style="460" customWidth="1"/>
    <col min="9257" max="9473" width="6.375" style="460"/>
    <col min="9474" max="9474" width="2.625" style="460" customWidth="1"/>
    <col min="9475" max="9475" width="7.875" style="460" customWidth="1"/>
    <col min="9476" max="9476" width="6.375" style="460" customWidth="1"/>
    <col min="9477" max="9477" width="7.375" style="460" customWidth="1"/>
    <col min="9478" max="9486" width="8.125" style="460" customWidth="1"/>
    <col min="9487" max="9487" width="8" style="460" customWidth="1"/>
    <col min="9488" max="9488" width="6.375" style="460" customWidth="1"/>
    <col min="9489" max="9498" width="7.75" style="460" customWidth="1"/>
    <col min="9499" max="9501" width="6.375" style="460" customWidth="1"/>
    <col min="9502" max="9502" width="7.375" style="460" customWidth="1"/>
    <col min="9503" max="9512" width="7" style="460" customWidth="1"/>
    <col min="9513" max="9729" width="6.375" style="460"/>
    <col min="9730" max="9730" width="2.625" style="460" customWidth="1"/>
    <col min="9731" max="9731" width="7.875" style="460" customWidth="1"/>
    <col min="9732" max="9732" width="6.375" style="460" customWidth="1"/>
    <col min="9733" max="9733" width="7.375" style="460" customWidth="1"/>
    <col min="9734" max="9742" width="8.125" style="460" customWidth="1"/>
    <col min="9743" max="9743" width="8" style="460" customWidth="1"/>
    <col min="9744" max="9744" width="6.375" style="460" customWidth="1"/>
    <col min="9745" max="9754" width="7.75" style="460" customWidth="1"/>
    <col min="9755" max="9757" width="6.375" style="460" customWidth="1"/>
    <col min="9758" max="9758" width="7.375" style="460" customWidth="1"/>
    <col min="9759" max="9768" width="7" style="460" customWidth="1"/>
    <col min="9769" max="9985" width="6.375" style="460"/>
    <col min="9986" max="9986" width="2.625" style="460" customWidth="1"/>
    <col min="9987" max="9987" width="7.875" style="460" customWidth="1"/>
    <col min="9988" max="9988" width="6.375" style="460" customWidth="1"/>
    <col min="9989" max="9989" width="7.375" style="460" customWidth="1"/>
    <col min="9990" max="9998" width="8.125" style="460" customWidth="1"/>
    <col min="9999" max="9999" width="8" style="460" customWidth="1"/>
    <col min="10000" max="10000" width="6.375" style="460" customWidth="1"/>
    <col min="10001" max="10010" width="7.75" style="460" customWidth="1"/>
    <col min="10011" max="10013" width="6.375" style="460" customWidth="1"/>
    <col min="10014" max="10014" width="7.375" style="460" customWidth="1"/>
    <col min="10015" max="10024" width="7" style="460" customWidth="1"/>
    <col min="10025" max="10241" width="6.375" style="460"/>
    <col min="10242" max="10242" width="2.625" style="460" customWidth="1"/>
    <col min="10243" max="10243" width="7.875" style="460" customWidth="1"/>
    <col min="10244" max="10244" width="6.375" style="460" customWidth="1"/>
    <col min="10245" max="10245" width="7.375" style="460" customWidth="1"/>
    <col min="10246" max="10254" width="8.125" style="460" customWidth="1"/>
    <col min="10255" max="10255" width="8" style="460" customWidth="1"/>
    <col min="10256" max="10256" width="6.375" style="460" customWidth="1"/>
    <col min="10257" max="10266" width="7.75" style="460" customWidth="1"/>
    <col min="10267" max="10269" width="6.375" style="460" customWidth="1"/>
    <col min="10270" max="10270" width="7.375" style="460" customWidth="1"/>
    <col min="10271" max="10280" width="7" style="460" customWidth="1"/>
    <col min="10281" max="10497" width="6.375" style="460"/>
    <col min="10498" max="10498" width="2.625" style="460" customWidth="1"/>
    <col min="10499" max="10499" width="7.875" style="460" customWidth="1"/>
    <col min="10500" max="10500" width="6.375" style="460" customWidth="1"/>
    <col min="10501" max="10501" width="7.375" style="460" customWidth="1"/>
    <col min="10502" max="10510" width="8.125" style="460" customWidth="1"/>
    <col min="10511" max="10511" width="8" style="460" customWidth="1"/>
    <col min="10512" max="10512" width="6.375" style="460" customWidth="1"/>
    <col min="10513" max="10522" width="7.75" style="460" customWidth="1"/>
    <col min="10523" max="10525" width="6.375" style="460" customWidth="1"/>
    <col min="10526" max="10526" width="7.375" style="460" customWidth="1"/>
    <col min="10527" max="10536" width="7" style="460" customWidth="1"/>
    <col min="10537" max="10753" width="6.375" style="460"/>
    <col min="10754" max="10754" width="2.625" style="460" customWidth="1"/>
    <col min="10755" max="10755" width="7.875" style="460" customWidth="1"/>
    <col min="10756" max="10756" width="6.375" style="460" customWidth="1"/>
    <col min="10757" max="10757" width="7.375" style="460" customWidth="1"/>
    <col min="10758" max="10766" width="8.125" style="460" customWidth="1"/>
    <col min="10767" max="10767" width="8" style="460" customWidth="1"/>
    <col min="10768" max="10768" width="6.375" style="460" customWidth="1"/>
    <col min="10769" max="10778" width="7.75" style="460" customWidth="1"/>
    <col min="10779" max="10781" width="6.375" style="460" customWidth="1"/>
    <col min="10782" max="10782" width="7.375" style="460" customWidth="1"/>
    <col min="10783" max="10792" width="7" style="460" customWidth="1"/>
    <col min="10793" max="11009" width="6.375" style="460"/>
    <col min="11010" max="11010" width="2.625" style="460" customWidth="1"/>
    <col min="11011" max="11011" width="7.875" style="460" customWidth="1"/>
    <col min="11012" max="11012" width="6.375" style="460" customWidth="1"/>
    <col min="11013" max="11013" width="7.375" style="460" customWidth="1"/>
    <col min="11014" max="11022" width="8.125" style="460" customWidth="1"/>
    <col min="11023" max="11023" width="8" style="460" customWidth="1"/>
    <col min="11024" max="11024" width="6.375" style="460" customWidth="1"/>
    <col min="11025" max="11034" width="7.75" style="460" customWidth="1"/>
    <col min="11035" max="11037" width="6.375" style="460" customWidth="1"/>
    <col min="11038" max="11038" width="7.375" style="460" customWidth="1"/>
    <col min="11039" max="11048" width="7" style="460" customWidth="1"/>
    <col min="11049" max="11265" width="6.375" style="460"/>
    <col min="11266" max="11266" width="2.625" style="460" customWidth="1"/>
    <col min="11267" max="11267" width="7.875" style="460" customWidth="1"/>
    <col min="11268" max="11268" width="6.375" style="460" customWidth="1"/>
    <col min="11269" max="11269" width="7.375" style="460" customWidth="1"/>
    <col min="11270" max="11278" width="8.125" style="460" customWidth="1"/>
    <col min="11279" max="11279" width="8" style="460" customWidth="1"/>
    <col min="11280" max="11280" width="6.375" style="460" customWidth="1"/>
    <col min="11281" max="11290" width="7.75" style="460" customWidth="1"/>
    <col min="11291" max="11293" width="6.375" style="460" customWidth="1"/>
    <col min="11294" max="11294" width="7.375" style="460" customWidth="1"/>
    <col min="11295" max="11304" width="7" style="460" customWidth="1"/>
    <col min="11305" max="11521" width="6.375" style="460"/>
    <col min="11522" max="11522" width="2.625" style="460" customWidth="1"/>
    <col min="11523" max="11523" width="7.875" style="460" customWidth="1"/>
    <col min="11524" max="11524" width="6.375" style="460" customWidth="1"/>
    <col min="11525" max="11525" width="7.375" style="460" customWidth="1"/>
    <col min="11526" max="11534" width="8.125" style="460" customWidth="1"/>
    <col min="11535" max="11535" width="8" style="460" customWidth="1"/>
    <col min="11536" max="11536" width="6.375" style="460" customWidth="1"/>
    <col min="11537" max="11546" width="7.75" style="460" customWidth="1"/>
    <col min="11547" max="11549" width="6.375" style="460" customWidth="1"/>
    <col min="11550" max="11550" width="7.375" style="460" customWidth="1"/>
    <col min="11551" max="11560" width="7" style="460" customWidth="1"/>
    <col min="11561" max="11777" width="6.375" style="460"/>
    <col min="11778" max="11778" width="2.625" style="460" customWidth="1"/>
    <col min="11779" max="11779" width="7.875" style="460" customWidth="1"/>
    <col min="11780" max="11780" width="6.375" style="460" customWidth="1"/>
    <col min="11781" max="11781" width="7.375" style="460" customWidth="1"/>
    <col min="11782" max="11790" width="8.125" style="460" customWidth="1"/>
    <col min="11791" max="11791" width="8" style="460" customWidth="1"/>
    <col min="11792" max="11792" width="6.375" style="460" customWidth="1"/>
    <col min="11793" max="11802" width="7.75" style="460" customWidth="1"/>
    <col min="11803" max="11805" width="6.375" style="460" customWidth="1"/>
    <col min="11806" max="11806" width="7.375" style="460" customWidth="1"/>
    <col min="11807" max="11816" width="7" style="460" customWidth="1"/>
    <col min="11817" max="12033" width="6.375" style="460"/>
    <col min="12034" max="12034" width="2.625" style="460" customWidth="1"/>
    <col min="12035" max="12035" width="7.875" style="460" customWidth="1"/>
    <col min="12036" max="12036" width="6.375" style="460" customWidth="1"/>
    <col min="12037" max="12037" width="7.375" style="460" customWidth="1"/>
    <col min="12038" max="12046" width="8.125" style="460" customWidth="1"/>
    <col min="12047" max="12047" width="8" style="460" customWidth="1"/>
    <col min="12048" max="12048" width="6.375" style="460" customWidth="1"/>
    <col min="12049" max="12058" width="7.75" style="460" customWidth="1"/>
    <col min="12059" max="12061" width="6.375" style="460" customWidth="1"/>
    <col min="12062" max="12062" width="7.375" style="460" customWidth="1"/>
    <col min="12063" max="12072" width="7" style="460" customWidth="1"/>
    <col min="12073" max="12289" width="6.375" style="460"/>
    <col min="12290" max="12290" width="2.625" style="460" customWidth="1"/>
    <col min="12291" max="12291" width="7.875" style="460" customWidth="1"/>
    <col min="12292" max="12292" width="6.375" style="460" customWidth="1"/>
    <col min="12293" max="12293" width="7.375" style="460" customWidth="1"/>
    <col min="12294" max="12302" width="8.125" style="460" customWidth="1"/>
    <col min="12303" max="12303" width="8" style="460" customWidth="1"/>
    <col min="12304" max="12304" width="6.375" style="460" customWidth="1"/>
    <col min="12305" max="12314" width="7.75" style="460" customWidth="1"/>
    <col min="12315" max="12317" width="6.375" style="460" customWidth="1"/>
    <col min="12318" max="12318" width="7.375" style="460" customWidth="1"/>
    <col min="12319" max="12328" width="7" style="460" customWidth="1"/>
    <col min="12329" max="12545" width="6.375" style="460"/>
    <col min="12546" max="12546" width="2.625" style="460" customWidth="1"/>
    <col min="12547" max="12547" width="7.875" style="460" customWidth="1"/>
    <col min="12548" max="12548" width="6.375" style="460" customWidth="1"/>
    <col min="12549" max="12549" width="7.375" style="460" customWidth="1"/>
    <col min="12550" max="12558" width="8.125" style="460" customWidth="1"/>
    <col min="12559" max="12559" width="8" style="460" customWidth="1"/>
    <col min="12560" max="12560" width="6.375" style="460" customWidth="1"/>
    <col min="12561" max="12570" width="7.75" style="460" customWidth="1"/>
    <col min="12571" max="12573" width="6.375" style="460" customWidth="1"/>
    <col min="12574" max="12574" width="7.375" style="460" customWidth="1"/>
    <col min="12575" max="12584" width="7" style="460" customWidth="1"/>
    <col min="12585" max="12801" width="6.375" style="460"/>
    <col min="12802" max="12802" width="2.625" style="460" customWidth="1"/>
    <col min="12803" max="12803" width="7.875" style="460" customWidth="1"/>
    <col min="12804" max="12804" width="6.375" style="460" customWidth="1"/>
    <col min="12805" max="12805" width="7.375" style="460" customWidth="1"/>
    <col min="12806" max="12814" width="8.125" style="460" customWidth="1"/>
    <col min="12815" max="12815" width="8" style="460" customWidth="1"/>
    <col min="12816" max="12816" width="6.375" style="460" customWidth="1"/>
    <col min="12817" max="12826" width="7.75" style="460" customWidth="1"/>
    <col min="12827" max="12829" width="6.375" style="460" customWidth="1"/>
    <col min="12830" max="12830" width="7.375" style="460" customWidth="1"/>
    <col min="12831" max="12840" width="7" style="460" customWidth="1"/>
    <col min="12841" max="13057" width="6.375" style="460"/>
    <col min="13058" max="13058" width="2.625" style="460" customWidth="1"/>
    <col min="13059" max="13059" width="7.875" style="460" customWidth="1"/>
    <col min="13060" max="13060" width="6.375" style="460" customWidth="1"/>
    <col min="13061" max="13061" width="7.375" style="460" customWidth="1"/>
    <col min="13062" max="13070" width="8.125" style="460" customWidth="1"/>
    <col min="13071" max="13071" width="8" style="460" customWidth="1"/>
    <col min="13072" max="13072" width="6.375" style="460" customWidth="1"/>
    <col min="13073" max="13082" width="7.75" style="460" customWidth="1"/>
    <col min="13083" max="13085" width="6.375" style="460" customWidth="1"/>
    <col min="13086" max="13086" width="7.375" style="460" customWidth="1"/>
    <col min="13087" max="13096" width="7" style="460" customWidth="1"/>
    <col min="13097" max="13313" width="6.375" style="460"/>
    <col min="13314" max="13314" width="2.625" style="460" customWidth="1"/>
    <col min="13315" max="13315" width="7.875" style="460" customWidth="1"/>
    <col min="13316" max="13316" width="6.375" style="460" customWidth="1"/>
    <col min="13317" max="13317" width="7.375" style="460" customWidth="1"/>
    <col min="13318" max="13326" width="8.125" style="460" customWidth="1"/>
    <col min="13327" max="13327" width="8" style="460" customWidth="1"/>
    <col min="13328" max="13328" width="6.375" style="460" customWidth="1"/>
    <col min="13329" max="13338" width="7.75" style="460" customWidth="1"/>
    <col min="13339" max="13341" width="6.375" style="460" customWidth="1"/>
    <col min="13342" max="13342" width="7.375" style="460" customWidth="1"/>
    <col min="13343" max="13352" width="7" style="460" customWidth="1"/>
    <col min="13353" max="13569" width="6.375" style="460"/>
    <col min="13570" max="13570" width="2.625" style="460" customWidth="1"/>
    <col min="13571" max="13571" width="7.875" style="460" customWidth="1"/>
    <col min="13572" max="13572" width="6.375" style="460" customWidth="1"/>
    <col min="13573" max="13573" width="7.375" style="460" customWidth="1"/>
    <col min="13574" max="13582" width="8.125" style="460" customWidth="1"/>
    <col min="13583" max="13583" width="8" style="460" customWidth="1"/>
    <col min="13584" max="13584" width="6.375" style="460" customWidth="1"/>
    <col min="13585" max="13594" width="7.75" style="460" customWidth="1"/>
    <col min="13595" max="13597" width="6.375" style="460" customWidth="1"/>
    <col min="13598" max="13598" width="7.375" style="460" customWidth="1"/>
    <col min="13599" max="13608" width="7" style="460" customWidth="1"/>
    <col min="13609" max="13825" width="6.375" style="460"/>
    <col min="13826" max="13826" width="2.625" style="460" customWidth="1"/>
    <col min="13827" max="13827" width="7.875" style="460" customWidth="1"/>
    <col min="13828" max="13828" width="6.375" style="460" customWidth="1"/>
    <col min="13829" max="13829" width="7.375" style="460" customWidth="1"/>
    <col min="13830" max="13838" width="8.125" style="460" customWidth="1"/>
    <col min="13839" max="13839" width="8" style="460" customWidth="1"/>
    <col min="13840" max="13840" width="6.375" style="460" customWidth="1"/>
    <col min="13841" max="13850" width="7.75" style="460" customWidth="1"/>
    <col min="13851" max="13853" width="6.375" style="460" customWidth="1"/>
    <col min="13854" max="13854" width="7.375" style="460" customWidth="1"/>
    <col min="13855" max="13864" width="7" style="460" customWidth="1"/>
    <col min="13865" max="14081" width="6.375" style="460"/>
    <col min="14082" max="14082" width="2.625" style="460" customWidth="1"/>
    <col min="14083" max="14083" width="7.875" style="460" customWidth="1"/>
    <col min="14084" max="14084" width="6.375" style="460" customWidth="1"/>
    <col min="14085" max="14085" width="7.375" style="460" customWidth="1"/>
    <col min="14086" max="14094" width="8.125" style="460" customWidth="1"/>
    <col min="14095" max="14095" width="8" style="460" customWidth="1"/>
    <col min="14096" max="14096" width="6.375" style="460" customWidth="1"/>
    <col min="14097" max="14106" width="7.75" style="460" customWidth="1"/>
    <col min="14107" max="14109" width="6.375" style="460" customWidth="1"/>
    <col min="14110" max="14110" width="7.375" style="460" customWidth="1"/>
    <col min="14111" max="14120" width="7" style="460" customWidth="1"/>
    <col min="14121" max="14337" width="6.375" style="460"/>
    <col min="14338" max="14338" width="2.625" style="460" customWidth="1"/>
    <col min="14339" max="14339" width="7.875" style="460" customWidth="1"/>
    <col min="14340" max="14340" width="6.375" style="460" customWidth="1"/>
    <col min="14341" max="14341" width="7.375" style="460" customWidth="1"/>
    <col min="14342" max="14350" width="8.125" style="460" customWidth="1"/>
    <col min="14351" max="14351" width="8" style="460" customWidth="1"/>
    <col min="14352" max="14352" width="6.375" style="460" customWidth="1"/>
    <col min="14353" max="14362" width="7.75" style="460" customWidth="1"/>
    <col min="14363" max="14365" width="6.375" style="460" customWidth="1"/>
    <col min="14366" max="14366" width="7.375" style="460" customWidth="1"/>
    <col min="14367" max="14376" width="7" style="460" customWidth="1"/>
    <col min="14377" max="14593" width="6.375" style="460"/>
    <col min="14594" max="14594" width="2.625" style="460" customWidth="1"/>
    <col min="14595" max="14595" width="7.875" style="460" customWidth="1"/>
    <col min="14596" max="14596" width="6.375" style="460" customWidth="1"/>
    <col min="14597" max="14597" width="7.375" style="460" customWidth="1"/>
    <col min="14598" max="14606" width="8.125" style="460" customWidth="1"/>
    <col min="14607" max="14607" width="8" style="460" customWidth="1"/>
    <col min="14608" max="14608" width="6.375" style="460" customWidth="1"/>
    <col min="14609" max="14618" width="7.75" style="460" customWidth="1"/>
    <col min="14619" max="14621" width="6.375" style="460" customWidth="1"/>
    <col min="14622" max="14622" width="7.375" style="460" customWidth="1"/>
    <col min="14623" max="14632" width="7" style="460" customWidth="1"/>
    <col min="14633" max="14849" width="6.375" style="460"/>
    <col min="14850" max="14850" width="2.625" style="460" customWidth="1"/>
    <col min="14851" max="14851" width="7.875" style="460" customWidth="1"/>
    <col min="14852" max="14852" width="6.375" style="460" customWidth="1"/>
    <col min="14853" max="14853" width="7.375" style="460" customWidth="1"/>
    <col min="14854" max="14862" width="8.125" style="460" customWidth="1"/>
    <col min="14863" max="14863" width="8" style="460" customWidth="1"/>
    <col min="14864" max="14864" width="6.375" style="460" customWidth="1"/>
    <col min="14865" max="14874" width="7.75" style="460" customWidth="1"/>
    <col min="14875" max="14877" width="6.375" style="460" customWidth="1"/>
    <col min="14878" max="14878" width="7.375" style="460" customWidth="1"/>
    <col min="14879" max="14888" width="7" style="460" customWidth="1"/>
    <col min="14889" max="15105" width="6.375" style="460"/>
    <col min="15106" max="15106" width="2.625" style="460" customWidth="1"/>
    <col min="15107" max="15107" width="7.875" style="460" customWidth="1"/>
    <col min="15108" max="15108" width="6.375" style="460" customWidth="1"/>
    <col min="15109" max="15109" width="7.375" style="460" customWidth="1"/>
    <col min="15110" max="15118" width="8.125" style="460" customWidth="1"/>
    <col min="15119" max="15119" width="8" style="460" customWidth="1"/>
    <col min="15120" max="15120" width="6.375" style="460" customWidth="1"/>
    <col min="15121" max="15130" width="7.75" style="460" customWidth="1"/>
    <col min="15131" max="15133" width="6.375" style="460" customWidth="1"/>
    <col min="15134" max="15134" width="7.375" style="460" customWidth="1"/>
    <col min="15135" max="15144" width="7" style="460" customWidth="1"/>
    <col min="15145" max="15361" width="6.375" style="460"/>
    <col min="15362" max="15362" width="2.625" style="460" customWidth="1"/>
    <col min="15363" max="15363" width="7.875" style="460" customWidth="1"/>
    <col min="15364" max="15364" width="6.375" style="460" customWidth="1"/>
    <col min="15365" max="15365" width="7.375" style="460" customWidth="1"/>
    <col min="15366" max="15374" width="8.125" style="460" customWidth="1"/>
    <col min="15375" max="15375" width="8" style="460" customWidth="1"/>
    <col min="15376" max="15376" width="6.375" style="460" customWidth="1"/>
    <col min="15377" max="15386" width="7.75" style="460" customWidth="1"/>
    <col min="15387" max="15389" width="6.375" style="460" customWidth="1"/>
    <col min="15390" max="15390" width="7.375" style="460" customWidth="1"/>
    <col min="15391" max="15400" width="7" style="460" customWidth="1"/>
    <col min="15401" max="15617" width="6.375" style="460"/>
    <col min="15618" max="15618" width="2.625" style="460" customWidth="1"/>
    <col min="15619" max="15619" width="7.875" style="460" customWidth="1"/>
    <col min="15620" max="15620" width="6.375" style="460" customWidth="1"/>
    <col min="15621" max="15621" width="7.375" style="460" customWidth="1"/>
    <col min="15622" max="15630" width="8.125" style="460" customWidth="1"/>
    <col min="15631" max="15631" width="8" style="460" customWidth="1"/>
    <col min="15632" max="15632" width="6.375" style="460" customWidth="1"/>
    <col min="15633" max="15642" width="7.75" style="460" customWidth="1"/>
    <col min="15643" max="15645" width="6.375" style="460" customWidth="1"/>
    <col min="15646" max="15646" width="7.375" style="460" customWidth="1"/>
    <col min="15647" max="15656" width="7" style="460" customWidth="1"/>
    <col min="15657" max="15873" width="6.375" style="460"/>
    <col min="15874" max="15874" width="2.625" style="460" customWidth="1"/>
    <col min="15875" max="15875" width="7.875" style="460" customWidth="1"/>
    <col min="15876" max="15876" width="6.375" style="460" customWidth="1"/>
    <col min="15877" max="15877" width="7.375" style="460" customWidth="1"/>
    <col min="15878" max="15886" width="8.125" style="460" customWidth="1"/>
    <col min="15887" max="15887" width="8" style="460" customWidth="1"/>
    <col min="15888" max="15888" width="6.375" style="460" customWidth="1"/>
    <col min="15889" max="15898" width="7.75" style="460" customWidth="1"/>
    <col min="15899" max="15901" width="6.375" style="460" customWidth="1"/>
    <col min="15902" max="15902" width="7.375" style="460" customWidth="1"/>
    <col min="15903" max="15912" width="7" style="460" customWidth="1"/>
    <col min="15913" max="16129" width="6.375" style="460"/>
    <col min="16130" max="16130" width="2.625" style="460" customWidth="1"/>
    <col min="16131" max="16131" width="7.875" style="460" customWidth="1"/>
    <col min="16132" max="16132" width="6.375" style="460" customWidth="1"/>
    <col min="16133" max="16133" width="7.375" style="460" customWidth="1"/>
    <col min="16134" max="16142" width="8.125" style="460" customWidth="1"/>
    <col min="16143" max="16143" width="8" style="460" customWidth="1"/>
    <col min="16144" max="16144" width="6.375" style="460" customWidth="1"/>
    <col min="16145" max="16154" width="7.75" style="460" customWidth="1"/>
    <col min="16155" max="16157" width="6.375" style="460" customWidth="1"/>
    <col min="16158" max="16158" width="7.375" style="460" customWidth="1"/>
    <col min="16159" max="16168" width="7" style="460" customWidth="1"/>
    <col min="16169" max="16384" width="6.375" style="460"/>
  </cols>
  <sheetData>
    <row r="1" spans="1:27">
      <c r="A1" s="473" t="s">
        <v>305</v>
      </c>
      <c r="O1" s="476"/>
      <c r="P1" s="151" t="s">
        <v>223</v>
      </c>
      <c r="Q1" s="152"/>
      <c r="R1" s="152"/>
      <c r="S1" s="162"/>
      <c r="T1" s="153" t="s">
        <v>74</v>
      </c>
    </row>
    <row r="2" spans="1:27">
      <c r="A2" s="473"/>
      <c r="B2" s="473" t="s">
        <v>306</v>
      </c>
      <c r="O2" s="476"/>
    </row>
    <row r="3" spans="1:27">
      <c r="O3" s="476"/>
      <c r="P3" s="530" t="s">
        <v>690</v>
      </c>
    </row>
    <row r="4" spans="1:27" ht="15" thickBot="1">
      <c r="B4" s="477" t="s">
        <v>288</v>
      </c>
      <c r="O4" s="476"/>
      <c r="Q4" s="474"/>
      <c r="R4" s="475"/>
      <c r="S4" s="475"/>
      <c r="T4" s="475"/>
      <c r="U4" s="475"/>
      <c r="V4" s="475"/>
      <c r="W4" s="475"/>
      <c r="X4" s="475"/>
    </row>
    <row r="5" spans="1:27" ht="15" thickBot="1">
      <c r="B5" s="480" t="s">
        <v>289</v>
      </c>
      <c r="C5" s="481" t="s">
        <v>290</v>
      </c>
      <c r="D5" s="481" t="s">
        <v>291</v>
      </c>
      <c r="E5" s="481" t="s">
        <v>292</v>
      </c>
      <c r="F5" s="481" t="s">
        <v>293</v>
      </c>
      <c r="G5" s="481" t="s">
        <v>294</v>
      </c>
      <c r="H5" s="481" t="s">
        <v>295</v>
      </c>
      <c r="I5" s="482" t="s">
        <v>296</v>
      </c>
      <c r="J5" s="482" t="s">
        <v>297</v>
      </c>
      <c r="K5" s="481" t="s">
        <v>298</v>
      </c>
      <c r="L5" s="481" t="s">
        <v>495</v>
      </c>
      <c r="M5" s="843" t="s">
        <v>630</v>
      </c>
      <c r="N5" s="850" t="s">
        <v>637</v>
      </c>
      <c r="O5" s="851" t="s">
        <v>645</v>
      </c>
      <c r="P5" s="539" t="s">
        <v>282</v>
      </c>
      <c r="Q5" s="474"/>
      <c r="R5" s="475"/>
      <c r="S5" s="475"/>
      <c r="T5" s="475"/>
      <c r="U5" s="475"/>
      <c r="V5" s="475"/>
      <c r="W5" s="475"/>
      <c r="X5" s="475"/>
    </row>
    <row r="6" spans="1:27">
      <c r="B6" s="484" t="s">
        <v>299</v>
      </c>
      <c r="C6" s="485">
        <v>1.37</v>
      </c>
      <c r="D6" s="486">
        <v>1.37</v>
      </c>
      <c r="E6" s="486">
        <v>1.39</v>
      </c>
      <c r="F6" s="487">
        <v>1.39</v>
      </c>
      <c r="G6" s="487">
        <v>1.41</v>
      </c>
      <c r="H6" s="487">
        <v>1.43</v>
      </c>
      <c r="I6" s="488">
        <v>1.42</v>
      </c>
      <c r="J6" s="488">
        <v>1.45</v>
      </c>
      <c r="K6" s="487">
        <v>1.44</v>
      </c>
      <c r="L6" s="485">
        <v>1.43</v>
      </c>
      <c r="M6" s="485">
        <v>1.42</v>
      </c>
      <c r="N6" s="485">
        <v>1.36</v>
      </c>
      <c r="O6" s="489">
        <v>1.33</v>
      </c>
      <c r="P6" s="478" t="s">
        <v>283</v>
      </c>
      <c r="Q6" s="475"/>
      <c r="R6" s="475"/>
      <c r="S6" s="478" t="s">
        <v>284</v>
      </c>
      <c r="T6" s="479"/>
      <c r="U6" s="476"/>
      <c r="V6" s="475"/>
      <c r="W6" s="475"/>
      <c r="X6" s="475"/>
    </row>
    <row r="7" spans="1:27">
      <c r="B7" s="491" t="s">
        <v>94</v>
      </c>
      <c r="C7" s="492">
        <v>1.46</v>
      </c>
      <c r="D7" s="492">
        <v>1.44</v>
      </c>
      <c r="E7" s="492">
        <v>1.54</v>
      </c>
      <c r="F7" s="493">
        <v>1.56</v>
      </c>
      <c r="G7" s="493">
        <v>1.54</v>
      </c>
      <c r="H7" s="493">
        <v>1.56</v>
      </c>
      <c r="I7" s="494">
        <v>1.56</v>
      </c>
      <c r="J7" s="494">
        <v>1.61</v>
      </c>
      <c r="K7" s="493">
        <v>1.56</v>
      </c>
      <c r="L7" s="492">
        <v>1.54</v>
      </c>
      <c r="M7" s="492">
        <v>1.55</v>
      </c>
      <c r="N7" s="852">
        <v>1.47</v>
      </c>
      <c r="O7" s="853">
        <v>1.5</v>
      </c>
      <c r="P7" s="483"/>
      <c r="Q7" s="483" t="s">
        <v>2</v>
      </c>
      <c r="R7" s="483" t="s">
        <v>238</v>
      </c>
      <c r="S7" s="483" t="s">
        <v>239</v>
      </c>
      <c r="T7" s="483" t="s">
        <v>240</v>
      </c>
      <c r="U7" s="483" t="s">
        <v>241</v>
      </c>
      <c r="V7" s="483" t="s">
        <v>242</v>
      </c>
      <c r="W7" s="483" t="s">
        <v>243</v>
      </c>
      <c r="X7" s="483" t="s">
        <v>244</v>
      </c>
    </row>
    <row r="8" spans="1:27">
      <c r="B8" s="495" t="s">
        <v>281</v>
      </c>
      <c r="C8" s="496">
        <v>1.44</v>
      </c>
      <c r="D8" s="496">
        <v>1.33</v>
      </c>
      <c r="E8" s="496">
        <v>1.51</v>
      </c>
      <c r="F8" s="493">
        <v>1.43</v>
      </c>
      <c r="G8" s="493">
        <v>1.47</v>
      </c>
      <c r="H8" s="493">
        <v>1.48</v>
      </c>
      <c r="I8" s="494">
        <v>1.48</v>
      </c>
      <c r="J8" s="494">
        <v>1.55</v>
      </c>
      <c r="K8" s="493">
        <v>1.45</v>
      </c>
      <c r="L8" s="492">
        <v>1.41</v>
      </c>
      <c r="M8" s="844">
        <v>1.41</v>
      </c>
      <c r="N8" s="844">
        <v>1.34</v>
      </c>
      <c r="O8" s="497">
        <v>1.39</v>
      </c>
      <c r="P8" s="483" t="s">
        <v>280</v>
      </c>
      <c r="Q8" s="490">
        <f>SUM(R8:X8)</f>
        <v>27196</v>
      </c>
      <c r="R8" s="490">
        <f t="shared" ref="R8:X8" si="0">R9+R10</f>
        <v>3528</v>
      </c>
      <c r="S8" s="490">
        <f t="shared" si="0"/>
        <v>3471</v>
      </c>
      <c r="T8" s="490">
        <f t="shared" si="0"/>
        <v>2973</v>
      </c>
      <c r="U8" s="490">
        <f t="shared" si="0"/>
        <v>3650</v>
      </c>
      <c r="V8" s="490">
        <f t="shared" si="0"/>
        <v>3945</v>
      </c>
      <c r="W8" s="490">
        <f t="shared" si="0"/>
        <v>4527</v>
      </c>
      <c r="X8" s="490">
        <f t="shared" si="0"/>
        <v>5102</v>
      </c>
    </row>
    <row r="9" spans="1:27">
      <c r="B9" s="495" t="s">
        <v>114</v>
      </c>
      <c r="C9" s="496">
        <v>1.48</v>
      </c>
      <c r="D9" s="496">
        <v>1.3</v>
      </c>
      <c r="E9" s="496">
        <v>1.42</v>
      </c>
      <c r="F9" s="493">
        <v>1.41</v>
      </c>
      <c r="G9" s="493">
        <v>1.49</v>
      </c>
      <c r="H9" s="493">
        <v>1.46</v>
      </c>
      <c r="I9" s="494">
        <v>1.46</v>
      </c>
      <c r="J9" s="494">
        <v>1.5</v>
      </c>
      <c r="K9" s="493">
        <v>1.39</v>
      </c>
      <c r="L9" s="492">
        <v>1.44</v>
      </c>
      <c r="M9" s="844">
        <v>1.45</v>
      </c>
      <c r="N9" s="844">
        <v>1.34</v>
      </c>
      <c r="O9" s="497">
        <v>1.4</v>
      </c>
      <c r="P9" s="483" t="s">
        <v>41</v>
      </c>
      <c r="Q9" s="490">
        <f>SUM(R9:X9)</f>
        <v>16606</v>
      </c>
      <c r="R9" s="820">
        <v>2233</v>
      </c>
      <c r="S9" s="820">
        <v>2112</v>
      </c>
      <c r="T9" s="820">
        <v>1776</v>
      </c>
      <c r="U9" s="820">
        <v>2171</v>
      </c>
      <c r="V9" s="820">
        <v>2364</v>
      </c>
      <c r="W9" s="820">
        <v>2777</v>
      </c>
      <c r="X9" s="820">
        <v>3173</v>
      </c>
    </row>
    <row r="10" spans="1:27" ht="15" thickBot="1">
      <c r="B10" s="500" t="s">
        <v>115</v>
      </c>
      <c r="C10" s="501">
        <v>1.37</v>
      </c>
      <c r="D10" s="501">
        <v>1.38</v>
      </c>
      <c r="E10" s="501">
        <v>1.51</v>
      </c>
      <c r="F10" s="502">
        <v>1.46</v>
      </c>
      <c r="G10" s="502">
        <v>1.43</v>
      </c>
      <c r="H10" s="502">
        <v>1.5</v>
      </c>
      <c r="I10" s="503">
        <v>1.5</v>
      </c>
      <c r="J10" s="503">
        <v>1.65</v>
      </c>
      <c r="K10" s="502">
        <v>1.55</v>
      </c>
      <c r="L10" s="504">
        <v>1.37</v>
      </c>
      <c r="M10" s="845">
        <v>1.35</v>
      </c>
      <c r="N10" s="845">
        <v>1.35</v>
      </c>
      <c r="O10" s="842">
        <v>1.37</v>
      </c>
      <c r="P10" s="483" t="s">
        <v>8</v>
      </c>
      <c r="Q10" s="490">
        <f>SUM(R10:X10)</f>
        <v>10590</v>
      </c>
      <c r="R10" s="820">
        <v>1295</v>
      </c>
      <c r="S10" s="820">
        <v>1359</v>
      </c>
      <c r="T10" s="820">
        <v>1197</v>
      </c>
      <c r="U10" s="820">
        <v>1479</v>
      </c>
      <c r="V10" s="820">
        <v>1581</v>
      </c>
      <c r="W10" s="820">
        <v>1750</v>
      </c>
      <c r="X10" s="820">
        <v>1929</v>
      </c>
      <c r="Z10" s="475"/>
      <c r="AA10" s="475"/>
    </row>
    <row r="11" spans="1:27">
      <c r="O11" s="460"/>
      <c r="P11" s="498"/>
      <c r="Q11" s="498"/>
      <c r="R11" s="499"/>
      <c r="S11" s="499"/>
      <c r="T11" s="499"/>
      <c r="U11" s="499"/>
      <c r="V11" s="499"/>
      <c r="W11" s="499"/>
      <c r="X11" s="499"/>
      <c r="Y11" s="475"/>
    </row>
    <row r="12" spans="1:27">
      <c r="O12" s="460"/>
      <c r="P12" s="478" t="s">
        <v>285</v>
      </c>
      <c r="Q12" s="505"/>
      <c r="R12" s="506"/>
      <c r="S12" s="457" t="s">
        <v>307</v>
      </c>
      <c r="T12" s="475"/>
      <c r="U12" s="475"/>
      <c r="V12" s="475"/>
      <c r="W12" s="475"/>
      <c r="X12" s="475"/>
    </row>
    <row r="13" spans="1:27">
      <c r="O13" s="460"/>
      <c r="P13" s="483"/>
      <c r="Q13" s="483" t="s">
        <v>2</v>
      </c>
      <c r="R13" s="483" t="s">
        <v>238</v>
      </c>
      <c r="S13" s="507" t="s">
        <v>239</v>
      </c>
      <c r="T13" s="507" t="s">
        <v>240</v>
      </c>
      <c r="U13" s="507" t="s">
        <v>241</v>
      </c>
      <c r="V13" s="507" t="s">
        <v>242</v>
      </c>
      <c r="W13" s="507" t="s">
        <v>243</v>
      </c>
      <c r="X13" s="483" t="s">
        <v>244</v>
      </c>
    </row>
    <row r="14" spans="1:27">
      <c r="O14" s="460"/>
      <c r="P14" s="483" t="s">
        <v>280</v>
      </c>
      <c r="Q14" s="508">
        <f>'3人口動態(3)出生状況ｱ'!D10</f>
        <v>967</v>
      </c>
      <c r="R14" s="508">
        <f>'3人口動態(3)出生状況ｱ'!F10</f>
        <v>14</v>
      </c>
      <c r="S14" s="508">
        <f>'3人口動態(3)出生状況ｱ'!G10</f>
        <v>100</v>
      </c>
      <c r="T14" s="508">
        <f>'3人口動態(3)出生状況ｱ'!H10</f>
        <v>280</v>
      </c>
      <c r="U14" s="508">
        <f>'3人口動態(3)出生状況ｱ'!I10</f>
        <v>326</v>
      </c>
      <c r="V14" s="508">
        <f>'3人口動態(3)出生状況ｱ'!J10</f>
        <v>199</v>
      </c>
      <c r="W14" s="508">
        <f>'3人口動態(3)出生状況ｱ'!K10</f>
        <v>46</v>
      </c>
      <c r="X14" s="508">
        <f>'3人口動態(3)出生状況ｱ'!L10</f>
        <v>2</v>
      </c>
    </row>
    <row r="15" spans="1:27">
      <c r="O15" s="460"/>
      <c r="P15" s="483" t="s">
        <v>41</v>
      </c>
      <c r="Q15" s="508">
        <f>'3人口動態(3)出生状況ｱ'!D13</f>
        <v>586</v>
      </c>
      <c r="R15" s="508">
        <f>'3人口動態(3)出生状況ｱ'!F13</f>
        <v>8</v>
      </c>
      <c r="S15" s="508">
        <f>'3人口動態(3)出生状況ｱ'!G13</f>
        <v>49</v>
      </c>
      <c r="T15" s="508">
        <f>'3人口動態(3)出生状況ｱ'!H13</f>
        <v>174</v>
      </c>
      <c r="U15" s="508">
        <f>'3人口動態(3)出生状況ｱ'!I13</f>
        <v>200</v>
      </c>
      <c r="V15" s="508">
        <f>'3人口動態(3)出生状況ｱ'!J13</f>
        <v>123</v>
      </c>
      <c r="W15" s="508">
        <f>'3人口動態(3)出生状況ｱ'!K13</f>
        <v>30</v>
      </c>
      <c r="X15" s="508">
        <f>'3人口動態(3)出生状況ｱ'!L13</f>
        <v>2</v>
      </c>
    </row>
    <row r="16" spans="1:27">
      <c r="M16" s="460"/>
      <c r="N16" s="460"/>
      <c r="O16" s="460"/>
      <c r="P16" s="483" t="s">
        <v>8</v>
      </c>
      <c r="Q16" s="508">
        <f>'3人口動態(3)出生状況ｱ'!D16</f>
        <v>381</v>
      </c>
      <c r="R16" s="508">
        <f>'3人口動態(3)出生状況ｱ'!F16</f>
        <v>6</v>
      </c>
      <c r="S16" s="508">
        <f>'3人口動態(3)出生状況ｱ'!G16</f>
        <v>51</v>
      </c>
      <c r="T16" s="508">
        <f>'3人口動態(3)出生状況ｱ'!H16</f>
        <v>106</v>
      </c>
      <c r="U16" s="508">
        <f>'3人口動態(3)出生状況ｱ'!I16</f>
        <v>126</v>
      </c>
      <c r="V16" s="508">
        <f>'3人口動態(3)出生状況ｱ'!J16</f>
        <v>76</v>
      </c>
      <c r="W16" s="508">
        <f>'3人口動態(3)出生状況ｱ'!K16</f>
        <v>16</v>
      </c>
      <c r="X16" s="508">
        <f>'3人口動態(3)出生状況ｱ'!L16</f>
        <v>0</v>
      </c>
    </row>
    <row r="17" spans="1:28">
      <c r="M17" s="460"/>
      <c r="N17" s="460"/>
      <c r="O17" s="460"/>
      <c r="Q17" s="474"/>
      <c r="R17" s="475"/>
      <c r="S17" s="475"/>
      <c r="T17" s="475"/>
      <c r="U17" s="475"/>
      <c r="V17" s="475"/>
      <c r="W17" s="475"/>
      <c r="X17" s="475"/>
    </row>
    <row r="18" spans="1:28" ht="15" thickBot="1">
      <c r="L18" s="509"/>
      <c r="M18" s="460"/>
      <c r="N18" s="460"/>
      <c r="O18" s="460"/>
      <c r="P18" s="478" t="s">
        <v>286</v>
      </c>
      <c r="Q18" s="505"/>
      <c r="R18" s="475"/>
      <c r="S18" s="475"/>
      <c r="T18" s="475"/>
      <c r="U18" s="475"/>
      <c r="V18" s="475"/>
      <c r="W18" s="475"/>
      <c r="X18" s="475"/>
    </row>
    <row r="19" spans="1:28">
      <c r="M19" s="460"/>
      <c r="N19" s="460"/>
      <c r="O19" s="460"/>
      <c r="P19" s="531"/>
      <c r="Q19" s="534" t="s">
        <v>287</v>
      </c>
      <c r="R19" s="532" t="s">
        <v>238</v>
      </c>
      <c r="S19" s="483" t="s">
        <v>239</v>
      </c>
      <c r="T19" s="483" t="s">
        <v>240</v>
      </c>
      <c r="U19" s="483" t="s">
        <v>241</v>
      </c>
      <c r="V19" s="483" t="s">
        <v>242</v>
      </c>
      <c r="W19" s="483" t="s">
        <v>243</v>
      </c>
      <c r="X19" s="483" t="s">
        <v>244</v>
      </c>
    </row>
    <row r="20" spans="1:28" s="511" customFormat="1">
      <c r="K20" s="506"/>
      <c r="L20" s="506"/>
      <c r="M20" s="512"/>
      <c r="N20" s="512"/>
      <c r="O20" s="512"/>
      <c r="P20" s="531" t="s">
        <v>280</v>
      </c>
      <c r="Q20" s="535">
        <f>SUM(R20:X20)</f>
        <v>1.3863564147273155</v>
      </c>
      <c r="R20" s="533">
        <f>R14/R8*5</f>
        <v>1.984126984126984E-2</v>
      </c>
      <c r="S20" s="510">
        <f t="shared" ref="R20:X22" si="1">S14/S8*5</f>
        <v>0.14405070584845864</v>
      </c>
      <c r="T20" s="510">
        <f t="shared" si="1"/>
        <v>0.47090480995627315</v>
      </c>
      <c r="U20" s="510">
        <f t="shared" si="1"/>
        <v>0.44657534246575342</v>
      </c>
      <c r="V20" s="510">
        <f t="shared" si="1"/>
        <v>0.25221799746514573</v>
      </c>
      <c r="W20" s="510">
        <f t="shared" si="1"/>
        <v>5.0806273470289376E-2</v>
      </c>
      <c r="X20" s="510">
        <f t="shared" si="1"/>
        <v>1.9600156801254411E-3</v>
      </c>
      <c r="Y20" s="460"/>
      <c r="Z20" s="460"/>
      <c r="AA20" s="460"/>
      <c r="AB20" s="460"/>
    </row>
    <row r="21" spans="1:28" s="511" customFormat="1">
      <c r="B21" s="513"/>
      <c r="C21" s="505"/>
      <c r="D21" s="506"/>
      <c r="E21" s="506"/>
      <c r="F21" s="506"/>
      <c r="G21" s="506"/>
      <c r="H21" s="506"/>
      <c r="I21" s="506"/>
      <c r="J21" s="506"/>
      <c r="K21" s="506"/>
      <c r="L21" s="506"/>
      <c r="M21" s="512"/>
      <c r="N21" s="512"/>
      <c r="O21" s="512"/>
      <c r="P21" s="531" t="s">
        <v>41</v>
      </c>
      <c r="Q21" s="535">
        <f t="shared" ref="Q21:Q22" si="2">SUM(R21:X21)</f>
        <v>1.4017180012418227</v>
      </c>
      <c r="R21" s="578">
        <f t="shared" si="1"/>
        <v>1.7913121361397222E-2</v>
      </c>
      <c r="S21" s="510">
        <f t="shared" si="1"/>
        <v>0.11600378787878787</v>
      </c>
      <c r="T21" s="510">
        <f t="shared" si="1"/>
        <v>0.48986486486486486</v>
      </c>
      <c r="U21" s="510">
        <f t="shared" si="1"/>
        <v>0.46061722708429292</v>
      </c>
      <c r="V21" s="510">
        <f t="shared" si="1"/>
        <v>0.26015228426395942</v>
      </c>
      <c r="W21" s="510">
        <f t="shared" si="1"/>
        <v>5.4015124234785744E-2</v>
      </c>
      <c r="X21" s="510">
        <f t="shared" si="1"/>
        <v>3.1515915537346359E-3</v>
      </c>
      <c r="Y21" s="460"/>
    </row>
    <row r="22" spans="1:28" s="511" customFormat="1" ht="15" thickBot="1">
      <c r="B22" s="498"/>
      <c r="C22" s="505"/>
      <c r="D22" s="506"/>
      <c r="E22" s="506"/>
      <c r="F22" s="506"/>
      <c r="G22" s="506"/>
      <c r="H22" s="506"/>
      <c r="I22" s="506"/>
      <c r="J22" s="506"/>
      <c r="K22" s="506"/>
      <c r="L22" s="506"/>
      <c r="M22" s="512"/>
      <c r="N22" s="512"/>
      <c r="O22" s="512"/>
      <c r="P22" s="531" t="s">
        <v>8</v>
      </c>
      <c r="Q22" s="536">
        <f t="shared" si="2"/>
        <v>1.3656095736859912</v>
      </c>
      <c r="R22" s="533">
        <f t="shared" si="1"/>
        <v>2.3166023166023165E-2</v>
      </c>
      <c r="S22" s="510">
        <f t="shared" si="1"/>
        <v>0.18763796909492272</v>
      </c>
      <c r="T22" s="510">
        <f t="shared" si="1"/>
        <v>0.44277360066833749</v>
      </c>
      <c r="U22" s="510">
        <f t="shared" si="1"/>
        <v>0.42596348884381341</v>
      </c>
      <c r="V22" s="510">
        <f t="shared" si="1"/>
        <v>0.24035420619860848</v>
      </c>
      <c r="W22" s="510">
        <f t="shared" si="1"/>
        <v>4.5714285714285721E-2</v>
      </c>
      <c r="X22" s="510">
        <f t="shared" si="1"/>
        <v>0</v>
      </c>
    </row>
    <row r="23" spans="1:28">
      <c r="P23" s="511"/>
      <c r="Q23" s="537" t="s">
        <v>308</v>
      </c>
      <c r="R23" s="511"/>
      <c r="S23" s="511"/>
      <c r="T23" s="511"/>
      <c r="U23" s="530"/>
      <c r="V23" s="511"/>
      <c r="W23" s="511"/>
      <c r="X23" s="511"/>
      <c r="Y23" s="511"/>
    </row>
    <row r="24" spans="1:28">
      <c r="O24" s="509"/>
      <c r="P24" s="511"/>
      <c r="Q24" s="537" t="s">
        <v>309</v>
      </c>
      <c r="R24" s="511"/>
      <c r="S24" s="511"/>
      <c r="T24" s="511"/>
      <c r="V24" s="511"/>
      <c r="W24" s="511"/>
      <c r="X24" s="511"/>
    </row>
    <row r="25" spans="1:28">
      <c r="O25" s="514"/>
    </row>
    <row r="26" spans="1:28">
      <c r="O26" s="515"/>
      <c r="P26" s="509"/>
      <c r="Q26" s="509"/>
      <c r="R26" s="509"/>
      <c r="S26" s="509"/>
      <c r="T26" s="509"/>
      <c r="U26" s="509"/>
      <c r="V26" s="509"/>
      <c r="W26" s="509"/>
    </row>
    <row r="27" spans="1:28">
      <c r="O27" s="515"/>
      <c r="P27" s="514"/>
      <c r="Q27" s="514"/>
      <c r="R27" s="514"/>
      <c r="S27" s="514"/>
      <c r="T27" s="514"/>
      <c r="U27" s="514"/>
      <c r="V27" s="514"/>
      <c r="W27" s="514"/>
    </row>
    <row r="28" spans="1:28" ht="34.5" customHeight="1">
      <c r="A28" s="1090" t="s">
        <v>691</v>
      </c>
      <c r="B28" s="1090"/>
      <c r="C28" s="1090"/>
      <c r="D28" s="1090"/>
      <c r="E28" s="1090"/>
      <c r="F28" s="1090"/>
      <c r="G28" s="1090"/>
      <c r="H28" s="1090"/>
      <c r="I28" s="1090"/>
      <c r="J28" s="1090"/>
      <c r="K28" s="1090"/>
      <c r="L28" s="1090"/>
      <c r="M28" s="1090"/>
      <c r="N28" s="841"/>
      <c r="O28" s="515"/>
      <c r="P28" s="515"/>
      <c r="Q28" s="515"/>
      <c r="R28" s="515"/>
      <c r="S28" s="515"/>
      <c r="T28" s="516"/>
      <c r="U28" s="516"/>
      <c r="V28" s="516"/>
      <c r="W28" s="516"/>
    </row>
    <row r="29" spans="1:28">
      <c r="O29" s="515"/>
      <c r="P29" s="515"/>
      <c r="Q29" s="515"/>
      <c r="R29" s="515"/>
      <c r="S29" s="515"/>
      <c r="T29" s="516"/>
      <c r="U29" s="516"/>
      <c r="V29" s="516"/>
      <c r="W29" s="516"/>
    </row>
    <row r="30" spans="1:28">
      <c r="B30" s="517"/>
      <c r="C30" s="518"/>
      <c r="D30" s="518"/>
      <c r="E30" s="518"/>
      <c r="F30" s="519"/>
      <c r="G30" s="519"/>
      <c r="H30" s="519"/>
      <c r="I30" s="519"/>
      <c r="J30" s="519"/>
      <c r="K30" s="519"/>
      <c r="L30" s="520"/>
      <c r="M30" s="521"/>
      <c r="N30" s="521"/>
      <c r="O30" s="515"/>
      <c r="P30" s="515"/>
      <c r="Q30" s="515"/>
      <c r="R30" s="515"/>
      <c r="S30" s="515"/>
      <c r="T30" s="516"/>
      <c r="U30" s="516"/>
      <c r="V30" s="516"/>
      <c r="W30" s="516"/>
    </row>
    <row r="31" spans="1:28">
      <c r="A31" s="477" t="s">
        <v>310</v>
      </c>
      <c r="M31" s="509"/>
      <c r="N31" s="509"/>
      <c r="O31" s="460"/>
      <c r="P31" s="515"/>
      <c r="Q31" s="515"/>
      <c r="R31" s="515"/>
      <c r="S31" s="515"/>
      <c r="T31" s="515"/>
      <c r="U31" s="515"/>
      <c r="V31" s="515"/>
      <c r="W31" s="515"/>
      <c r="Z31" s="515"/>
      <c r="AA31" s="515"/>
    </row>
    <row r="32" spans="1:28" s="473" customFormat="1" ht="29.25" customHeight="1">
      <c r="A32" s="1090" t="s">
        <v>311</v>
      </c>
      <c r="B32" s="1090"/>
      <c r="C32" s="1090"/>
      <c r="D32" s="1090"/>
      <c r="E32" s="1090"/>
      <c r="F32" s="1090"/>
      <c r="G32" s="1090"/>
      <c r="H32" s="1090"/>
      <c r="I32" s="1090"/>
      <c r="J32" s="1090"/>
      <c r="K32" s="1090"/>
      <c r="L32" s="1090"/>
      <c r="M32" s="1090"/>
      <c r="N32" s="841"/>
      <c r="O32" s="717"/>
      <c r="P32" s="718"/>
      <c r="Q32" s="718"/>
      <c r="R32" s="718"/>
      <c r="S32" s="718"/>
      <c r="T32" s="718"/>
      <c r="U32" s="718"/>
      <c r="V32" s="718"/>
      <c r="W32" s="718"/>
      <c r="Y32" s="718"/>
      <c r="Z32" s="719"/>
      <c r="AA32" s="719"/>
    </row>
    <row r="33" spans="1:27" s="473" customFormat="1">
      <c r="C33" s="538"/>
      <c r="D33" s="717"/>
      <c r="E33" s="717"/>
      <c r="F33" s="717"/>
      <c r="G33" s="717"/>
      <c r="H33" s="717"/>
      <c r="I33" s="717"/>
      <c r="J33" s="717"/>
      <c r="K33" s="717"/>
      <c r="L33" s="717"/>
      <c r="M33" s="717"/>
      <c r="N33" s="717"/>
      <c r="P33" s="720"/>
      <c r="Q33" s="718"/>
      <c r="R33" s="718"/>
      <c r="S33" s="718"/>
      <c r="T33" s="718"/>
      <c r="U33" s="718"/>
      <c r="V33" s="718"/>
      <c r="W33" s="718"/>
      <c r="X33" s="718"/>
      <c r="Y33" s="719"/>
      <c r="Z33" s="718"/>
      <c r="AA33" s="718"/>
    </row>
    <row r="34" spans="1:27" s="473" customFormat="1">
      <c r="C34" s="538"/>
      <c r="D34" s="717"/>
      <c r="E34" s="717" t="s">
        <v>313</v>
      </c>
      <c r="F34" s="717"/>
      <c r="G34" s="717"/>
      <c r="H34" s="717"/>
      <c r="I34" s="717"/>
      <c r="J34" s="717"/>
      <c r="K34" s="717"/>
      <c r="L34" s="717"/>
      <c r="M34" s="717"/>
      <c r="N34" s="717"/>
      <c r="P34" s="720"/>
      <c r="Q34" s="718"/>
      <c r="R34" s="718"/>
      <c r="S34" s="718"/>
      <c r="T34" s="718"/>
      <c r="U34" s="718"/>
      <c r="V34" s="718"/>
      <c r="W34" s="718"/>
      <c r="X34" s="719"/>
      <c r="Y34" s="718"/>
      <c r="Z34" s="718"/>
      <c r="AA34" s="718"/>
    </row>
    <row r="35" spans="1:27" s="473" customFormat="1">
      <c r="B35" s="473" t="s">
        <v>312</v>
      </c>
      <c r="C35" s="538"/>
      <c r="D35" s="717"/>
      <c r="E35" s="717"/>
      <c r="F35" s="717"/>
      <c r="G35" s="717"/>
      <c r="H35" s="717"/>
      <c r="I35" s="717" t="s">
        <v>315</v>
      </c>
      <c r="J35" s="717"/>
      <c r="K35" s="717"/>
      <c r="L35" s="717"/>
      <c r="M35" s="717"/>
      <c r="N35" s="717"/>
      <c r="P35" s="720"/>
      <c r="Q35" s="718"/>
      <c r="R35" s="718"/>
      <c r="S35" s="718"/>
      <c r="T35" s="718"/>
      <c r="U35" s="718"/>
      <c r="V35" s="718"/>
      <c r="W35" s="718"/>
      <c r="X35" s="718"/>
      <c r="Y35" s="718"/>
      <c r="Z35" s="718"/>
      <c r="AA35" s="718"/>
    </row>
    <row r="36" spans="1:27" s="473" customFormat="1">
      <c r="C36" s="538"/>
      <c r="D36" s="717"/>
      <c r="E36" s="717" t="s">
        <v>314</v>
      </c>
      <c r="F36" s="717"/>
      <c r="G36" s="717"/>
      <c r="H36" s="717"/>
      <c r="I36" s="717"/>
      <c r="J36" s="717"/>
      <c r="K36" s="717"/>
    </row>
    <row r="37" spans="1:27" s="473" customFormat="1">
      <c r="C37" s="538"/>
      <c r="D37" s="717"/>
      <c r="E37" s="717"/>
      <c r="F37" s="717"/>
      <c r="G37" s="717"/>
      <c r="H37" s="717"/>
      <c r="I37" s="717"/>
      <c r="J37" s="717"/>
      <c r="K37" s="717"/>
    </row>
    <row r="38" spans="1:27" s="473" customFormat="1">
      <c r="C38" s="538"/>
      <c r="D38" s="717"/>
      <c r="E38" s="717"/>
      <c r="F38" s="717"/>
      <c r="G38" s="717"/>
      <c r="H38" s="717"/>
      <c r="I38" s="717"/>
      <c r="J38" s="717"/>
      <c r="K38" s="717"/>
    </row>
    <row r="39" spans="1:27" s="473" customFormat="1" ht="92.25" customHeight="1">
      <c r="A39" s="1090" t="s">
        <v>432</v>
      </c>
      <c r="B39" s="1090"/>
      <c r="C39" s="1090"/>
      <c r="D39" s="1090"/>
      <c r="E39" s="1090"/>
      <c r="F39" s="1090"/>
      <c r="G39" s="1090"/>
      <c r="H39" s="1090"/>
      <c r="I39" s="1090"/>
      <c r="J39" s="1090"/>
      <c r="K39" s="1090"/>
      <c r="L39" s="1090"/>
      <c r="M39" s="1090"/>
      <c r="N39" s="841"/>
      <c r="P39" s="720"/>
      <c r="Q39" s="718"/>
      <c r="R39" s="718"/>
      <c r="S39" s="718"/>
      <c r="T39" s="718"/>
      <c r="U39" s="718"/>
      <c r="V39" s="718"/>
      <c r="W39" s="718"/>
      <c r="X39" s="718"/>
      <c r="Y39" s="718"/>
    </row>
    <row r="40" spans="1:27">
      <c r="L40" s="460"/>
      <c r="M40" s="460"/>
      <c r="N40" s="460"/>
      <c r="O40" s="460"/>
    </row>
    <row r="41" spans="1:27" ht="15" thickBot="1">
      <c r="B41" s="477" t="s">
        <v>300</v>
      </c>
      <c r="C41" s="522"/>
      <c r="L41" s="460"/>
      <c r="M41" s="460"/>
      <c r="N41" s="460"/>
      <c r="O41" s="460"/>
    </row>
    <row r="42" spans="1:27" ht="15" thickBot="1">
      <c r="B42" s="480" t="s">
        <v>289</v>
      </c>
      <c r="C42" s="839" t="s">
        <v>301</v>
      </c>
      <c r="D42" s="523" t="s">
        <v>302</v>
      </c>
      <c r="E42" s="523" t="s">
        <v>303</v>
      </c>
      <c r="F42" s="523" t="s">
        <v>304</v>
      </c>
      <c r="G42" s="523" t="s">
        <v>631</v>
      </c>
      <c r="H42" s="839" t="s">
        <v>632</v>
      </c>
      <c r="I42" s="839" t="s">
        <v>638</v>
      </c>
      <c r="J42" s="846" t="s">
        <v>646</v>
      </c>
      <c r="K42" s="460"/>
      <c r="L42" s="460"/>
      <c r="M42" s="460"/>
      <c r="N42" s="460"/>
      <c r="O42" s="460"/>
    </row>
    <row r="43" spans="1:27">
      <c r="B43" s="484" t="s">
        <v>299</v>
      </c>
      <c r="C43" s="524">
        <v>1.3979999999999999</v>
      </c>
      <c r="D43" s="525">
        <v>1.4079999999999999</v>
      </c>
      <c r="E43" s="525">
        <v>1.42</v>
      </c>
      <c r="F43" s="525">
        <v>1.4300000000000002</v>
      </c>
      <c r="G43" s="525">
        <v>1.4339999999999999</v>
      </c>
      <c r="H43" s="525">
        <v>1.4319999999999999</v>
      </c>
      <c r="I43" s="525">
        <v>1.42</v>
      </c>
      <c r="J43" s="847">
        <v>1.4</v>
      </c>
      <c r="K43" s="460"/>
      <c r="L43" s="460"/>
      <c r="M43" s="460"/>
      <c r="N43" s="460"/>
      <c r="O43" s="477"/>
    </row>
    <row r="44" spans="1:27">
      <c r="B44" s="491" t="s">
        <v>94</v>
      </c>
      <c r="C44" s="526">
        <v>1.528</v>
      </c>
      <c r="D44" s="527">
        <v>1.5520000000000003</v>
      </c>
      <c r="E44" s="527">
        <v>1.5660000000000003</v>
      </c>
      <c r="F44" s="527">
        <v>1.5660000000000001</v>
      </c>
      <c r="G44" s="527">
        <v>1.5660000000000003</v>
      </c>
      <c r="H44" s="527">
        <v>1.5640000000000001</v>
      </c>
      <c r="I44" s="527">
        <v>1.5459999999999998</v>
      </c>
      <c r="J44" s="848">
        <v>1.52</v>
      </c>
      <c r="K44" s="460"/>
      <c r="L44" s="460"/>
      <c r="M44" s="460"/>
      <c r="N44" s="460"/>
      <c r="O44" s="458"/>
      <c r="P44" s="505"/>
      <c r="Q44" s="506"/>
      <c r="R44" s="506"/>
      <c r="S44" s="506"/>
      <c r="T44" s="506"/>
      <c r="U44" s="506"/>
      <c r="V44" s="506"/>
    </row>
    <row r="45" spans="1:27">
      <c r="B45" s="495" t="s">
        <v>281</v>
      </c>
      <c r="C45" s="526">
        <v>1.4439999999999997</v>
      </c>
      <c r="D45" s="527">
        <v>1.4740000000000002</v>
      </c>
      <c r="E45" s="527">
        <v>1.4819999999999998</v>
      </c>
      <c r="F45" s="527">
        <v>1.486</v>
      </c>
      <c r="G45" s="527">
        <v>1.474</v>
      </c>
      <c r="H45" s="527">
        <v>1.4600000000000002</v>
      </c>
      <c r="I45" s="527">
        <v>1.4319999999999999</v>
      </c>
      <c r="J45" s="848">
        <v>1.4</v>
      </c>
      <c r="K45" s="460"/>
      <c r="L45" s="460"/>
      <c r="M45" s="460"/>
      <c r="N45" s="460"/>
      <c r="O45" s="458"/>
      <c r="P45" s="498"/>
      <c r="Q45" s="506"/>
      <c r="R45" s="506"/>
      <c r="S45" s="506"/>
      <c r="T45" s="506"/>
      <c r="U45" s="506"/>
      <c r="V45" s="506"/>
    </row>
    <row r="46" spans="1:27">
      <c r="B46" s="495" t="s">
        <v>114</v>
      </c>
      <c r="C46" s="526">
        <v>1.4159999999999999</v>
      </c>
      <c r="D46" s="527">
        <v>1.448</v>
      </c>
      <c r="E46" s="527">
        <v>1.464</v>
      </c>
      <c r="F46" s="527">
        <v>1.46</v>
      </c>
      <c r="G46" s="527">
        <v>1.45</v>
      </c>
      <c r="H46" s="527">
        <v>1.448</v>
      </c>
      <c r="I46" s="527">
        <v>1.4239999999999999</v>
      </c>
      <c r="J46" s="848">
        <v>1.4</v>
      </c>
      <c r="K46" s="460"/>
      <c r="L46" s="460"/>
      <c r="M46" s="460"/>
      <c r="N46" s="460"/>
      <c r="O46" s="498"/>
      <c r="P46" s="498"/>
      <c r="Q46" s="506"/>
      <c r="R46" s="506"/>
      <c r="S46" s="506"/>
      <c r="T46" s="506"/>
      <c r="U46" s="506"/>
      <c r="V46" s="506"/>
    </row>
    <row r="47" spans="1:27" ht="15" thickBot="1">
      <c r="B47" s="500" t="s">
        <v>115</v>
      </c>
      <c r="C47" s="528">
        <v>1.456</v>
      </c>
      <c r="D47" s="529">
        <v>1.48</v>
      </c>
      <c r="E47" s="529">
        <v>1.5079999999999998</v>
      </c>
      <c r="F47" s="529">
        <v>1.526</v>
      </c>
      <c r="G47" s="529">
        <v>1.514</v>
      </c>
      <c r="H47" s="529">
        <v>1.484</v>
      </c>
      <c r="I47" s="529">
        <v>1.454</v>
      </c>
      <c r="J47" s="849">
        <v>1.4</v>
      </c>
      <c r="K47" s="460"/>
      <c r="L47" s="460"/>
      <c r="M47" s="460"/>
      <c r="N47" s="460"/>
      <c r="O47" s="498"/>
      <c r="P47" s="505"/>
      <c r="Q47" s="506"/>
      <c r="R47" s="506"/>
      <c r="S47" s="506"/>
      <c r="T47" s="506"/>
      <c r="U47" s="506"/>
      <c r="V47" s="506"/>
    </row>
    <row r="48" spans="1:27">
      <c r="C48" s="460"/>
      <c r="D48" s="460"/>
      <c r="E48" s="460"/>
      <c r="F48" s="460"/>
      <c r="G48" s="460"/>
      <c r="H48" s="460"/>
      <c r="I48" s="460"/>
      <c r="M48" s="460"/>
      <c r="N48" s="460"/>
      <c r="O48" s="460"/>
    </row>
    <row r="49" spans="3:15">
      <c r="C49" s="460"/>
      <c r="D49" s="460"/>
      <c r="E49" s="460"/>
      <c r="F49" s="460"/>
      <c r="G49" s="460"/>
      <c r="H49" s="460"/>
      <c r="I49" s="460"/>
      <c r="M49" s="460"/>
      <c r="N49" s="460"/>
      <c r="O49" s="460"/>
    </row>
    <row r="50" spans="3:15">
      <c r="M50" s="460"/>
      <c r="N50" s="460"/>
      <c r="O50" s="460"/>
    </row>
    <row r="51" spans="3:15">
      <c r="M51" s="460"/>
      <c r="N51" s="460"/>
      <c r="O51" s="460"/>
    </row>
    <row r="52" spans="3:15">
      <c r="M52" s="460"/>
      <c r="N52" s="460"/>
      <c r="O52" s="460"/>
    </row>
  </sheetData>
  <mergeCells count="3">
    <mergeCell ref="A28:M28"/>
    <mergeCell ref="A32:M32"/>
    <mergeCell ref="A39:M39"/>
  </mergeCells>
  <phoneticPr fontId="15"/>
  <printOptions horizontalCentered="1"/>
  <pageMargins left="0.51181102362204722" right="0.51181102362204722" top="0.55118110236220474" bottom="0.55118110236220474" header="0.31496062992125984" footer="0.31496062992125984"/>
  <pageSetup paperSize="9" scale="82"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36"/>
  <sheetViews>
    <sheetView showGridLines="0" topLeftCell="A7" workbookViewId="0">
      <selection activeCell="C31" sqref="C31"/>
    </sheetView>
  </sheetViews>
  <sheetFormatPr defaultRowHeight="13.5"/>
  <cols>
    <col min="1" max="1" width="3.125" style="540" customWidth="1"/>
    <col min="2" max="2" width="26.75" style="540" customWidth="1"/>
    <col min="3" max="16384" width="9" style="540"/>
  </cols>
  <sheetData>
    <row r="1" spans="1:8">
      <c r="A1" s="545" t="s">
        <v>331</v>
      </c>
    </row>
    <row r="2" spans="1:8">
      <c r="B2" s="545" t="s">
        <v>332</v>
      </c>
    </row>
    <row r="3" spans="1:8">
      <c r="B3" s="545" t="s">
        <v>333</v>
      </c>
    </row>
    <row r="5" spans="1:8" ht="18" customHeight="1">
      <c r="B5" s="540" t="s">
        <v>316</v>
      </c>
    </row>
    <row r="6" spans="1:8" ht="18" customHeight="1">
      <c r="B6" s="541"/>
      <c r="C6" s="541" t="s">
        <v>2</v>
      </c>
      <c r="D6" s="541" t="s">
        <v>317</v>
      </c>
      <c r="E6" s="541" t="s">
        <v>318</v>
      </c>
      <c r="F6" s="541" t="s">
        <v>319</v>
      </c>
      <c r="G6" s="541" t="s">
        <v>320</v>
      </c>
      <c r="H6" s="541" t="s">
        <v>321</v>
      </c>
    </row>
    <row r="7" spans="1:8" ht="18" customHeight="1">
      <c r="B7" s="541" t="s">
        <v>322</v>
      </c>
      <c r="C7" s="992">
        <v>412</v>
      </c>
      <c r="D7" s="992">
        <v>0</v>
      </c>
      <c r="E7" s="992">
        <v>2</v>
      </c>
      <c r="F7" s="992">
        <v>37</v>
      </c>
      <c r="G7" s="992">
        <v>112</v>
      </c>
      <c r="H7" s="992">
        <v>261</v>
      </c>
    </row>
    <row r="8" spans="1:8" ht="18" customHeight="1">
      <c r="B8" s="541" t="s">
        <v>323</v>
      </c>
      <c r="C8" s="992">
        <v>271</v>
      </c>
      <c r="D8" s="992">
        <v>0</v>
      </c>
      <c r="E8" s="992">
        <v>0</v>
      </c>
      <c r="F8" s="992">
        <v>14</v>
      </c>
      <c r="G8" s="992">
        <v>22</v>
      </c>
      <c r="H8" s="992">
        <v>235</v>
      </c>
    </row>
    <row r="9" spans="1:8" ht="18" customHeight="1">
      <c r="B9" s="541" t="s">
        <v>324</v>
      </c>
      <c r="C9" s="992">
        <v>87</v>
      </c>
      <c r="D9" s="992">
        <v>0</v>
      </c>
      <c r="E9" s="992">
        <v>0</v>
      </c>
      <c r="F9" s="992">
        <v>11</v>
      </c>
      <c r="G9" s="992">
        <v>12</v>
      </c>
      <c r="H9" s="992">
        <v>64</v>
      </c>
    </row>
    <row r="10" spans="1:8" ht="18" customHeight="1">
      <c r="B10" s="541" t="s">
        <v>325</v>
      </c>
      <c r="C10" s="992">
        <v>65</v>
      </c>
      <c r="D10" s="992">
        <v>0</v>
      </c>
      <c r="E10" s="992">
        <v>0</v>
      </c>
      <c r="F10" s="992">
        <v>2</v>
      </c>
      <c r="G10" s="992">
        <v>3</v>
      </c>
      <c r="H10" s="992">
        <v>60</v>
      </c>
    </row>
    <row r="11" spans="1:8" ht="18" customHeight="1">
      <c r="B11" s="541" t="s">
        <v>326</v>
      </c>
      <c r="C11" s="992">
        <v>46</v>
      </c>
      <c r="D11" s="992">
        <v>0</v>
      </c>
      <c r="E11" s="992">
        <v>0</v>
      </c>
      <c r="F11" s="992">
        <v>4</v>
      </c>
      <c r="G11" s="992">
        <v>7</v>
      </c>
      <c r="H11" s="992">
        <v>35</v>
      </c>
    </row>
    <row r="12" spans="1:8" ht="18" customHeight="1">
      <c r="B12" s="541" t="s">
        <v>327</v>
      </c>
      <c r="C12" s="992">
        <v>31</v>
      </c>
      <c r="D12" s="992">
        <v>0</v>
      </c>
      <c r="E12" s="992">
        <v>7</v>
      </c>
      <c r="F12" s="992">
        <v>14</v>
      </c>
      <c r="G12" s="992">
        <v>2</v>
      </c>
      <c r="H12" s="992">
        <v>8</v>
      </c>
    </row>
    <row r="13" spans="1:8" ht="18" customHeight="1" thickBot="1">
      <c r="B13" s="542" t="s">
        <v>328</v>
      </c>
      <c r="C13" s="993">
        <v>474</v>
      </c>
      <c r="D13" s="993">
        <v>2</v>
      </c>
      <c r="E13" s="993">
        <v>3</v>
      </c>
      <c r="F13" s="993">
        <v>21</v>
      </c>
      <c r="G13" s="993">
        <v>44</v>
      </c>
      <c r="H13" s="993">
        <v>404</v>
      </c>
    </row>
    <row r="14" spans="1:8" ht="18" customHeight="1" thickBot="1">
      <c r="B14" s="543" t="s">
        <v>2</v>
      </c>
      <c r="C14" s="544">
        <f>SUM(C7:C13)</f>
        <v>1386</v>
      </c>
      <c r="D14" s="837">
        <f>SUM(D7:D13)</f>
        <v>2</v>
      </c>
      <c r="E14" s="837">
        <f t="shared" ref="E14:H14" si="0">SUM(E7:E13)</f>
        <v>12</v>
      </c>
      <c r="F14" s="837">
        <f t="shared" si="0"/>
        <v>103</v>
      </c>
      <c r="G14" s="837">
        <f t="shared" si="0"/>
        <v>202</v>
      </c>
      <c r="H14" s="838">
        <f t="shared" si="0"/>
        <v>1067</v>
      </c>
    </row>
    <row r="15" spans="1:8" ht="18" customHeight="1"/>
    <row r="16" spans="1:8" ht="18" customHeight="1">
      <c r="B16" s="540" t="s">
        <v>329</v>
      </c>
    </row>
    <row r="17" spans="2:8" ht="18" customHeight="1">
      <c r="B17" s="541"/>
      <c r="C17" s="541" t="s">
        <v>2</v>
      </c>
      <c r="D17" s="541" t="s">
        <v>317</v>
      </c>
      <c r="E17" s="541" t="s">
        <v>318</v>
      </c>
      <c r="F17" s="541" t="s">
        <v>319</v>
      </c>
      <c r="G17" s="541" t="s">
        <v>320</v>
      </c>
      <c r="H17" s="541" t="s">
        <v>321</v>
      </c>
    </row>
    <row r="18" spans="2:8" ht="18" customHeight="1">
      <c r="B18" s="541" t="s">
        <v>322</v>
      </c>
      <c r="C18" s="992">
        <v>235</v>
      </c>
      <c r="D18" s="992">
        <v>0</v>
      </c>
      <c r="E18" s="992">
        <v>0</v>
      </c>
      <c r="F18" s="992">
        <v>18</v>
      </c>
      <c r="G18" s="992">
        <v>75</v>
      </c>
      <c r="H18" s="992">
        <v>142</v>
      </c>
    </row>
    <row r="19" spans="2:8" ht="18" customHeight="1">
      <c r="B19" s="541" t="s">
        <v>323</v>
      </c>
      <c r="C19" s="992">
        <v>93</v>
      </c>
      <c r="D19" s="992">
        <v>0</v>
      </c>
      <c r="E19" s="992">
        <v>0</v>
      </c>
      <c r="F19" s="992">
        <v>10</v>
      </c>
      <c r="G19" s="992">
        <v>16</v>
      </c>
      <c r="H19" s="992">
        <v>67</v>
      </c>
    </row>
    <row r="20" spans="2:8" ht="18" customHeight="1">
      <c r="B20" s="541" t="s">
        <v>324</v>
      </c>
      <c r="C20" s="992">
        <v>52</v>
      </c>
      <c r="D20" s="992">
        <v>0</v>
      </c>
      <c r="E20" s="992">
        <v>0</v>
      </c>
      <c r="F20" s="992">
        <v>8</v>
      </c>
      <c r="G20" s="992">
        <v>10</v>
      </c>
      <c r="H20" s="992">
        <v>34</v>
      </c>
    </row>
    <row r="21" spans="2:8" ht="18" customHeight="1">
      <c r="B21" s="541" t="s">
        <v>325</v>
      </c>
      <c r="C21" s="992">
        <v>37</v>
      </c>
      <c r="D21" s="992">
        <v>0</v>
      </c>
      <c r="E21" s="992">
        <v>0</v>
      </c>
      <c r="F21" s="992">
        <v>2</v>
      </c>
      <c r="G21" s="992">
        <v>1</v>
      </c>
      <c r="H21" s="992">
        <v>34</v>
      </c>
    </row>
    <row r="22" spans="2:8" ht="18" customHeight="1">
      <c r="B22" s="541" t="s">
        <v>326</v>
      </c>
      <c r="C22" s="992">
        <v>25</v>
      </c>
      <c r="D22" s="992">
        <v>0</v>
      </c>
      <c r="E22" s="992">
        <v>0</v>
      </c>
      <c r="F22" s="992">
        <v>4</v>
      </c>
      <c r="G22" s="992">
        <v>4</v>
      </c>
      <c r="H22" s="992">
        <v>17</v>
      </c>
    </row>
    <row r="23" spans="2:8" ht="18" customHeight="1">
      <c r="B23" s="541" t="s">
        <v>327</v>
      </c>
      <c r="C23" s="992">
        <v>21</v>
      </c>
      <c r="D23" s="992">
        <v>0</v>
      </c>
      <c r="E23" s="992">
        <v>7</v>
      </c>
      <c r="F23" s="992">
        <v>11</v>
      </c>
      <c r="G23" s="992">
        <v>1</v>
      </c>
      <c r="H23" s="992">
        <v>2</v>
      </c>
    </row>
    <row r="24" spans="2:8" ht="18" customHeight="1" thickBot="1">
      <c r="B24" s="542" t="s">
        <v>328</v>
      </c>
      <c r="C24" s="993">
        <v>209</v>
      </c>
      <c r="D24" s="993">
        <v>0</v>
      </c>
      <c r="E24" s="993">
        <v>2</v>
      </c>
      <c r="F24" s="993">
        <v>12</v>
      </c>
      <c r="G24" s="993">
        <v>29</v>
      </c>
      <c r="H24" s="993">
        <v>166</v>
      </c>
    </row>
    <row r="25" spans="2:8" ht="18" customHeight="1" thickBot="1">
      <c r="B25" s="543" t="s">
        <v>2</v>
      </c>
      <c r="C25" s="544">
        <f>SUM(C18:C24)</f>
        <v>672</v>
      </c>
      <c r="D25" s="837">
        <f t="shared" ref="D25" si="1">SUM(D18:D24)</f>
        <v>0</v>
      </c>
      <c r="E25" s="837">
        <f t="shared" ref="E25" si="2">SUM(E18:E24)</f>
        <v>9</v>
      </c>
      <c r="F25" s="837">
        <f t="shared" ref="F25" si="3">SUM(F18:F24)</f>
        <v>65</v>
      </c>
      <c r="G25" s="837">
        <f t="shared" ref="G25" si="4">SUM(G18:G24)</f>
        <v>136</v>
      </c>
      <c r="H25" s="838">
        <f t="shared" ref="H25" si="5">SUM(H18:H24)</f>
        <v>462</v>
      </c>
    </row>
    <row r="26" spans="2:8" ht="18" customHeight="1"/>
    <row r="27" spans="2:8" ht="18" customHeight="1">
      <c r="B27" s="540" t="s">
        <v>330</v>
      </c>
    </row>
    <row r="28" spans="2:8" ht="18" customHeight="1">
      <c r="B28" s="541"/>
      <c r="C28" s="541" t="s">
        <v>2</v>
      </c>
      <c r="D28" s="541" t="s">
        <v>317</v>
      </c>
      <c r="E28" s="541" t="s">
        <v>318</v>
      </c>
      <c r="F28" s="541" t="s">
        <v>319</v>
      </c>
      <c r="G28" s="541" t="s">
        <v>320</v>
      </c>
      <c r="H28" s="541" t="s">
        <v>321</v>
      </c>
    </row>
    <row r="29" spans="2:8" ht="18" customHeight="1">
      <c r="B29" s="541" t="s">
        <v>322</v>
      </c>
      <c r="C29" s="992">
        <v>179</v>
      </c>
      <c r="D29" s="992">
        <v>2</v>
      </c>
      <c r="E29" s="992">
        <v>2</v>
      </c>
      <c r="F29" s="992">
        <v>19</v>
      </c>
      <c r="G29" s="992">
        <v>37</v>
      </c>
      <c r="H29" s="992">
        <v>119</v>
      </c>
    </row>
    <row r="30" spans="2:8" ht="18" customHeight="1">
      <c r="B30" s="541" t="s">
        <v>323</v>
      </c>
      <c r="C30" s="992">
        <v>178</v>
      </c>
      <c r="D30" s="992">
        <v>0</v>
      </c>
      <c r="E30" s="992">
        <v>0</v>
      </c>
      <c r="F30" s="992">
        <v>4</v>
      </c>
      <c r="G30" s="992">
        <v>6</v>
      </c>
      <c r="H30" s="992">
        <v>168</v>
      </c>
    </row>
    <row r="31" spans="2:8" ht="18" customHeight="1">
      <c r="B31" s="541" t="s">
        <v>324</v>
      </c>
      <c r="C31" s="992">
        <v>35</v>
      </c>
      <c r="D31" s="992">
        <v>0</v>
      </c>
      <c r="E31" s="992">
        <v>0</v>
      </c>
      <c r="F31" s="992">
        <v>3</v>
      </c>
      <c r="G31" s="992">
        <v>2</v>
      </c>
      <c r="H31" s="992">
        <v>30</v>
      </c>
    </row>
    <row r="32" spans="2:8" ht="18" customHeight="1">
      <c r="B32" s="541" t="s">
        <v>325</v>
      </c>
      <c r="C32" s="992">
        <v>28</v>
      </c>
      <c r="D32" s="992">
        <v>0</v>
      </c>
      <c r="E32" s="992">
        <v>0</v>
      </c>
      <c r="F32" s="992">
        <v>0</v>
      </c>
      <c r="G32" s="992">
        <v>2</v>
      </c>
      <c r="H32" s="992">
        <v>26</v>
      </c>
    </row>
    <row r="33" spans="2:8" ht="18" customHeight="1">
      <c r="B33" s="541" t="s">
        <v>326</v>
      </c>
      <c r="C33" s="992">
        <v>21</v>
      </c>
      <c r="D33" s="992">
        <v>0</v>
      </c>
      <c r="E33" s="992">
        <v>0</v>
      </c>
      <c r="F33" s="992">
        <v>0</v>
      </c>
      <c r="G33" s="992">
        <v>3</v>
      </c>
      <c r="H33" s="992">
        <v>18</v>
      </c>
    </row>
    <row r="34" spans="2:8" ht="18" customHeight="1">
      <c r="B34" s="541" t="s">
        <v>327</v>
      </c>
      <c r="C34" s="992">
        <v>10</v>
      </c>
      <c r="D34" s="992">
        <v>0</v>
      </c>
      <c r="E34" s="992">
        <v>0</v>
      </c>
      <c r="F34" s="992">
        <v>3</v>
      </c>
      <c r="G34" s="992">
        <v>1</v>
      </c>
      <c r="H34" s="992">
        <v>6</v>
      </c>
    </row>
    <row r="35" spans="2:8" ht="18" customHeight="1" thickBot="1">
      <c r="B35" s="542" t="s">
        <v>328</v>
      </c>
      <c r="C35" s="993">
        <v>263</v>
      </c>
      <c r="D35" s="993">
        <v>0</v>
      </c>
      <c r="E35" s="993">
        <v>1</v>
      </c>
      <c r="F35" s="993">
        <v>9</v>
      </c>
      <c r="G35" s="993">
        <v>15</v>
      </c>
      <c r="H35" s="993">
        <v>238</v>
      </c>
    </row>
    <row r="36" spans="2:8" ht="18" customHeight="1" thickBot="1">
      <c r="B36" s="543" t="s">
        <v>2</v>
      </c>
      <c r="C36" s="544">
        <f>SUM(C29:C35)</f>
        <v>714</v>
      </c>
      <c r="D36" s="837">
        <f t="shared" ref="D36" si="6">SUM(D29:D35)</f>
        <v>2</v>
      </c>
      <c r="E36" s="837">
        <f t="shared" ref="E36" si="7">SUM(E29:E35)</f>
        <v>3</v>
      </c>
      <c r="F36" s="837">
        <f t="shared" ref="F36" si="8">SUM(F29:F35)</f>
        <v>38</v>
      </c>
      <c r="G36" s="837">
        <f t="shared" ref="G36" si="9">SUM(G29:G35)</f>
        <v>66</v>
      </c>
      <c r="H36" s="838">
        <f t="shared" ref="H36" si="10">SUM(H29:H35)</f>
        <v>605</v>
      </c>
    </row>
  </sheetData>
  <phoneticPr fontId="15"/>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H413"/>
  <sheetViews>
    <sheetView workbookViewId="0">
      <pane xSplit="5" ySplit="2" topLeftCell="F382" activePane="bottomRight" state="frozen"/>
      <selection pane="topRight" activeCell="F1" sqref="F1"/>
      <selection pane="bottomLeft" activeCell="A3" sqref="A3"/>
      <selection pane="bottomRight" activeCell="Q406" sqref="Q406"/>
    </sheetView>
  </sheetViews>
  <sheetFormatPr defaultRowHeight="14.25"/>
  <cols>
    <col min="1" max="1" width="6.875" style="550" customWidth="1"/>
    <col min="2" max="2" width="2.375" style="572" customWidth="1"/>
    <col min="3" max="3" width="2.5" style="550" customWidth="1"/>
    <col min="4" max="4" width="27.875" style="577" customWidth="1"/>
    <col min="5" max="5" width="2.625" style="550" customWidth="1"/>
    <col min="6" max="8" width="9" style="558" customWidth="1"/>
    <col min="9" max="14" width="3.75" style="550" bestFit="1" customWidth="1"/>
    <col min="15" max="33" width="4.375" style="550" customWidth="1"/>
    <col min="34" max="34" width="4" style="550" customWidth="1"/>
    <col min="35" max="16384" width="9" style="550"/>
  </cols>
  <sheetData>
    <row r="1" spans="1:34" s="547" customFormat="1" ht="19.5" customHeight="1">
      <c r="A1" s="546" t="s">
        <v>350</v>
      </c>
      <c r="B1" s="568"/>
      <c r="D1" s="573"/>
      <c r="F1" s="556"/>
      <c r="G1" s="556"/>
      <c r="H1" s="556"/>
      <c r="M1" s="548"/>
      <c r="N1" s="548"/>
      <c r="O1" s="548"/>
      <c r="P1" s="548"/>
      <c r="Q1" s="548"/>
      <c r="S1" s="548"/>
      <c r="T1" s="548"/>
      <c r="U1" s="548"/>
      <c r="V1" s="548"/>
      <c r="W1" s="548"/>
      <c r="X1" s="548"/>
      <c r="Y1" s="548"/>
      <c r="Z1" s="548"/>
      <c r="AA1" s="548"/>
      <c r="AB1" s="548"/>
      <c r="AC1" s="548"/>
      <c r="AD1" s="548"/>
      <c r="AE1" s="548"/>
      <c r="AF1" s="548"/>
      <c r="AG1" s="548"/>
      <c r="AH1" s="548"/>
    </row>
    <row r="2" spans="1:34" ht="13.5">
      <c r="A2" s="1091"/>
      <c r="B2" s="1092"/>
      <c r="C2" s="1092"/>
      <c r="D2" s="1093"/>
      <c r="E2" s="552"/>
      <c r="F2" s="557" t="s">
        <v>351</v>
      </c>
      <c r="G2" s="557" t="s">
        <v>352</v>
      </c>
      <c r="H2" s="557" t="s">
        <v>353</v>
      </c>
    </row>
    <row r="3" spans="1:34" ht="14.25" customHeight="1">
      <c r="A3" s="1094" t="s">
        <v>354</v>
      </c>
      <c r="B3" s="1095"/>
      <c r="C3" s="1095"/>
      <c r="D3" s="1096"/>
      <c r="E3" s="555" t="s">
        <v>355</v>
      </c>
      <c r="F3" s="994">
        <v>1386</v>
      </c>
      <c r="G3" s="994">
        <v>945</v>
      </c>
      <c r="H3" s="994">
        <v>441</v>
      </c>
      <c r="I3" s="551"/>
      <c r="J3" s="990" t="s">
        <v>692</v>
      </c>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4" ht="13.5">
      <c r="A4" s="1097"/>
      <c r="B4" s="1098"/>
      <c r="C4" s="1098"/>
      <c r="D4" s="1099"/>
      <c r="E4" s="553" t="s">
        <v>334</v>
      </c>
      <c r="F4" s="994">
        <v>672</v>
      </c>
      <c r="G4" s="994">
        <v>448</v>
      </c>
      <c r="H4" s="994">
        <v>224</v>
      </c>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row>
    <row r="5" spans="1:34" ht="13.5">
      <c r="A5" s="1097"/>
      <c r="B5" s="1098"/>
      <c r="C5" s="1098"/>
      <c r="D5" s="1099"/>
      <c r="E5" s="554" t="s">
        <v>335</v>
      </c>
      <c r="F5" s="994">
        <v>714</v>
      </c>
      <c r="G5" s="994">
        <v>497</v>
      </c>
      <c r="H5" s="994">
        <v>217</v>
      </c>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row>
    <row r="6" spans="1:34">
      <c r="A6" s="564">
        <v>1000</v>
      </c>
      <c r="B6" s="569" t="s">
        <v>497</v>
      </c>
      <c r="C6" s="566"/>
      <c r="D6" s="574"/>
      <c r="E6" s="559" t="s">
        <v>355</v>
      </c>
      <c r="F6" s="994">
        <v>16</v>
      </c>
      <c r="G6" s="994">
        <v>14</v>
      </c>
      <c r="H6" s="994">
        <v>2</v>
      </c>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row>
    <row r="7" spans="1:34">
      <c r="A7" s="565"/>
      <c r="B7" s="570"/>
      <c r="C7" s="563"/>
      <c r="D7" s="575"/>
      <c r="E7" s="560" t="s">
        <v>334</v>
      </c>
      <c r="F7" s="994">
        <v>7</v>
      </c>
      <c r="G7" s="994">
        <v>6</v>
      </c>
      <c r="H7" s="994">
        <v>1</v>
      </c>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row>
    <row r="8" spans="1:34">
      <c r="A8" s="562"/>
      <c r="B8" s="571"/>
      <c r="C8" s="567"/>
      <c r="D8" s="576"/>
      <c r="E8" s="561" t="s">
        <v>335</v>
      </c>
      <c r="F8" s="994">
        <v>9</v>
      </c>
      <c r="G8" s="994">
        <v>8</v>
      </c>
      <c r="H8" s="994">
        <v>1</v>
      </c>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row>
    <row r="9" spans="1:34">
      <c r="A9" s="564">
        <v>1100</v>
      </c>
      <c r="B9" s="569"/>
      <c r="C9" s="566" t="s">
        <v>498</v>
      </c>
      <c r="D9" s="574"/>
      <c r="E9" s="555" t="s">
        <v>355</v>
      </c>
      <c r="F9" s="994">
        <v>3</v>
      </c>
      <c r="G9" s="994">
        <v>2</v>
      </c>
      <c r="H9" s="994">
        <v>1</v>
      </c>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row>
    <row r="10" spans="1:34">
      <c r="A10" s="565"/>
      <c r="B10" s="570"/>
      <c r="C10" s="563"/>
      <c r="D10" s="575"/>
      <c r="E10" s="553" t="s">
        <v>334</v>
      </c>
      <c r="F10" s="994" t="s">
        <v>336</v>
      </c>
      <c r="G10" s="994" t="s">
        <v>336</v>
      </c>
      <c r="H10" s="994" t="s">
        <v>336</v>
      </c>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row>
    <row r="11" spans="1:34">
      <c r="A11" s="562"/>
      <c r="B11" s="571"/>
      <c r="C11" s="567"/>
      <c r="D11" s="576"/>
      <c r="E11" s="554" t="s">
        <v>335</v>
      </c>
      <c r="F11" s="994">
        <v>3</v>
      </c>
      <c r="G11" s="994">
        <v>2</v>
      </c>
      <c r="H11" s="994">
        <v>1</v>
      </c>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row>
    <row r="12" spans="1:34">
      <c r="A12" s="564">
        <v>1200</v>
      </c>
      <c r="B12" s="569"/>
      <c r="C12" s="566" t="s">
        <v>499</v>
      </c>
      <c r="D12" s="574"/>
      <c r="E12" s="555" t="s">
        <v>355</v>
      </c>
      <c r="F12" s="994" t="s">
        <v>336</v>
      </c>
      <c r="G12" s="994" t="s">
        <v>336</v>
      </c>
      <c r="H12" s="994" t="s">
        <v>336</v>
      </c>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row>
    <row r="13" spans="1:34">
      <c r="A13" s="565"/>
      <c r="B13" s="570"/>
      <c r="C13" s="563"/>
      <c r="D13" s="575"/>
      <c r="E13" s="553" t="s">
        <v>334</v>
      </c>
      <c r="F13" s="994" t="s">
        <v>336</v>
      </c>
      <c r="G13" s="994" t="s">
        <v>336</v>
      </c>
      <c r="H13" s="994" t="s">
        <v>336</v>
      </c>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row>
    <row r="14" spans="1:34">
      <c r="A14" s="562"/>
      <c r="B14" s="571"/>
      <c r="C14" s="567"/>
      <c r="D14" s="576"/>
      <c r="E14" s="554" t="s">
        <v>335</v>
      </c>
      <c r="F14" s="994" t="s">
        <v>336</v>
      </c>
      <c r="G14" s="994" t="s">
        <v>336</v>
      </c>
      <c r="H14" s="994" t="s">
        <v>336</v>
      </c>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row>
    <row r="15" spans="1:34">
      <c r="A15" s="564">
        <v>1201</v>
      </c>
      <c r="B15" s="569"/>
      <c r="C15" s="566"/>
      <c r="D15" s="574" t="s">
        <v>500</v>
      </c>
      <c r="E15" s="555" t="s">
        <v>355</v>
      </c>
      <c r="F15" s="994" t="s">
        <v>336</v>
      </c>
      <c r="G15" s="994" t="s">
        <v>336</v>
      </c>
      <c r="H15" s="994" t="s">
        <v>336</v>
      </c>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row>
    <row r="16" spans="1:34">
      <c r="A16" s="565"/>
      <c r="B16" s="570"/>
      <c r="C16" s="563"/>
      <c r="D16" s="575"/>
      <c r="E16" s="553" t="s">
        <v>334</v>
      </c>
      <c r="F16" s="994" t="s">
        <v>336</v>
      </c>
      <c r="G16" s="994" t="s">
        <v>336</v>
      </c>
      <c r="H16" s="994" t="s">
        <v>336</v>
      </c>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row>
    <row r="17" spans="1:34">
      <c r="A17" s="562"/>
      <c r="B17" s="571"/>
      <c r="C17" s="567"/>
      <c r="D17" s="576"/>
      <c r="E17" s="554" t="s">
        <v>335</v>
      </c>
      <c r="F17" s="994" t="s">
        <v>336</v>
      </c>
      <c r="G17" s="994" t="s">
        <v>336</v>
      </c>
      <c r="H17" s="994" t="s">
        <v>336</v>
      </c>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row>
    <row r="18" spans="1:34">
      <c r="A18" s="564">
        <v>1202</v>
      </c>
      <c r="B18" s="569"/>
      <c r="C18" s="566"/>
      <c r="D18" s="574" t="s">
        <v>501</v>
      </c>
      <c r="E18" s="555" t="s">
        <v>355</v>
      </c>
      <c r="F18" s="994" t="s">
        <v>336</v>
      </c>
      <c r="G18" s="994" t="s">
        <v>336</v>
      </c>
      <c r="H18" s="994" t="s">
        <v>336</v>
      </c>
      <c r="I18" s="551"/>
      <c r="J18" s="551"/>
      <c r="K18" s="551"/>
      <c r="L18" s="551"/>
      <c r="M18" s="551"/>
      <c r="N18" s="551"/>
      <c r="O18" s="551"/>
      <c r="P18" s="551"/>
      <c r="Q18" s="551"/>
      <c r="R18" s="551"/>
      <c r="S18" s="551"/>
      <c r="T18" s="551"/>
      <c r="U18" s="551"/>
      <c r="V18" s="551"/>
      <c r="W18" s="551"/>
      <c r="X18" s="551"/>
      <c r="Y18" s="551"/>
      <c r="Z18" s="551"/>
      <c r="AA18" s="551"/>
      <c r="AB18" s="551"/>
      <c r="AC18" s="551"/>
      <c r="AD18" s="551"/>
      <c r="AE18" s="551"/>
      <c r="AF18" s="551"/>
      <c r="AG18" s="551"/>
      <c r="AH18" s="551"/>
    </row>
    <row r="19" spans="1:34">
      <c r="A19" s="565"/>
      <c r="B19" s="570"/>
      <c r="C19" s="563"/>
      <c r="D19" s="575"/>
      <c r="E19" s="553" t="s">
        <v>334</v>
      </c>
      <c r="F19" s="994" t="s">
        <v>336</v>
      </c>
      <c r="G19" s="994" t="s">
        <v>336</v>
      </c>
      <c r="H19" s="994" t="s">
        <v>336</v>
      </c>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1:34">
      <c r="A20" s="562"/>
      <c r="B20" s="571"/>
      <c r="C20" s="567"/>
      <c r="D20" s="576"/>
      <c r="E20" s="554" t="s">
        <v>335</v>
      </c>
      <c r="F20" s="994" t="s">
        <v>336</v>
      </c>
      <c r="G20" s="994" t="s">
        <v>336</v>
      </c>
      <c r="H20" s="994" t="s">
        <v>336</v>
      </c>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1:34">
      <c r="A21" s="564">
        <v>1300</v>
      </c>
      <c r="B21" s="569"/>
      <c r="C21" s="566" t="s">
        <v>502</v>
      </c>
      <c r="D21" s="574"/>
      <c r="E21" s="555" t="s">
        <v>355</v>
      </c>
      <c r="F21" s="994">
        <v>7</v>
      </c>
      <c r="G21" s="994">
        <v>7</v>
      </c>
      <c r="H21" s="994" t="s">
        <v>336</v>
      </c>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row>
    <row r="22" spans="1:34">
      <c r="A22" s="565"/>
      <c r="B22" s="570"/>
      <c r="C22" s="563"/>
      <c r="D22" s="575"/>
      <c r="E22" s="553" t="s">
        <v>334</v>
      </c>
      <c r="F22" s="994">
        <v>4</v>
      </c>
      <c r="G22" s="994">
        <v>4</v>
      </c>
      <c r="H22" s="994" t="s">
        <v>336</v>
      </c>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row>
    <row r="23" spans="1:34">
      <c r="A23" s="562"/>
      <c r="B23" s="571"/>
      <c r="C23" s="567"/>
      <c r="D23" s="576"/>
      <c r="E23" s="554" t="s">
        <v>335</v>
      </c>
      <c r="F23" s="994">
        <v>3</v>
      </c>
      <c r="G23" s="994">
        <v>3</v>
      </c>
      <c r="H23" s="994" t="s">
        <v>336</v>
      </c>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row>
    <row r="24" spans="1:34">
      <c r="A24" s="564">
        <v>1400</v>
      </c>
      <c r="B24" s="569"/>
      <c r="C24" s="566" t="s">
        <v>503</v>
      </c>
      <c r="D24" s="574"/>
      <c r="E24" s="555" t="s">
        <v>355</v>
      </c>
      <c r="F24" s="994">
        <v>2</v>
      </c>
      <c r="G24" s="994">
        <v>1</v>
      </c>
      <c r="H24" s="994">
        <v>1</v>
      </c>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row>
    <row r="25" spans="1:34">
      <c r="A25" s="565"/>
      <c r="B25" s="570"/>
      <c r="C25" s="563"/>
      <c r="D25" s="575"/>
      <c r="E25" s="553" t="s">
        <v>334</v>
      </c>
      <c r="F25" s="994">
        <v>2</v>
      </c>
      <c r="G25" s="994">
        <v>1</v>
      </c>
      <c r="H25" s="994">
        <v>1</v>
      </c>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row>
    <row r="26" spans="1:34">
      <c r="A26" s="562"/>
      <c r="B26" s="571"/>
      <c r="C26" s="567"/>
      <c r="D26" s="576"/>
      <c r="E26" s="554" t="s">
        <v>335</v>
      </c>
      <c r="F26" s="994" t="s">
        <v>336</v>
      </c>
      <c r="G26" s="994" t="s">
        <v>336</v>
      </c>
      <c r="H26" s="994" t="s">
        <v>336</v>
      </c>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row>
    <row r="27" spans="1:34">
      <c r="A27" s="564">
        <v>1401</v>
      </c>
      <c r="B27" s="569"/>
      <c r="C27" s="566"/>
      <c r="D27" s="574" t="s">
        <v>504</v>
      </c>
      <c r="E27" s="555" t="s">
        <v>355</v>
      </c>
      <c r="F27" s="994" t="s">
        <v>336</v>
      </c>
      <c r="G27" s="994" t="s">
        <v>336</v>
      </c>
      <c r="H27" s="994" t="s">
        <v>336</v>
      </c>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row>
    <row r="28" spans="1:34">
      <c r="A28" s="565"/>
      <c r="B28" s="570"/>
      <c r="C28" s="563"/>
      <c r="D28" s="575"/>
      <c r="E28" s="553" t="s">
        <v>334</v>
      </c>
      <c r="F28" s="994" t="s">
        <v>336</v>
      </c>
      <c r="G28" s="994" t="s">
        <v>336</v>
      </c>
      <c r="H28" s="994" t="s">
        <v>336</v>
      </c>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row>
    <row r="29" spans="1:34">
      <c r="A29" s="562"/>
      <c r="B29" s="571"/>
      <c r="C29" s="567"/>
      <c r="D29" s="576"/>
      <c r="E29" s="554" t="s">
        <v>335</v>
      </c>
      <c r="F29" s="994" t="s">
        <v>336</v>
      </c>
      <c r="G29" s="994" t="s">
        <v>336</v>
      </c>
      <c r="H29" s="994" t="s">
        <v>336</v>
      </c>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row>
    <row r="30" spans="1:34">
      <c r="A30" s="564">
        <v>1402</v>
      </c>
      <c r="B30" s="569"/>
      <c r="C30" s="566"/>
      <c r="D30" s="574" t="s">
        <v>505</v>
      </c>
      <c r="E30" s="555" t="s">
        <v>355</v>
      </c>
      <c r="F30" s="994">
        <v>2</v>
      </c>
      <c r="G30" s="994">
        <v>1</v>
      </c>
      <c r="H30" s="994">
        <v>1</v>
      </c>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row>
    <row r="31" spans="1:34">
      <c r="A31" s="565"/>
      <c r="B31" s="570"/>
      <c r="C31" s="563"/>
      <c r="D31" s="575"/>
      <c r="E31" s="553" t="s">
        <v>334</v>
      </c>
      <c r="F31" s="994">
        <v>2</v>
      </c>
      <c r="G31" s="994">
        <v>1</v>
      </c>
      <c r="H31" s="994">
        <v>1</v>
      </c>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row>
    <row r="32" spans="1:34">
      <c r="A32" s="562"/>
      <c r="B32" s="571"/>
      <c r="C32" s="567"/>
      <c r="D32" s="576"/>
      <c r="E32" s="554" t="s">
        <v>335</v>
      </c>
      <c r="F32" s="994" t="s">
        <v>336</v>
      </c>
      <c r="G32" s="994" t="s">
        <v>336</v>
      </c>
      <c r="H32" s="994" t="s">
        <v>336</v>
      </c>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row>
    <row r="33" spans="1:34">
      <c r="A33" s="564">
        <v>1403</v>
      </c>
      <c r="B33" s="569"/>
      <c r="C33" s="566"/>
      <c r="D33" s="574" t="s">
        <v>506</v>
      </c>
      <c r="E33" s="555" t="s">
        <v>355</v>
      </c>
      <c r="F33" s="994" t="s">
        <v>336</v>
      </c>
      <c r="G33" s="994" t="s">
        <v>336</v>
      </c>
      <c r="H33" s="994" t="s">
        <v>336</v>
      </c>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row>
    <row r="34" spans="1:34">
      <c r="A34" s="565"/>
      <c r="B34" s="570"/>
      <c r="C34" s="563"/>
      <c r="D34" s="575"/>
      <c r="E34" s="553" t="s">
        <v>334</v>
      </c>
      <c r="F34" s="994" t="s">
        <v>336</v>
      </c>
      <c r="G34" s="994" t="s">
        <v>336</v>
      </c>
      <c r="H34" s="994" t="s">
        <v>336</v>
      </c>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row>
    <row r="35" spans="1:34">
      <c r="A35" s="562"/>
      <c r="B35" s="571"/>
      <c r="C35" s="567"/>
      <c r="D35" s="576"/>
      <c r="E35" s="554" t="s">
        <v>335</v>
      </c>
      <c r="F35" s="994" t="s">
        <v>336</v>
      </c>
      <c r="G35" s="994" t="s">
        <v>336</v>
      </c>
      <c r="H35" s="994" t="s">
        <v>336</v>
      </c>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row>
    <row r="36" spans="1:34">
      <c r="A36" s="564">
        <v>1500</v>
      </c>
      <c r="B36" s="569"/>
      <c r="C36" s="566" t="s">
        <v>507</v>
      </c>
      <c r="D36" s="574"/>
      <c r="E36" s="555" t="s">
        <v>355</v>
      </c>
      <c r="F36" s="994" t="s">
        <v>336</v>
      </c>
      <c r="G36" s="994" t="s">
        <v>336</v>
      </c>
      <c r="H36" s="994" t="s">
        <v>336</v>
      </c>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row>
    <row r="37" spans="1:34">
      <c r="A37" s="565"/>
      <c r="B37" s="570"/>
      <c r="C37" s="563"/>
      <c r="D37" s="575"/>
      <c r="E37" s="553" t="s">
        <v>334</v>
      </c>
      <c r="F37" s="994" t="s">
        <v>336</v>
      </c>
      <c r="G37" s="994" t="s">
        <v>336</v>
      </c>
      <c r="H37" s="994" t="s">
        <v>336</v>
      </c>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row>
    <row r="38" spans="1:34">
      <c r="A38" s="562"/>
      <c r="B38" s="571"/>
      <c r="C38" s="567"/>
      <c r="D38" s="576"/>
      <c r="E38" s="554" t="s">
        <v>335</v>
      </c>
      <c r="F38" s="994" t="s">
        <v>336</v>
      </c>
      <c r="G38" s="994" t="s">
        <v>336</v>
      </c>
      <c r="H38" s="994" t="s">
        <v>336</v>
      </c>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row>
    <row r="39" spans="1:34">
      <c r="A39" s="564">
        <v>1600</v>
      </c>
      <c r="B39" s="569"/>
      <c r="C39" s="566" t="s">
        <v>508</v>
      </c>
      <c r="D39" s="574"/>
      <c r="E39" s="555" t="s">
        <v>355</v>
      </c>
      <c r="F39" s="994">
        <v>4</v>
      </c>
      <c r="G39" s="994">
        <v>4</v>
      </c>
      <c r="H39" s="994" t="s">
        <v>336</v>
      </c>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row>
    <row r="40" spans="1:34">
      <c r="A40" s="565"/>
      <c r="B40" s="570"/>
      <c r="C40" s="563"/>
      <c r="D40" s="575"/>
      <c r="E40" s="553" t="s">
        <v>334</v>
      </c>
      <c r="F40" s="994">
        <v>1</v>
      </c>
      <c r="G40" s="994">
        <v>1</v>
      </c>
      <c r="H40" s="994" t="s">
        <v>336</v>
      </c>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row>
    <row r="41" spans="1:34">
      <c r="A41" s="562"/>
      <c r="B41" s="571"/>
      <c r="C41" s="567"/>
      <c r="D41" s="576"/>
      <c r="E41" s="554" t="s">
        <v>335</v>
      </c>
      <c r="F41" s="994">
        <v>3</v>
      </c>
      <c r="G41" s="994">
        <v>3</v>
      </c>
      <c r="H41" s="994" t="s">
        <v>336</v>
      </c>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row>
    <row r="42" spans="1:34">
      <c r="A42" s="564">
        <v>2000</v>
      </c>
      <c r="B42" s="569" t="s">
        <v>509</v>
      </c>
      <c r="C42" s="566"/>
      <c r="D42" s="574"/>
      <c r="E42" s="555" t="s">
        <v>355</v>
      </c>
      <c r="F42" s="994">
        <v>420</v>
      </c>
      <c r="G42" s="994">
        <v>286</v>
      </c>
      <c r="H42" s="994">
        <v>134</v>
      </c>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row>
    <row r="43" spans="1:34">
      <c r="A43" s="565"/>
      <c r="B43" s="570"/>
      <c r="C43" s="563"/>
      <c r="D43" s="575"/>
      <c r="E43" s="553" t="s">
        <v>334</v>
      </c>
      <c r="F43" s="994">
        <v>240</v>
      </c>
      <c r="G43" s="994">
        <v>159</v>
      </c>
      <c r="H43" s="994">
        <v>81</v>
      </c>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row>
    <row r="44" spans="1:34">
      <c r="A44" s="562"/>
      <c r="B44" s="571"/>
      <c r="C44" s="567"/>
      <c r="D44" s="576"/>
      <c r="E44" s="554" t="s">
        <v>335</v>
      </c>
      <c r="F44" s="994">
        <v>180</v>
      </c>
      <c r="G44" s="994">
        <v>127</v>
      </c>
      <c r="H44" s="994">
        <v>53</v>
      </c>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row>
    <row r="45" spans="1:34">
      <c r="A45" s="564">
        <v>2100</v>
      </c>
      <c r="B45" s="569"/>
      <c r="C45" s="566" t="s">
        <v>510</v>
      </c>
      <c r="D45" s="574"/>
      <c r="E45" s="555" t="s">
        <v>355</v>
      </c>
      <c r="F45" s="994">
        <v>412</v>
      </c>
      <c r="G45" s="994">
        <v>280</v>
      </c>
      <c r="H45" s="994">
        <v>132</v>
      </c>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row>
    <row r="46" spans="1:34">
      <c r="A46" s="565"/>
      <c r="B46" s="570"/>
      <c r="C46" s="563"/>
      <c r="D46" s="575"/>
      <c r="E46" s="553" t="s">
        <v>334</v>
      </c>
      <c r="F46" s="994">
        <v>235</v>
      </c>
      <c r="G46" s="994">
        <v>155</v>
      </c>
      <c r="H46" s="994">
        <v>80</v>
      </c>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row>
    <row r="47" spans="1:34">
      <c r="A47" s="562"/>
      <c r="B47" s="571"/>
      <c r="C47" s="567"/>
      <c r="D47" s="576"/>
      <c r="E47" s="554" t="s">
        <v>335</v>
      </c>
      <c r="F47" s="994">
        <v>177</v>
      </c>
      <c r="G47" s="994">
        <v>125</v>
      </c>
      <c r="H47" s="994">
        <v>52</v>
      </c>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row>
    <row r="48" spans="1:34">
      <c r="A48" s="564">
        <v>2101</v>
      </c>
      <c r="B48" s="569"/>
      <c r="C48" s="566"/>
      <c r="D48" s="574" t="s">
        <v>511</v>
      </c>
      <c r="E48" s="555" t="s">
        <v>355</v>
      </c>
      <c r="F48" s="994">
        <v>11</v>
      </c>
      <c r="G48" s="994">
        <v>10</v>
      </c>
      <c r="H48" s="994">
        <v>1</v>
      </c>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row>
    <row r="49" spans="1:34">
      <c r="A49" s="565"/>
      <c r="B49" s="570"/>
      <c r="C49" s="563"/>
      <c r="D49" s="575"/>
      <c r="E49" s="553" t="s">
        <v>334</v>
      </c>
      <c r="F49" s="994">
        <v>9</v>
      </c>
      <c r="G49" s="994">
        <v>8</v>
      </c>
      <c r="H49" s="994">
        <v>1</v>
      </c>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row>
    <row r="50" spans="1:34">
      <c r="A50" s="562"/>
      <c r="B50" s="571"/>
      <c r="C50" s="567"/>
      <c r="D50" s="576"/>
      <c r="E50" s="554" t="s">
        <v>335</v>
      </c>
      <c r="F50" s="994">
        <v>2</v>
      </c>
      <c r="G50" s="994">
        <v>2</v>
      </c>
      <c r="H50" s="994" t="s">
        <v>336</v>
      </c>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row>
    <row r="51" spans="1:34">
      <c r="A51" s="564">
        <v>2102</v>
      </c>
      <c r="B51" s="569"/>
      <c r="C51" s="566"/>
      <c r="D51" s="574" t="s">
        <v>512</v>
      </c>
      <c r="E51" s="555" t="s">
        <v>355</v>
      </c>
      <c r="F51" s="994">
        <v>5</v>
      </c>
      <c r="G51" s="994">
        <v>3</v>
      </c>
      <c r="H51" s="994">
        <v>2</v>
      </c>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row>
    <row r="52" spans="1:34">
      <c r="A52" s="565"/>
      <c r="B52" s="570"/>
      <c r="C52" s="563"/>
      <c r="D52" s="575"/>
      <c r="E52" s="553" t="s">
        <v>334</v>
      </c>
      <c r="F52" s="994">
        <v>5</v>
      </c>
      <c r="G52" s="994">
        <v>3</v>
      </c>
      <c r="H52" s="994">
        <v>2</v>
      </c>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row>
    <row r="53" spans="1:34">
      <c r="A53" s="562"/>
      <c r="B53" s="571"/>
      <c r="C53" s="567"/>
      <c r="D53" s="576"/>
      <c r="E53" s="554" t="s">
        <v>335</v>
      </c>
      <c r="F53" s="994" t="s">
        <v>336</v>
      </c>
      <c r="G53" s="994" t="s">
        <v>336</v>
      </c>
      <c r="H53" s="994" t="s">
        <v>336</v>
      </c>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row>
    <row r="54" spans="1:34">
      <c r="A54" s="564">
        <v>2103</v>
      </c>
      <c r="B54" s="569"/>
      <c r="C54" s="566"/>
      <c r="D54" s="574" t="s">
        <v>513</v>
      </c>
      <c r="E54" s="555" t="s">
        <v>355</v>
      </c>
      <c r="F54" s="994">
        <v>43</v>
      </c>
      <c r="G54" s="994">
        <v>19</v>
      </c>
      <c r="H54" s="994">
        <v>24</v>
      </c>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row>
    <row r="55" spans="1:34">
      <c r="A55" s="565"/>
      <c r="B55" s="570"/>
      <c r="C55" s="563"/>
      <c r="D55" s="575"/>
      <c r="E55" s="553" t="s">
        <v>334</v>
      </c>
      <c r="F55" s="994">
        <v>29</v>
      </c>
      <c r="G55" s="994">
        <v>10</v>
      </c>
      <c r="H55" s="994">
        <v>19</v>
      </c>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row>
    <row r="56" spans="1:34">
      <c r="A56" s="562"/>
      <c r="B56" s="571"/>
      <c r="C56" s="567"/>
      <c r="D56" s="576"/>
      <c r="E56" s="554" t="s">
        <v>335</v>
      </c>
      <c r="F56" s="994">
        <v>14</v>
      </c>
      <c r="G56" s="994">
        <v>9</v>
      </c>
      <c r="H56" s="994">
        <v>5</v>
      </c>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row>
    <row r="57" spans="1:34">
      <c r="A57" s="564">
        <v>2104</v>
      </c>
      <c r="B57" s="569"/>
      <c r="C57" s="566"/>
      <c r="D57" s="574" t="s">
        <v>514</v>
      </c>
      <c r="E57" s="555" t="s">
        <v>355</v>
      </c>
      <c r="F57" s="994">
        <v>51</v>
      </c>
      <c r="G57" s="994">
        <v>38</v>
      </c>
      <c r="H57" s="994">
        <v>13</v>
      </c>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551"/>
    </row>
    <row r="58" spans="1:34">
      <c r="A58" s="565"/>
      <c r="B58" s="570"/>
      <c r="C58" s="563"/>
      <c r="D58" s="575"/>
      <c r="E58" s="553" t="s">
        <v>334</v>
      </c>
      <c r="F58" s="994">
        <v>24</v>
      </c>
      <c r="G58" s="994">
        <v>16</v>
      </c>
      <c r="H58" s="994">
        <v>8</v>
      </c>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row>
    <row r="59" spans="1:34">
      <c r="A59" s="562"/>
      <c r="B59" s="571"/>
      <c r="C59" s="567"/>
      <c r="D59" s="576"/>
      <c r="E59" s="554" t="s">
        <v>335</v>
      </c>
      <c r="F59" s="994">
        <v>27</v>
      </c>
      <c r="G59" s="994">
        <v>22</v>
      </c>
      <c r="H59" s="994">
        <v>5</v>
      </c>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row>
    <row r="60" spans="1:34">
      <c r="A60" s="564">
        <v>2105</v>
      </c>
      <c r="B60" s="569"/>
      <c r="C60" s="566"/>
      <c r="D60" s="574" t="s">
        <v>515</v>
      </c>
      <c r="E60" s="555" t="s">
        <v>355</v>
      </c>
      <c r="F60" s="994">
        <v>16</v>
      </c>
      <c r="G60" s="994">
        <v>11</v>
      </c>
      <c r="H60" s="994">
        <v>5</v>
      </c>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row>
    <row r="61" spans="1:34">
      <c r="A61" s="565"/>
      <c r="B61" s="570"/>
      <c r="C61" s="563"/>
      <c r="D61" s="575"/>
      <c r="E61" s="553" t="s">
        <v>334</v>
      </c>
      <c r="F61" s="994">
        <v>9</v>
      </c>
      <c r="G61" s="994">
        <v>5</v>
      </c>
      <c r="H61" s="994">
        <v>4</v>
      </c>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row>
    <row r="62" spans="1:34">
      <c r="A62" s="562"/>
      <c r="B62" s="571"/>
      <c r="C62" s="567"/>
      <c r="D62" s="576"/>
      <c r="E62" s="554" t="s">
        <v>335</v>
      </c>
      <c r="F62" s="994">
        <v>7</v>
      </c>
      <c r="G62" s="994">
        <v>6</v>
      </c>
      <c r="H62" s="994">
        <v>1</v>
      </c>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row>
    <row r="63" spans="1:34">
      <c r="A63" s="564">
        <v>2106</v>
      </c>
      <c r="B63" s="569"/>
      <c r="C63" s="566"/>
      <c r="D63" s="574" t="s">
        <v>516</v>
      </c>
      <c r="E63" s="555" t="s">
        <v>355</v>
      </c>
      <c r="F63" s="994">
        <v>28</v>
      </c>
      <c r="G63" s="994">
        <v>21</v>
      </c>
      <c r="H63" s="994">
        <v>7</v>
      </c>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row>
    <row r="64" spans="1:34">
      <c r="A64" s="565"/>
      <c r="B64" s="570"/>
      <c r="C64" s="563"/>
      <c r="D64" s="575"/>
      <c r="E64" s="553" t="s">
        <v>334</v>
      </c>
      <c r="F64" s="994">
        <v>16</v>
      </c>
      <c r="G64" s="994">
        <v>14</v>
      </c>
      <c r="H64" s="994">
        <v>2</v>
      </c>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row>
    <row r="65" spans="1:34">
      <c r="A65" s="562"/>
      <c r="B65" s="571"/>
      <c r="C65" s="567"/>
      <c r="D65" s="576"/>
      <c r="E65" s="554" t="s">
        <v>335</v>
      </c>
      <c r="F65" s="994">
        <v>12</v>
      </c>
      <c r="G65" s="994">
        <v>7</v>
      </c>
      <c r="H65" s="994">
        <v>5</v>
      </c>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row>
    <row r="66" spans="1:34">
      <c r="A66" s="564">
        <v>2107</v>
      </c>
      <c r="B66" s="569"/>
      <c r="C66" s="566"/>
      <c r="D66" s="574" t="s">
        <v>517</v>
      </c>
      <c r="E66" s="555" t="s">
        <v>355</v>
      </c>
      <c r="F66" s="994">
        <v>24</v>
      </c>
      <c r="G66" s="994">
        <v>16</v>
      </c>
      <c r="H66" s="994">
        <v>8</v>
      </c>
      <c r="I66" s="551"/>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row>
    <row r="67" spans="1:34">
      <c r="A67" s="565"/>
      <c r="B67" s="570"/>
      <c r="C67" s="563"/>
      <c r="D67" s="575"/>
      <c r="E67" s="553" t="s">
        <v>334</v>
      </c>
      <c r="F67" s="994">
        <v>12</v>
      </c>
      <c r="G67" s="994">
        <v>10</v>
      </c>
      <c r="H67" s="994">
        <v>2</v>
      </c>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row>
    <row r="68" spans="1:34">
      <c r="A68" s="562"/>
      <c r="B68" s="571"/>
      <c r="C68" s="567"/>
      <c r="D68" s="576"/>
      <c r="E68" s="554" t="s">
        <v>335</v>
      </c>
      <c r="F68" s="994">
        <v>12</v>
      </c>
      <c r="G68" s="994">
        <v>6</v>
      </c>
      <c r="H68" s="994">
        <v>6</v>
      </c>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row>
    <row r="69" spans="1:34">
      <c r="A69" s="564">
        <v>2108</v>
      </c>
      <c r="B69" s="569"/>
      <c r="C69" s="566"/>
      <c r="D69" s="574" t="s">
        <v>518</v>
      </c>
      <c r="E69" s="555" t="s">
        <v>355</v>
      </c>
      <c r="F69" s="994">
        <v>40</v>
      </c>
      <c r="G69" s="994">
        <v>33</v>
      </c>
      <c r="H69" s="994">
        <v>7</v>
      </c>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row>
    <row r="70" spans="1:34">
      <c r="A70" s="565"/>
      <c r="B70" s="570"/>
      <c r="C70" s="563"/>
      <c r="D70" s="575"/>
      <c r="E70" s="553" t="s">
        <v>334</v>
      </c>
      <c r="F70" s="994">
        <v>22</v>
      </c>
      <c r="G70" s="994">
        <v>17</v>
      </c>
      <c r="H70" s="994">
        <v>5</v>
      </c>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row>
    <row r="71" spans="1:34">
      <c r="A71" s="562"/>
      <c r="B71" s="571"/>
      <c r="C71" s="567"/>
      <c r="D71" s="576"/>
      <c r="E71" s="554" t="s">
        <v>335</v>
      </c>
      <c r="F71" s="994">
        <v>18</v>
      </c>
      <c r="G71" s="994">
        <v>16</v>
      </c>
      <c r="H71" s="994">
        <v>2</v>
      </c>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row>
    <row r="72" spans="1:34">
      <c r="A72" s="564">
        <v>2109</v>
      </c>
      <c r="B72" s="569"/>
      <c r="C72" s="566"/>
      <c r="D72" s="574" t="s">
        <v>519</v>
      </c>
      <c r="E72" s="555" t="s">
        <v>355</v>
      </c>
      <c r="F72" s="994">
        <v>2</v>
      </c>
      <c r="G72" s="994">
        <v>2</v>
      </c>
      <c r="H72" s="994" t="s">
        <v>336</v>
      </c>
      <c r="I72" s="551"/>
      <c r="J72" s="551"/>
      <c r="K72" s="551"/>
      <c r="L72" s="551"/>
      <c r="M72" s="551"/>
      <c r="N72" s="551"/>
      <c r="O72" s="551"/>
      <c r="P72" s="551"/>
      <c r="Q72" s="551"/>
      <c r="R72" s="551"/>
      <c r="S72" s="551"/>
      <c r="T72" s="551"/>
      <c r="U72" s="551"/>
      <c r="V72" s="551"/>
      <c r="W72" s="551"/>
      <c r="X72" s="551"/>
      <c r="Y72" s="551"/>
      <c r="Z72" s="551"/>
      <c r="AA72" s="551"/>
      <c r="AB72" s="551"/>
      <c r="AC72" s="551"/>
      <c r="AD72" s="551"/>
      <c r="AE72" s="551"/>
      <c r="AF72" s="551"/>
      <c r="AG72" s="551"/>
      <c r="AH72" s="551"/>
    </row>
    <row r="73" spans="1:34">
      <c r="A73" s="565"/>
      <c r="B73" s="570"/>
      <c r="C73" s="563"/>
      <c r="D73" s="575"/>
      <c r="E73" s="553" t="s">
        <v>334</v>
      </c>
      <c r="F73" s="994">
        <v>2</v>
      </c>
      <c r="G73" s="994">
        <v>2</v>
      </c>
      <c r="H73" s="994" t="s">
        <v>336</v>
      </c>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row>
    <row r="74" spans="1:34">
      <c r="A74" s="562"/>
      <c r="B74" s="571"/>
      <c r="C74" s="567"/>
      <c r="D74" s="576"/>
      <c r="E74" s="554" t="s">
        <v>335</v>
      </c>
      <c r="F74" s="994" t="s">
        <v>336</v>
      </c>
      <c r="G74" s="994" t="s">
        <v>336</v>
      </c>
      <c r="H74" s="994" t="s">
        <v>336</v>
      </c>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row>
    <row r="75" spans="1:34">
      <c r="A75" s="564">
        <v>2110</v>
      </c>
      <c r="B75" s="569"/>
      <c r="C75" s="566"/>
      <c r="D75" s="574" t="s">
        <v>520</v>
      </c>
      <c r="E75" s="555" t="s">
        <v>355</v>
      </c>
      <c r="F75" s="994">
        <v>91</v>
      </c>
      <c r="G75" s="994">
        <v>55</v>
      </c>
      <c r="H75" s="994">
        <v>36</v>
      </c>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row>
    <row r="76" spans="1:34">
      <c r="A76" s="565"/>
      <c r="B76" s="570"/>
      <c r="C76" s="563"/>
      <c r="D76" s="575"/>
      <c r="E76" s="553" t="s">
        <v>334</v>
      </c>
      <c r="F76" s="994">
        <v>59</v>
      </c>
      <c r="G76" s="994">
        <v>38</v>
      </c>
      <c r="H76" s="994">
        <v>21</v>
      </c>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row>
    <row r="77" spans="1:34">
      <c r="A77" s="562"/>
      <c r="B77" s="571"/>
      <c r="C77" s="567"/>
      <c r="D77" s="576"/>
      <c r="E77" s="554" t="s">
        <v>335</v>
      </c>
      <c r="F77" s="994">
        <v>32</v>
      </c>
      <c r="G77" s="994">
        <v>17</v>
      </c>
      <c r="H77" s="994">
        <v>15</v>
      </c>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row>
    <row r="78" spans="1:34">
      <c r="A78" s="564">
        <v>2111</v>
      </c>
      <c r="B78" s="569"/>
      <c r="C78" s="566"/>
      <c r="D78" s="574" t="s">
        <v>521</v>
      </c>
      <c r="E78" s="555" t="s">
        <v>355</v>
      </c>
      <c r="F78" s="994">
        <v>2</v>
      </c>
      <c r="G78" s="994">
        <v>2</v>
      </c>
      <c r="H78" s="994" t="s">
        <v>336</v>
      </c>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row>
    <row r="79" spans="1:34">
      <c r="A79" s="565"/>
      <c r="B79" s="570"/>
      <c r="C79" s="563"/>
      <c r="D79" s="575"/>
      <c r="E79" s="553" t="s">
        <v>334</v>
      </c>
      <c r="F79" s="994" t="s">
        <v>336</v>
      </c>
      <c r="G79" s="994" t="s">
        <v>336</v>
      </c>
      <c r="H79" s="994" t="s">
        <v>336</v>
      </c>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row>
    <row r="80" spans="1:34">
      <c r="A80" s="562"/>
      <c r="B80" s="571"/>
      <c r="C80" s="567"/>
      <c r="D80" s="576"/>
      <c r="E80" s="554" t="s">
        <v>335</v>
      </c>
      <c r="F80" s="994">
        <v>2</v>
      </c>
      <c r="G80" s="994">
        <v>2</v>
      </c>
      <c r="H80" s="994" t="s">
        <v>336</v>
      </c>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row>
    <row r="81" spans="1:34">
      <c r="A81" s="564">
        <v>2112</v>
      </c>
      <c r="B81" s="569"/>
      <c r="C81" s="566"/>
      <c r="D81" s="574" t="s">
        <v>522</v>
      </c>
      <c r="E81" s="555" t="s">
        <v>355</v>
      </c>
      <c r="F81" s="994">
        <v>11</v>
      </c>
      <c r="G81" s="994">
        <v>9</v>
      </c>
      <c r="H81" s="994">
        <v>2</v>
      </c>
      <c r="I81" s="551"/>
      <c r="J81" s="551"/>
      <c r="K81" s="551"/>
      <c r="L81" s="551"/>
      <c r="M81" s="551"/>
      <c r="N81" s="551"/>
      <c r="O81" s="551"/>
      <c r="P81" s="551"/>
      <c r="Q81" s="551"/>
      <c r="R81" s="551"/>
      <c r="S81" s="551"/>
      <c r="T81" s="551"/>
      <c r="U81" s="551"/>
      <c r="V81" s="551"/>
      <c r="W81" s="551"/>
      <c r="X81" s="551"/>
      <c r="Y81" s="551"/>
      <c r="Z81" s="551"/>
      <c r="AA81" s="551"/>
      <c r="AB81" s="551"/>
      <c r="AC81" s="551"/>
      <c r="AD81" s="551"/>
      <c r="AE81" s="551"/>
      <c r="AF81" s="551"/>
      <c r="AG81" s="551"/>
      <c r="AH81" s="551"/>
    </row>
    <row r="82" spans="1:34">
      <c r="A82" s="565"/>
      <c r="B82" s="570"/>
      <c r="C82" s="563"/>
      <c r="D82" s="575"/>
      <c r="E82" s="553" t="s">
        <v>334</v>
      </c>
      <c r="F82" s="994" t="s">
        <v>336</v>
      </c>
      <c r="G82" s="994" t="s">
        <v>336</v>
      </c>
      <c r="H82" s="994" t="s">
        <v>336</v>
      </c>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row>
    <row r="83" spans="1:34">
      <c r="A83" s="562"/>
      <c r="B83" s="571"/>
      <c r="C83" s="567"/>
      <c r="D83" s="576"/>
      <c r="E83" s="554" t="s">
        <v>335</v>
      </c>
      <c r="F83" s="994">
        <v>11</v>
      </c>
      <c r="G83" s="994">
        <v>9</v>
      </c>
      <c r="H83" s="994">
        <v>2</v>
      </c>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row>
    <row r="84" spans="1:34">
      <c r="A84" s="564">
        <v>2113</v>
      </c>
      <c r="B84" s="569"/>
      <c r="C84" s="566"/>
      <c r="D84" s="574" t="s">
        <v>523</v>
      </c>
      <c r="E84" s="555" t="s">
        <v>355</v>
      </c>
      <c r="F84" s="994">
        <v>3</v>
      </c>
      <c r="G84" s="994">
        <v>3</v>
      </c>
      <c r="H84" s="994" t="s">
        <v>336</v>
      </c>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row>
    <row r="85" spans="1:34">
      <c r="A85" s="565"/>
      <c r="B85" s="570"/>
      <c r="C85" s="563"/>
      <c r="D85" s="575"/>
      <c r="E85" s="553" t="s">
        <v>334</v>
      </c>
      <c r="F85" s="994" t="s">
        <v>336</v>
      </c>
      <c r="G85" s="994" t="s">
        <v>336</v>
      </c>
      <c r="H85" s="994" t="s">
        <v>336</v>
      </c>
      <c r="I85" s="551"/>
      <c r="J85" s="551"/>
      <c r="K85" s="551"/>
      <c r="L85" s="551"/>
      <c r="M85" s="551"/>
      <c r="N85" s="551"/>
      <c r="O85" s="551"/>
      <c r="P85" s="551"/>
      <c r="Q85" s="551"/>
      <c r="R85" s="551"/>
      <c r="S85" s="551"/>
      <c r="T85" s="551"/>
      <c r="U85" s="551"/>
      <c r="V85" s="551"/>
      <c r="W85" s="551"/>
      <c r="X85" s="551"/>
      <c r="Y85" s="551"/>
      <c r="Z85" s="551"/>
      <c r="AA85" s="551"/>
      <c r="AB85" s="551"/>
      <c r="AC85" s="551"/>
      <c r="AD85" s="551"/>
      <c r="AE85" s="551"/>
      <c r="AF85" s="551"/>
      <c r="AG85" s="551"/>
      <c r="AH85" s="551"/>
    </row>
    <row r="86" spans="1:34">
      <c r="A86" s="562"/>
      <c r="B86" s="571"/>
      <c r="C86" s="567"/>
      <c r="D86" s="576"/>
      <c r="E86" s="554" t="s">
        <v>335</v>
      </c>
      <c r="F86" s="994">
        <v>3</v>
      </c>
      <c r="G86" s="994">
        <v>3</v>
      </c>
      <c r="H86" s="994" t="s">
        <v>336</v>
      </c>
      <c r="I86" s="551"/>
      <c r="J86" s="551"/>
      <c r="K86" s="551"/>
      <c r="L86" s="551"/>
      <c r="M86" s="551"/>
      <c r="N86" s="551"/>
      <c r="O86" s="551"/>
      <c r="P86" s="551"/>
      <c r="Q86" s="551"/>
      <c r="R86" s="551"/>
      <c r="S86" s="551"/>
      <c r="T86" s="551"/>
      <c r="U86" s="551"/>
      <c r="V86" s="551"/>
      <c r="W86" s="551"/>
      <c r="X86" s="551"/>
      <c r="Y86" s="551"/>
      <c r="Z86" s="551"/>
      <c r="AA86" s="551"/>
      <c r="AB86" s="551"/>
      <c r="AC86" s="551"/>
      <c r="AD86" s="551"/>
      <c r="AE86" s="551"/>
      <c r="AF86" s="551"/>
      <c r="AG86" s="551"/>
      <c r="AH86" s="551"/>
    </row>
    <row r="87" spans="1:34">
      <c r="A87" s="564">
        <v>2114</v>
      </c>
      <c r="B87" s="569"/>
      <c r="C87" s="566"/>
      <c r="D87" s="574" t="s">
        <v>524</v>
      </c>
      <c r="E87" s="555" t="s">
        <v>355</v>
      </c>
      <c r="F87" s="994">
        <v>6</v>
      </c>
      <c r="G87" s="994">
        <v>3</v>
      </c>
      <c r="H87" s="994">
        <v>3</v>
      </c>
      <c r="I87" s="551"/>
      <c r="J87" s="551"/>
      <c r="K87" s="551"/>
      <c r="L87" s="551"/>
      <c r="M87" s="551"/>
      <c r="N87" s="551"/>
      <c r="O87" s="551"/>
      <c r="P87" s="551"/>
      <c r="Q87" s="551"/>
      <c r="R87" s="551"/>
      <c r="S87" s="551"/>
      <c r="T87" s="551"/>
      <c r="U87" s="551"/>
      <c r="V87" s="551"/>
      <c r="W87" s="551"/>
      <c r="X87" s="551"/>
      <c r="Y87" s="551"/>
      <c r="Z87" s="551"/>
      <c r="AA87" s="551"/>
      <c r="AB87" s="551"/>
      <c r="AC87" s="551"/>
      <c r="AD87" s="551"/>
      <c r="AE87" s="551"/>
      <c r="AF87" s="551"/>
      <c r="AG87" s="551"/>
      <c r="AH87" s="551"/>
    </row>
    <row r="88" spans="1:34">
      <c r="A88" s="565"/>
      <c r="B88" s="570"/>
      <c r="C88" s="563"/>
      <c r="D88" s="575"/>
      <c r="E88" s="553" t="s">
        <v>334</v>
      </c>
      <c r="F88" s="994" t="s">
        <v>336</v>
      </c>
      <c r="G88" s="994" t="s">
        <v>336</v>
      </c>
      <c r="H88" s="994" t="s">
        <v>336</v>
      </c>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row>
    <row r="89" spans="1:34">
      <c r="A89" s="562"/>
      <c r="B89" s="571"/>
      <c r="C89" s="567"/>
      <c r="D89" s="576"/>
      <c r="E89" s="554" t="s">
        <v>335</v>
      </c>
      <c r="F89" s="994">
        <v>6</v>
      </c>
      <c r="G89" s="994">
        <v>3</v>
      </c>
      <c r="H89" s="994">
        <v>3</v>
      </c>
      <c r="I89" s="551"/>
      <c r="J89" s="551"/>
      <c r="K89" s="551"/>
      <c r="L89" s="551"/>
      <c r="M89" s="551"/>
      <c r="N89" s="551"/>
      <c r="O89" s="551"/>
      <c r="P89" s="551"/>
      <c r="Q89" s="551"/>
      <c r="R89" s="551"/>
      <c r="S89" s="551"/>
      <c r="T89" s="551"/>
      <c r="U89" s="551"/>
      <c r="V89" s="551"/>
      <c r="W89" s="551"/>
      <c r="X89" s="551"/>
      <c r="Y89" s="551"/>
      <c r="Z89" s="551"/>
      <c r="AA89" s="551"/>
      <c r="AB89" s="551"/>
      <c r="AC89" s="551"/>
      <c r="AD89" s="551"/>
      <c r="AE89" s="551"/>
      <c r="AF89" s="551"/>
      <c r="AG89" s="551"/>
      <c r="AH89" s="551"/>
    </row>
    <row r="90" spans="1:34">
      <c r="A90" s="564">
        <v>2115</v>
      </c>
      <c r="B90" s="569"/>
      <c r="C90" s="566"/>
      <c r="D90" s="574" t="s">
        <v>525</v>
      </c>
      <c r="E90" s="555" t="s">
        <v>355</v>
      </c>
      <c r="F90" s="994">
        <v>10</v>
      </c>
      <c r="G90" s="994">
        <v>6</v>
      </c>
      <c r="H90" s="994">
        <v>4</v>
      </c>
      <c r="I90" s="551"/>
      <c r="J90" s="551"/>
      <c r="K90" s="551"/>
      <c r="L90" s="551"/>
      <c r="M90" s="551"/>
      <c r="N90" s="551"/>
      <c r="O90" s="551"/>
      <c r="P90" s="551"/>
      <c r="Q90" s="551"/>
      <c r="R90" s="551"/>
      <c r="S90" s="551"/>
      <c r="T90" s="551"/>
      <c r="U90" s="551"/>
      <c r="V90" s="551"/>
      <c r="W90" s="551"/>
      <c r="X90" s="551"/>
      <c r="Y90" s="551"/>
      <c r="Z90" s="551"/>
      <c r="AA90" s="551"/>
      <c r="AB90" s="551"/>
      <c r="AC90" s="551"/>
      <c r="AD90" s="551"/>
      <c r="AE90" s="551"/>
      <c r="AF90" s="551"/>
      <c r="AG90" s="551"/>
      <c r="AH90" s="551"/>
    </row>
    <row r="91" spans="1:34">
      <c r="A91" s="565"/>
      <c r="B91" s="570"/>
      <c r="C91" s="563"/>
      <c r="D91" s="575"/>
      <c r="E91" s="553" t="s">
        <v>334</v>
      </c>
      <c r="F91" s="994">
        <v>10</v>
      </c>
      <c r="G91" s="994">
        <v>6</v>
      </c>
      <c r="H91" s="994">
        <v>4</v>
      </c>
      <c r="I91" s="551"/>
      <c r="J91" s="551"/>
      <c r="K91" s="551"/>
      <c r="L91" s="551"/>
      <c r="M91" s="551"/>
      <c r="N91" s="551"/>
      <c r="O91" s="551"/>
      <c r="P91" s="551"/>
      <c r="Q91" s="551"/>
      <c r="R91" s="551"/>
      <c r="S91" s="551"/>
      <c r="T91" s="551"/>
      <c r="U91" s="551"/>
      <c r="V91" s="551"/>
      <c r="W91" s="551"/>
      <c r="X91" s="551"/>
      <c r="Y91" s="551"/>
      <c r="Z91" s="551"/>
      <c r="AA91" s="551"/>
      <c r="AB91" s="551"/>
      <c r="AC91" s="551"/>
      <c r="AD91" s="551"/>
      <c r="AE91" s="551"/>
      <c r="AF91" s="551"/>
      <c r="AG91" s="551"/>
      <c r="AH91" s="551"/>
    </row>
    <row r="92" spans="1:34">
      <c r="A92" s="562"/>
      <c r="B92" s="571"/>
      <c r="C92" s="567"/>
      <c r="D92" s="576"/>
      <c r="E92" s="554" t="s">
        <v>335</v>
      </c>
      <c r="F92" s="994" t="s">
        <v>336</v>
      </c>
      <c r="G92" s="994" t="s">
        <v>336</v>
      </c>
      <c r="H92" s="994" t="s">
        <v>336</v>
      </c>
      <c r="I92" s="551"/>
      <c r="J92" s="551"/>
      <c r="K92" s="551"/>
      <c r="L92" s="551"/>
      <c r="M92" s="551"/>
      <c r="N92" s="551"/>
      <c r="O92" s="551"/>
      <c r="P92" s="551"/>
      <c r="Q92" s="551"/>
      <c r="R92" s="551"/>
      <c r="S92" s="551"/>
      <c r="T92" s="551"/>
      <c r="U92" s="551"/>
      <c r="V92" s="551"/>
      <c r="W92" s="551"/>
      <c r="X92" s="551"/>
      <c r="Y92" s="551"/>
      <c r="Z92" s="551"/>
      <c r="AA92" s="551"/>
      <c r="AB92" s="551"/>
      <c r="AC92" s="551"/>
      <c r="AD92" s="551"/>
      <c r="AE92" s="551"/>
      <c r="AF92" s="551"/>
      <c r="AG92" s="551"/>
      <c r="AH92" s="551"/>
    </row>
    <row r="93" spans="1:34">
      <c r="A93" s="564">
        <v>2116</v>
      </c>
      <c r="B93" s="569"/>
      <c r="C93" s="566"/>
      <c r="D93" s="574" t="s">
        <v>526</v>
      </c>
      <c r="E93" s="555" t="s">
        <v>355</v>
      </c>
      <c r="F93" s="994">
        <v>7</v>
      </c>
      <c r="G93" s="994">
        <v>5</v>
      </c>
      <c r="H93" s="994">
        <v>2</v>
      </c>
      <c r="I93" s="551"/>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row>
    <row r="94" spans="1:34">
      <c r="A94" s="565"/>
      <c r="B94" s="570"/>
      <c r="C94" s="563"/>
      <c r="D94" s="575"/>
      <c r="E94" s="553" t="s">
        <v>334</v>
      </c>
      <c r="F94" s="994">
        <v>6</v>
      </c>
      <c r="G94" s="994">
        <v>4</v>
      </c>
      <c r="H94" s="994">
        <v>2</v>
      </c>
      <c r="I94" s="551"/>
      <c r="J94" s="551"/>
      <c r="K94" s="551"/>
      <c r="L94" s="551"/>
      <c r="M94" s="551"/>
      <c r="N94" s="551"/>
      <c r="O94" s="551"/>
      <c r="P94" s="551"/>
      <c r="Q94" s="551"/>
      <c r="R94" s="551"/>
      <c r="S94" s="551"/>
      <c r="T94" s="551"/>
      <c r="U94" s="551"/>
      <c r="V94" s="551"/>
      <c r="W94" s="551"/>
      <c r="X94" s="551"/>
      <c r="Y94" s="551"/>
      <c r="Z94" s="551"/>
      <c r="AA94" s="551"/>
      <c r="AB94" s="551"/>
      <c r="AC94" s="551"/>
      <c r="AD94" s="551"/>
      <c r="AE94" s="551"/>
      <c r="AF94" s="551"/>
      <c r="AG94" s="551"/>
      <c r="AH94" s="551"/>
    </row>
    <row r="95" spans="1:34">
      <c r="A95" s="562"/>
      <c r="B95" s="571"/>
      <c r="C95" s="567"/>
      <c r="D95" s="576"/>
      <c r="E95" s="554" t="s">
        <v>335</v>
      </c>
      <c r="F95" s="994">
        <v>1</v>
      </c>
      <c r="G95" s="994">
        <v>1</v>
      </c>
      <c r="H95" s="994" t="s">
        <v>336</v>
      </c>
      <c r="I95" s="551"/>
      <c r="J95" s="551"/>
      <c r="K95" s="551"/>
      <c r="L95" s="551"/>
      <c r="M95" s="551"/>
      <c r="N95" s="551"/>
      <c r="O95" s="551"/>
      <c r="P95" s="551"/>
      <c r="Q95" s="551"/>
      <c r="R95" s="551"/>
      <c r="S95" s="551"/>
      <c r="T95" s="551"/>
      <c r="U95" s="551"/>
      <c r="V95" s="551"/>
      <c r="W95" s="551"/>
      <c r="X95" s="551"/>
      <c r="Y95" s="551"/>
      <c r="Z95" s="551"/>
      <c r="AA95" s="551"/>
      <c r="AB95" s="551"/>
      <c r="AC95" s="551"/>
      <c r="AD95" s="551"/>
      <c r="AE95" s="551"/>
      <c r="AF95" s="551"/>
      <c r="AG95" s="551"/>
      <c r="AH95" s="551"/>
    </row>
    <row r="96" spans="1:34">
      <c r="A96" s="564">
        <v>2117</v>
      </c>
      <c r="B96" s="569"/>
      <c r="C96" s="566"/>
      <c r="D96" s="574" t="s">
        <v>527</v>
      </c>
      <c r="E96" s="555" t="s">
        <v>355</v>
      </c>
      <c r="F96" s="994">
        <v>4</v>
      </c>
      <c r="G96" s="994">
        <v>3</v>
      </c>
      <c r="H96" s="994">
        <v>1</v>
      </c>
      <c r="I96" s="551"/>
      <c r="J96" s="551"/>
      <c r="K96" s="551"/>
      <c r="L96" s="551"/>
      <c r="M96" s="551"/>
      <c r="N96" s="551"/>
      <c r="O96" s="551"/>
      <c r="P96" s="551"/>
      <c r="Q96" s="551"/>
      <c r="R96" s="551"/>
      <c r="S96" s="551"/>
      <c r="T96" s="551"/>
      <c r="U96" s="551"/>
      <c r="V96" s="551"/>
      <c r="W96" s="551"/>
      <c r="X96" s="551"/>
      <c r="Y96" s="551"/>
      <c r="Z96" s="551"/>
      <c r="AA96" s="551"/>
      <c r="AB96" s="551"/>
      <c r="AC96" s="551"/>
      <c r="AD96" s="551"/>
      <c r="AE96" s="551"/>
      <c r="AF96" s="551"/>
      <c r="AG96" s="551"/>
      <c r="AH96" s="551"/>
    </row>
    <row r="97" spans="1:34">
      <c r="A97" s="565"/>
      <c r="B97" s="570"/>
      <c r="C97" s="563"/>
      <c r="D97" s="575"/>
      <c r="E97" s="553" t="s">
        <v>334</v>
      </c>
      <c r="F97" s="994">
        <v>2</v>
      </c>
      <c r="G97" s="994">
        <v>2</v>
      </c>
      <c r="H97" s="994" t="s">
        <v>336</v>
      </c>
      <c r="I97" s="551"/>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row>
    <row r="98" spans="1:34">
      <c r="A98" s="562"/>
      <c r="B98" s="571"/>
      <c r="C98" s="567"/>
      <c r="D98" s="576"/>
      <c r="E98" s="554" t="s">
        <v>335</v>
      </c>
      <c r="F98" s="994">
        <v>2</v>
      </c>
      <c r="G98" s="994">
        <v>1</v>
      </c>
      <c r="H98" s="994">
        <v>1</v>
      </c>
      <c r="I98" s="551"/>
      <c r="J98" s="551"/>
      <c r="K98" s="551"/>
      <c r="L98" s="551"/>
      <c r="M98" s="551"/>
      <c r="N98" s="551"/>
      <c r="O98" s="551"/>
      <c r="P98" s="551"/>
      <c r="Q98" s="551"/>
      <c r="R98" s="551"/>
      <c r="S98" s="551"/>
      <c r="T98" s="551"/>
      <c r="U98" s="551"/>
      <c r="V98" s="551"/>
      <c r="W98" s="551"/>
      <c r="X98" s="551"/>
      <c r="Y98" s="551"/>
      <c r="Z98" s="551"/>
      <c r="AA98" s="551"/>
      <c r="AB98" s="551"/>
      <c r="AC98" s="551"/>
      <c r="AD98" s="551"/>
      <c r="AE98" s="551"/>
      <c r="AF98" s="551"/>
      <c r="AG98" s="551"/>
      <c r="AH98" s="551"/>
    </row>
    <row r="99" spans="1:34">
      <c r="A99" s="564">
        <v>2118</v>
      </c>
      <c r="B99" s="569"/>
      <c r="C99" s="566"/>
      <c r="D99" s="574" t="s">
        <v>528</v>
      </c>
      <c r="E99" s="555" t="s">
        <v>355</v>
      </c>
      <c r="F99" s="994">
        <v>13</v>
      </c>
      <c r="G99" s="994">
        <v>10</v>
      </c>
      <c r="H99" s="994">
        <v>3</v>
      </c>
      <c r="I99" s="551"/>
      <c r="J99" s="551"/>
      <c r="K99" s="551"/>
      <c r="L99" s="551"/>
      <c r="M99" s="551"/>
      <c r="N99" s="551"/>
      <c r="O99" s="551"/>
      <c r="P99" s="551"/>
      <c r="Q99" s="551"/>
      <c r="R99" s="551"/>
      <c r="S99" s="551"/>
      <c r="T99" s="551"/>
      <c r="U99" s="551"/>
      <c r="V99" s="551"/>
      <c r="W99" s="551"/>
      <c r="X99" s="551"/>
      <c r="Y99" s="551"/>
      <c r="Z99" s="551"/>
      <c r="AA99" s="551"/>
      <c r="AB99" s="551"/>
      <c r="AC99" s="551"/>
      <c r="AD99" s="551"/>
      <c r="AE99" s="551"/>
      <c r="AF99" s="551"/>
      <c r="AG99" s="551"/>
      <c r="AH99" s="551"/>
    </row>
    <row r="100" spans="1:34">
      <c r="A100" s="565"/>
      <c r="B100" s="570"/>
      <c r="C100" s="563"/>
      <c r="D100" s="575"/>
      <c r="E100" s="553" t="s">
        <v>334</v>
      </c>
      <c r="F100" s="994">
        <v>8</v>
      </c>
      <c r="G100" s="994">
        <v>6</v>
      </c>
      <c r="H100" s="994">
        <v>2</v>
      </c>
      <c r="I100" s="551"/>
      <c r="J100" s="551"/>
      <c r="K100" s="551"/>
      <c r="L100" s="551"/>
      <c r="M100" s="551"/>
      <c r="N100" s="551"/>
      <c r="O100" s="551"/>
      <c r="P100" s="551"/>
      <c r="Q100" s="551"/>
      <c r="R100" s="551"/>
      <c r="S100" s="551"/>
      <c r="T100" s="551"/>
      <c r="U100" s="551"/>
      <c r="V100" s="551"/>
      <c r="W100" s="551"/>
      <c r="X100" s="551"/>
      <c r="Y100" s="551"/>
      <c r="Z100" s="551"/>
      <c r="AA100" s="551"/>
      <c r="AB100" s="551"/>
      <c r="AC100" s="551"/>
      <c r="AD100" s="551"/>
      <c r="AE100" s="551"/>
      <c r="AF100" s="551"/>
      <c r="AG100" s="551"/>
      <c r="AH100" s="551"/>
    </row>
    <row r="101" spans="1:34">
      <c r="A101" s="562"/>
      <c r="B101" s="571"/>
      <c r="C101" s="567"/>
      <c r="D101" s="576"/>
      <c r="E101" s="554" t="s">
        <v>335</v>
      </c>
      <c r="F101" s="994">
        <v>5</v>
      </c>
      <c r="G101" s="994">
        <v>4</v>
      </c>
      <c r="H101" s="994">
        <v>1</v>
      </c>
      <c r="I101" s="551"/>
      <c r="J101" s="551"/>
      <c r="K101" s="551"/>
      <c r="L101" s="551"/>
      <c r="M101" s="551"/>
      <c r="N101" s="551"/>
      <c r="O101" s="551"/>
      <c r="P101" s="551"/>
      <c r="Q101" s="551"/>
      <c r="R101" s="551"/>
      <c r="S101" s="551"/>
      <c r="T101" s="551"/>
      <c r="U101" s="551"/>
      <c r="V101" s="551"/>
      <c r="W101" s="551"/>
      <c r="X101" s="551"/>
      <c r="Y101" s="551"/>
      <c r="Z101" s="551"/>
      <c r="AA101" s="551"/>
      <c r="AB101" s="551"/>
      <c r="AC101" s="551"/>
      <c r="AD101" s="551"/>
      <c r="AE101" s="551"/>
      <c r="AF101" s="551"/>
      <c r="AG101" s="551"/>
      <c r="AH101" s="551"/>
    </row>
    <row r="102" spans="1:34">
      <c r="A102" s="564">
        <v>2119</v>
      </c>
      <c r="B102" s="569"/>
      <c r="C102" s="566"/>
      <c r="D102" s="574" t="s">
        <v>529</v>
      </c>
      <c r="E102" s="555" t="s">
        <v>355</v>
      </c>
      <c r="F102" s="994">
        <v>11</v>
      </c>
      <c r="G102" s="994">
        <v>7</v>
      </c>
      <c r="H102" s="994">
        <v>4</v>
      </c>
      <c r="I102" s="551"/>
      <c r="J102" s="551"/>
      <c r="K102" s="551"/>
      <c r="L102" s="551"/>
      <c r="M102" s="551"/>
      <c r="N102" s="551"/>
      <c r="O102" s="551"/>
      <c r="P102" s="551"/>
      <c r="Q102" s="551"/>
      <c r="R102" s="551"/>
      <c r="S102" s="551"/>
      <c r="T102" s="551"/>
      <c r="U102" s="551"/>
      <c r="V102" s="551"/>
      <c r="W102" s="551"/>
      <c r="X102" s="551"/>
      <c r="Y102" s="551"/>
      <c r="Z102" s="551"/>
      <c r="AA102" s="551"/>
      <c r="AB102" s="551"/>
      <c r="AC102" s="551"/>
      <c r="AD102" s="551"/>
      <c r="AE102" s="551"/>
      <c r="AF102" s="551"/>
      <c r="AG102" s="551"/>
      <c r="AH102" s="551"/>
    </row>
    <row r="103" spans="1:34">
      <c r="A103" s="565"/>
      <c r="B103" s="570"/>
      <c r="C103" s="563"/>
      <c r="D103" s="575"/>
      <c r="E103" s="553" t="s">
        <v>334</v>
      </c>
      <c r="F103" s="994">
        <v>4</v>
      </c>
      <c r="G103" s="994">
        <v>2</v>
      </c>
      <c r="H103" s="994">
        <v>2</v>
      </c>
      <c r="I103" s="551"/>
      <c r="J103" s="551"/>
      <c r="K103" s="551"/>
      <c r="L103" s="551"/>
      <c r="M103" s="551"/>
      <c r="N103" s="551"/>
      <c r="O103" s="551"/>
      <c r="P103" s="551"/>
      <c r="Q103" s="551"/>
      <c r="R103" s="551"/>
      <c r="S103" s="551"/>
      <c r="T103" s="551"/>
      <c r="U103" s="551"/>
      <c r="V103" s="551"/>
      <c r="W103" s="551"/>
      <c r="X103" s="551"/>
      <c r="Y103" s="551"/>
      <c r="Z103" s="551"/>
      <c r="AA103" s="551"/>
      <c r="AB103" s="551"/>
      <c r="AC103" s="551"/>
      <c r="AD103" s="551"/>
      <c r="AE103" s="551"/>
      <c r="AF103" s="551"/>
      <c r="AG103" s="551"/>
      <c r="AH103" s="551"/>
    </row>
    <row r="104" spans="1:34">
      <c r="A104" s="562"/>
      <c r="B104" s="571"/>
      <c r="C104" s="567"/>
      <c r="D104" s="576"/>
      <c r="E104" s="554" t="s">
        <v>335</v>
      </c>
      <c r="F104" s="994">
        <v>7</v>
      </c>
      <c r="G104" s="994">
        <v>5</v>
      </c>
      <c r="H104" s="994">
        <v>2</v>
      </c>
      <c r="I104" s="551"/>
      <c r="J104" s="551"/>
      <c r="K104" s="551"/>
      <c r="L104" s="551"/>
      <c r="M104" s="551"/>
      <c r="N104" s="551"/>
      <c r="O104" s="551"/>
      <c r="P104" s="551"/>
      <c r="Q104" s="551"/>
      <c r="R104" s="551"/>
      <c r="S104" s="551"/>
      <c r="T104" s="551"/>
      <c r="U104" s="551"/>
      <c r="V104" s="551"/>
      <c r="W104" s="551"/>
      <c r="X104" s="551"/>
      <c r="Y104" s="551"/>
      <c r="Z104" s="551"/>
      <c r="AA104" s="551"/>
      <c r="AB104" s="551"/>
      <c r="AC104" s="551"/>
      <c r="AD104" s="551"/>
      <c r="AE104" s="551"/>
      <c r="AF104" s="551"/>
      <c r="AG104" s="551"/>
      <c r="AH104" s="551"/>
    </row>
    <row r="105" spans="1:34">
      <c r="A105" s="564">
        <v>2120</v>
      </c>
      <c r="B105" s="569"/>
      <c r="C105" s="566"/>
      <c r="D105" s="574" t="s">
        <v>530</v>
      </c>
      <c r="E105" s="555" t="s">
        <v>355</v>
      </c>
      <c r="F105" s="994">
        <v>4</v>
      </c>
      <c r="G105" s="994">
        <v>3</v>
      </c>
      <c r="H105" s="994">
        <v>1</v>
      </c>
      <c r="I105" s="551"/>
      <c r="J105" s="551"/>
      <c r="K105" s="551"/>
      <c r="L105" s="551"/>
      <c r="M105" s="551"/>
      <c r="N105" s="551"/>
      <c r="O105" s="551"/>
      <c r="P105" s="551"/>
      <c r="Q105" s="551"/>
      <c r="R105" s="551"/>
      <c r="S105" s="551"/>
      <c r="T105" s="551"/>
      <c r="U105" s="551"/>
      <c r="V105" s="551"/>
      <c r="W105" s="551"/>
      <c r="X105" s="551"/>
      <c r="Y105" s="551"/>
      <c r="Z105" s="551"/>
      <c r="AA105" s="551"/>
      <c r="AB105" s="551"/>
      <c r="AC105" s="551"/>
      <c r="AD105" s="551"/>
      <c r="AE105" s="551"/>
      <c r="AF105" s="551"/>
      <c r="AG105" s="551"/>
      <c r="AH105" s="551"/>
    </row>
    <row r="106" spans="1:34">
      <c r="A106" s="565"/>
      <c r="B106" s="570"/>
      <c r="C106" s="563"/>
      <c r="D106" s="575"/>
      <c r="E106" s="553" t="s">
        <v>334</v>
      </c>
      <c r="F106" s="994">
        <v>2</v>
      </c>
      <c r="G106" s="994">
        <v>1</v>
      </c>
      <c r="H106" s="994">
        <v>1</v>
      </c>
      <c r="I106" s="551"/>
      <c r="J106" s="551"/>
      <c r="K106" s="551"/>
      <c r="L106" s="551"/>
      <c r="M106" s="551"/>
      <c r="N106" s="551"/>
      <c r="O106" s="551"/>
      <c r="P106" s="551"/>
      <c r="Q106" s="551"/>
      <c r="R106" s="551"/>
      <c r="S106" s="551"/>
      <c r="T106" s="551"/>
      <c r="U106" s="551"/>
      <c r="V106" s="551"/>
      <c r="W106" s="551"/>
      <c r="X106" s="551"/>
      <c r="Y106" s="551"/>
      <c r="Z106" s="551"/>
      <c r="AA106" s="551"/>
      <c r="AB106" s="551"/>
      <c r="AC106" s="551"/>
      <c r="AD106" s="551"/>
      <c r="AE106" s="551"/>
      <c r="AF106" s="551"/>
      <c r="AG106" s="551"/>
      <c r="AH106" s="551"/>
    </row>
    <row r="107" spans="1:34">
      <c r="A107" s="562"/>
      <c r="B107" s="571"/>
      <c r="C107" s="567"/>
      <c r="D107" s="576"/>
      <c r="E107" s="554" t="s">
        <v>335</v>
      </c>
      <c r="F107" s="994">
        <v>2</v>
      </c>
      <c r="G107" s="994">
        <v>2</v>
      </c>
      <c r="H107" s="994" t="s">
        <v>336</v>
      </c>
      <c r="I107" s="551"/>
      <c r="J107" s="551"/>
      <c r="K107" s="551"/>
      <c r="L107" s="551"/>
      <c r="M107" s="551"/>
      <c r="N107" s="551"/>
      <c r="O107" s="551"/>
      <c r="P107" s="551"/>
      <c r="Q107" s="551"/>
      <c r="R107" s="551"/>
      <c r="S107" s="551"/>
      <c r="T107" s="551"/>
      <c r="U107" s="551"/>
      <c r="V107" s="551"/>
      <c r="W107" s="551"/>
      <c r="X107" s="551"/>
      <c r="Y107" s="551"/>
      <c r="Z107" s="551"/>
      <c r="AA107" s="551"/>
      <c r="AB107" s="551"/>
      <c r="AC107" s="551"/>
      <c r="AD107" s="551"/>
      <c r="AE107" s="551"/>
      <c r="AF107" s="551"/>
      <c r="AG107" s="551"/>
      <c r="AH107" s="551"/>
    </row>
    <row r="108" spans="1:34">
      <c r="A108" s="564">
        <v>2121</v>
      </c>
      <c r="B108" s="569"/>
      <c r="C108" s="566"/>
      <c r="D108" s="574" t="s">
        <v>531</v>
      </c>
      <c r="E108" s="555" t="s">
        <v>355</v>
      </c>
      <c r="F108" s="994">
        <v>30</v>
      </c>
      <c r="G108" s="994">
        <v>21</v>
      </c>
      <c r="H108" s="994">
        <v>9</v>
      </c>
      <c r="I108" s="551"/>
      <c r="J108" s="551"/>
      <c r="K108" s="551"/>
      <c r="L108" s="551"/>
      <c r="M108" s="551"/>
      <c r="N108" s="551"/>
      <c r="O108" s="551"/>
      <c r="P108" s="551"/>
      <c r="Q108" s="551"/>
      <c r="R108" s="551"/>
      <c r="S108" s="551"/>
      <c r="T108" s="551"/>
      <c r="U108" s="551"/>
      <c r="V108" s="551"/>
      <c r="W108" s="551"/>
      <c r="X108" s="551"/>
      <c r="Y108" s="551"/>
      <c r="Z108" s="551"/>
      <c r="AA108" s="551"/>
      <c r="AB108" s="551"/>
      <c r="AC108" s="551"/>
      <c r="AD108" s="551"/>
      <c r="AE108" s="551"/>
      <c r="AF108" s="551"/>
      <c r="AG108" s="551"/>
      <c r="AH108" s="551"/>
    </row>
    <row r="109" spans="1:34">
      <c r="A109" s="565"/>
      <c r="B109" s="570"/>
      <c r="C109" s="563"/>
      <c r="D109" s="575"/>
      <c r="E109" s="553" t="s">
        <v>334</v>
      </c>
      <c r="F109" s="994">
        <v>16</v>
      </c>
      <c r="G109" s="994">
        <v>11</v>
      </c>
      <c r="H109" s="994">
        <v>5</v>
      </c>
      <c r="I109" s="551"/>
      <c r="J109" s="551"/>
      <c r="K109" s="551"/>
      <c r="L109" s="551"/>
      <c r="M109" s="551"/>
      <c r="N109" s="551"/>
      <c r="O109" s="551"/>
      <c r="P109" s="551"/>
      <c r="Q109" s="551"/>
      <c r="R109" s="551"/>
      <c r="S109" s="551"/>
      <c r="T109" s="551"/>
      <c r="U109" s="551"/>
      <c r="V109" s="551"/>
      <c r="W109" s="551"/>
      <c r="X109" s="551"/>
      <c r="Y109" s="551"/>
      <c r="Z109" s="551"/>
      <c r="AA109" s="551"/>
      <c r="AB109" s="551"/>
      <c r="AC109" s="551"/>
      <c r="AD109" s="551"/>
      <c r="AE109" s="551"/>
      <c r="AF109" s="551"/>
      <c r="AG109" s="551"/>
      <c r="AH109" s="551"/>
    </row>
    <row r="110" spans="1:34">
      <c r="A110" s="562"/>
      <c r="B110" s="571"/>
      <c r="C110" s="567"/>
      <c r="D110" s="576"/>
      <c r="E110" s="554" t="s">
        <v>335</v>
      </c>
      <c r="F110" s="994">
        <v>14</v>
      </c>
      <c r="G110" s="994">
        <v>10</v>
      </c>
      <c r="H110" s="994">
        <v>4</v>
      </c>
      <c r="I110" s="551"/>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1"/>
      <c r="AF110" s="551"/>
      <c r="AG110" s="551"/>
      <c r="AH110" s="551"/>
    </row>
    <row r="111" spans="1:34">
      <c r="A111" s="564">
        <v>2200</v>
      </c>
      <c r="B111" s="569"/>
      <c r="C111" s="566" t="s">
        <v>532</v>
      </c>
      <c r="D111" s="574"/>
      <c r="E111" s="555" t="s">
        <v>355</v>
      </c>
      <c r="F111" s="994">
        <v>8</v>
      </c>
      <c r="G111" s="994">
        <v>6</v>
      </c>
      <c r="H111" s="994">
        <v>2</v>
      </c>
      <c r="I111" s="551"/>
      <c r="J111" s="551"/>
      <c r="K111" s="551"/>
      <c r="L111" s="551"/>
      <c r="M111" s="551"/>
      <c r="N111" s="551"/>
      <c r="O111" s="551"/>
      <c r="P111" s="551"/>
      <c r="Q111" s="551"/>
      <c r="R111" s="551"/>
      <c r="S111" s="551"/>
      <c r="T111" s="551"/>
      <c r="U111" s="551"/>
      <c r="V111" s="551"/>
      <c r="W111" s="551"/>
      <c r="X111" s="551"/>
      <c r="Y111" s="551"/>
      <c r="Z111" s="551"/>
      <c r="AA111" s="551"/>
      <c r="AB111" s="551"/>
      <c r="AC111" s="551"/>
      <c r="AD111" s="551"/>
      <c r="AE111" s="551"/>
      <c r="AF111" s="551"/>
      <c r="AG111" s="551"/>
      <c r="AH111" s="551"/>
    </row>
    <row r="112" spans="1:34">
      <c r="A112" s="565"/>
      <c r="B112" s="570"/>
      <c r="C112" s="563"/>
      <c r="D112" s="575"/>
      <c r="E112" s="553" t="s">
        <v>334</v>
      </c>
      <c r="F112" s="994">
        <v>5</v>
      </c>
      <c r="G112" s="994">
        <v>4</v>
      </c>
      <c r="H112" s="994">
        <v>1</v>
      </c>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row>
    <row r="113" spans="1:34">
      <c r="A113" s="562"/>
      <c r="B113" s="571"/>
      <c r="C113" s="567"/>
      <c r="D113" s="576"/>
      <c r="E113" s="554" t="s">
        <v>335</v>
      </c>
      <c r="F113" s="994">
        <v>3</v>
      </c>
      <c r="G113" s="994">
        <v>2</v>
      </c>
      <c r="H113" s="994">
        <v>1</v>
      </c>
      <c r="I113" s="551"/>
      <c r="J113" s="551"/>
      <c r="K113" s="551"/>
      <c r="L113" s="551"/>
      <c r="M113" s="551"/>
      <c r="N113" s="551"/>
      <c r="O113" s="551"/>
      <c r="P113" s="551"/>
      <c r="Q113" s="551"/>
      <c r="R113" s="551"/>
      <c r="S113" s="551"/>
      <c r="T113" s="551"/>
      <c r="U113" s="551"/>
      <c r="V113" s="551"/>
      <c r="W113" s="551"/>
      <c r="X113" s="551"/>
      <c r="Y113" s="551"/>
      <c r="Z113" s="551"/>
      <c r="AA113" s="551"/>
      <c r="AB113" s="551"/>
      <c r="AC113" s="551"/>
      <c r="AD113" s="551"/>
      <c r="AE113" s="551"/>
      <c r="AF113" s="551"/>
      <c r="AG113" s="551"/>
      <c r="AH113" s="551"/>
    </row>
    <row r="114" spans="1:34">
      <c r="A114" s="564">
        <v>2201</v>
      </c>
      <c r="B114" s="569"/>
      <c r="C114" s="566"/>
      <c r="D114" s="574" t="s">
        <v>527</v>
      </c>
      <c r="E114" s="555" t="s">
        <v>355</v>
      </c>
      <c r="F114" s="994">
        <v>1</v>
      </c>
      <c r="G114" s="994">
        <v>1</v>
      </c>
      <c r="H114" s="994" t="s">
        <v>336</v>
      </c>
      <c r="I114" s="551"/>
      <c r="J114" s="551"/>
      <c r="K114" s="551"/>
      <c r="L114" s="551"/>
      <c r="M114" s="551"/>
      <c r="N114" s="551"/>
      <c r="O114" s="551"/>
      <c r="P114" s="551"/>
      <c r="Q114" s="551"/>
      <c r="R114" s="551"/>
      <c r="S114" s="551"/>
      <c r="T114" s="551"/>
      <c r="U114" s="551"/>
      <c r="V114" s="551"/>
      <c r="W114" s="551"/>
      <c r="X114" s="551"/>
      <c r="Y114" s="551"/>
      <c r="Z114" s="551"/>
      <c r="AA114" s="551"/>
      <c r="AB114" s="551"/>
      <c r="AC114" s="551"/>
      <c r="AD114" s="551"/>
      <c r="AE114" s="551"/>
      <c r="AF114" s="551"/>
      <c r="AG114" s="551"/>
      <c r="AH114" s="551"/>
    </row>
    <row r="115" spans="1:34">
      <c r="A115" s="565"/>
      <c r="B115" s="570"/>
      <c r="C115" s="563"/>
      <c r="D115" s="575"/>
      <c r="E115" s="553" t="s">
        <v>334</v>
      </c>
      <c r="F115" s="994" t="s">
        <v>336</v>
      </c>
      <c r="G115" s="994" t="s">
        <v>336</v>
      </c>
      <c r="H115" s="994" t="s">
        <v>336</v>
      </c>
      <c r="I115" s="551"/>
      <c r="J115" s="551"/>
      <c r="K115" s="551"/>
      <c r="L115" s="551"/>
      <c r="M115" s="551"/>
      <c r="N115" s="551"/>
      <c r="O115" s="551"/>
      <c r="P115" s="551"/>
      <c r="Q115" s="551"/>
      <c r="R115" s="551"/>
      <c r="S115" s="551"/>
      <c r="T115" s="551"/>
      <c r="U115" s="551"/>
      <c r="V115" s="551"/>
      <c r="W115" s="551"/>
      <c r="X115" s="551"/>
      <c r="Y115" s="551"/>
      <c r="Z115" s="551"/>
      <c r="AA115" s="551"/>
      <c r="AB115" s="551"/>
      <c r="AC115" s="551"/>
      <c r="AD115" s="551"/>
      <c r="AE115" s="551"/>
      <c r="AF115" s="551"/>
      <c r="AG115" s="551"/>
      <c r="AH115" s="551"/>
    </row>
    <row r="116" spans="1:34">
      <c r="A116" s="562"/>
      <c r="B116" s="571"/>
      <c r="C116" s="567"/>
      <c r="D116" s="576"/>
      <c r="E116" s="554" t="s">
        <v>335</v>
      </c>
      <c r="F116" s="994">
        <v>1</v>
      </c>
      <c r="G116" s="994">
        <v>1</v>
      </c>
      <c r="H116" s="994" t="s">
        <v>336</v>
      </c>
      <c r="I116" s="551"/>
      <c r="J116" s="551"/>
      <c r="K116" s="551"/>
      <c r="L116" s="551"/>
      <c r="M116" s="551"/>
      <c r="N116" s="551"/>
      <c r="O116" s="551"/>
      <c r="P116" s="551"/>
      <c r="Q116" s="551"/>
      <c r="R116" s="551"/>
      <c r="S116" s="551"/>
      <c r="T116" s="551"/>
      <c r="U116" s="551"/>
      <c r="V116" s="551"/>
      <c r="W116" s="551"/>
      <c r="X116" s="551"/>
      <c r="Y116" s="551"/>
      <c r="Z116" s="551"/>
      <c r="AA116" s="551"/>
      <c r="AB116" s="551"/>
      <c r="AC116" s="551"/>
      <c r="AD116" s="551"/>
      <c r="AE116" s="551"/>
      <c r="AF116" s="551"/>
      <c r="AG116" s="551"/>
      <c r="AH116" s="551"/>
    </row>
    <row r="117" spans="1:34">
      <c r="A117" s="564">
        <v>2202</v>
      </c>
      <c r="B117" s="569"/>
      <c r="C117" s="566"/>
      <c r="D117" s="574" t="s">
        <v>533</v>
      </c>
      <c r="E117" s="555" t="s">
        <v>355</v>
      </c>
      <c r="F117" s="994">
        <v>7</v>
      </c>
      <c r="G117" s="994">
        <v>5</v>
      </c>
      <c r="H117" s="994">
        <v>2</v>
      </c>
      <c r="I117" s="551"/>
      <c r="J117" s="551"/>
      <c r="K117" s="551"/>
      <c r="L117" s="551"/>
      <c r="M117" s="551"/>
      <c r="N117" s="551"/>
      <c r="O117" s="551"/>
      <c r="P117" s="551"/>
      <c r="Q117" s="551"/>
      <c r="R117" s="551"/>
      <c r="S117" s="551"/>
      <c r="T117" s="551"/>
      <c r="U117" s="551"/>
      <c r="V117" s="551"/>
      <c r="W117" s="551"/>
      <c r="X117" s="551"/>
      <c r="Y117" s="551"/>
      <c r="Z117" s="551"/>
      <c r="AA117" s="551"/>
      <c r="AB117" s="551"/>
      <c r="AC117" s="551"/>
      <c r="AD117" s="551"/>
      <c r="AE117" s="551"/>
      <c r="AF117" s="551"/>
      <c r="AG117" s="551"/>
      <c r="AH117" s="551"/>
    </row>
    <row r="118" spans="1:34">
      <c r="A118" s="565"/>
      <c r="B118" s="570"/>
      <c r="C118" s="563"/>
      <c r="D118" s="575"/>
      <c r="E118" s="553" t="s">
        <v>334</v>
      </c>
      <c r="F118" s="994">
        <v>5</v>
      </c>
      <c r="G118" s="994">
        <v>4</v>
      </c>
      <c r="H118" s="994">
        <v>1</v>
      </c>
      <c r="I118" s="551"/>
      <c r="J118" s="551"/>
      <c r="K118" s="551"/>
      <c r="L118" s="551"/>
      <c r="M118" s="551"/>
      <c r="N118" s="551"/>
      <c r="O118" s="551"/>
      <c r="P118" s="551"/>
      <c r="Q118" s="551"/>
      <c r="R118" s="551"/>
      <c r="S118" s="551"/>
      <c r="T118" s="551"/>
      <c r="U118" s="551"/>
      <c r="V118" s="551"/>
      <c r="W118" s="551"/>
      <c r="X118" s="551"/>
      <c r="Y118" s="551"/>
      <c r="Z118" s="551"/>
      <c r="AA118" s="551"/>
      <c r="AB118" s="551"/>
      <c r="AC118" s="551"/>
      <c r="AD118" s="551"/>
      <c r="AE118" s="551"/>
      <c r="AF118" s="551"/>
      <c r="AG118" s="551"/>
      <c r="AH118" s="551"/>
    </row>
    <row r="119" spans="1:34">
      <c r="A119" s="562"/>
      <c r="B119" s="571"/>
      <c r="C119" s="567"/>
      <c r="D119" s="576"/>
      <c r="E119" s="554" t="s">
        <v>335</v>
      </c>
      <c r="F119" s="994">
        <v>2</v>
      </c>
      <c r="G119" s="994">
        <v>1</v>
      </c>
      <c r="H119" s="994">
        <v>1</v>
      </c>
      <c r="I119" s="551"/>
      <c r="J119" s="551"/>
      <c r="K119" s="551"/>
      <c r="L119" s="551"/>
      <c r="M119" s="551"/>
      <c r="N119" s="551"/>
      <c r="O119" s="551"/>
      <c r="P119" s="551"/>
      <c r="Q119" s="551"/>
      <c r="R119" s="551"/>
      <c r="S119" s="551"/>
      <c r="T119" s="551"/>
      <c r="U119" s="551"/>
      <c r="V119" s="551"/>
      <c r="W119" s="551"/>
      <c r="X119" s="551"/>
      <c r="Y119" s="551"/>
      <c r="Z119" s="551"/>
      <c r="AA119" s="551"/>
      <c r="AB119" s="551"/>
      <c r="AC119" s="551"/>
      <c r="AD119" s="551"/>
      <c r="AE119" s="551"/>
      <c r="AF119" s="551"/>
      <c r="AG119" s="551"/>
      <c r="AH119" s="551"/>
    </row>
    <row r="120" spans="1:34">
      <c r="A120" s="564">
        <v>3000</v>
      </c>
      <c r="B120" s="569" t="s">
        <v>534</v>
      </c>
      <c r="C120" s="566"/>
      <c r="D120" s="574"/>
      <c r="E120" s="555" t="s">
        <v>355</v>
      </c>
      <c r="F120" s="994">
        <v>3</v>
      </c>
      <c r="G120" s="994">
        <v>1</v>
      </c>
      <c r="H120" s="994">
        <v>2</v>
      </c>
      <c r="I120" s="551"/>
      <c r="J120" s="551"/>
      <c r="K120" s="551"/>
      <c r="L120" s="551"/>
      <c r="M120" s="551"/>
      <c r="N120" s="551"/>
      <c r="O120" s="551"/>
      <c r="P120" s="551"/>
      <c r="Q120" s="551"/>
      <c r="R120" s="551"/>
      <c r="S120" s="551"/>
      <c r="T120" s="551"/>
      <c r="U120" s="551"/>
      <c r="V120" s="551"/>
      <c r="W120" s="551"/>
      <c r="X120" s="551"/>
      <c r="Y120" s="551"/>
      <c r="Z120" s="551"/>
      <c r="AA120" s="551"/>
      <c r="AB120" s="551"/>
      <c r="AC120" s="551"/>
      <c r="AD120" s="551"/>
      <c r="AE120" s="551"/>
      <c r="AF120" s="551"/>
      <c r="AG120" s="551"/>
      <c r="AH120" s="551"/>
    </row>
    <row r="121" spans="1:34">
      <c r="A121" s="565"/>
      <c r="B121" s="570"/>
      <c r="C121" s="563"/>
      <c r="D121" s="575"/>
      <c r="E121" s="553" t="s">
        <v>334</v>
      </c>
      <c r="F121" s="994">
        <v>3</v>
      </c>
      <c r="G121" s="994">
        <v>1</v>
      </c>
      <c r="H121" s="994">
        <v>2</v>
      </c>
      <c r="I121" s="551"/>
      <c r="J121" s="551"/>
      <c r="K121" s="551"/>
      <c r="L121" s="551"/>
      <c r="M121" s="551"/>
      <c r="N121" s="551"/>
      <c r="O121" s="551"/>
      <c r="P121" s="551"/>
      <c r="Q121" s="551"/>
      <c r="R121" s="551"/>
      <c r="S121" s="551"/>
      <c r="T121" s="551"/>
      <c r="U121" s="551"/>
      <c r="V121" s="551"/>
      <c r="W121" s="551"/>
      <c r="X121" s="551"/>
      <c r="Y121" s="551"/>
      <c r="Z121" s="551"/>
      <c r="AA121" s="551"/>
      <c r="AB121" s="551"/>
      <c r="AC121" s="551"/>
      <c r="AD121" s="551"/>
      <c r="AE121" s="551"/>
      <c r="AF121" s="551"/>
      <c r="AG121" s="551"/>
      <c r="AH121" s="551"/>
    </row>
    <row r="122" spans="1:34">
      <c r="A122" s="562"/>
      <c r="B122" s="571"/>
      <c r="C122" s="567"/>
      <c r="D122" s="576"/>
      <c r="E122" s="554" t="s">
        <v>335</v>
      </c>
      <c r="F122" s="994" t="s">
        <v>336</v>
      </c>
      <c r="G122" s="994" t="s">
        <v>336</v>
      </c>
      <c r="H122" s="994" t="s">
        <v>336</v>
      </c>
      <c r="I122" s="551"/>
      <c r="J122" s="551"/>
      <c r="K122" s="551"/>
      <c r="L122" s="551"/>
      <c r="M122" s="551"/>
      <c r="N122" s="551"/>
      <c r="O122" s="551"/>
      <c r="P122" s="551"/>
      <c r="Q122" s="551"/>
      <c r="R122" s="551"/>
      <c r="S122" s="551"/>
      <c r="T122" s="551"/>
      <c r="U122" s="551"/>
      <c r="V122" s="551"/>
      <c r="W122" s="551"/>
      <c r="X122" s="551"/>
      <c r="Y122" s="551"/>
      <c r="Z122" s="551"/>
      <c r="AA122" s="551"/>
      <c r="AB122" s="551"/>
      <c r="AC122" s="551"/>
      <c r="AD122" s="551"/>
      <c r="AE122" s="551"/>
      <c r="AF122" s="551"/>
      <c r="AG122" s="551"/>
      <c r="AH122" s="551"/>
    </row>
    <row r="123" spans="1:34">
      <c r="A123" s="564">
        <v>3100</v>
      </c>
      <c r="B123" s="569"/>
      <c r="C123" s="566" t="s">
        <v>535</v>
      </c>
      <c r="D123" s="574"/>
      <c r="E123" s="555" t="s">
        <v>355</v>
      </c>
      <c r="F123" s="994" t="s">
        <v>336</v>
      </c>
      <c r="G123" s="994" t="s">
        <v>336</v>
      </c>
      <c r="H123" s="994" t="s">
        <v>336</v>
      </c>
      <c r="I123" s="551"/>
      <c r="J123" s="551"/>
      <c r="K123" s="551"/>
      <c r="L123" s="551"/>
      <c r="M123" s="551"/>
      <c r="N123" s="551"/>
      <c r="O123" s="551"/>
      <c r="P123" s="551"/>
      <c r="Q123" s="551"/>
      <c r="R123" s="551"/>
      <c r="S123" s="551"/>
      <c r="T123" s="551"/>
      <c r="U123" s="551"/>
      <c r="V123" s="551"/>
      <c r="W123" s="551"/>
      <c r="X123" s="551"/>
      <c r="Y123" s="551"/>
      <c r="Z123" s="551"/>
      <c r="AA123" s="551"/>
      <c r="AB123" s="551"/>
      <c r="AC123" s="551"/>
      <c r="AD123" s="551"/>
      <c r="AE123" s="551"/>
      <c r="AF123" s="551"/>
      <c r="AG123" s="551"/>
      <c r="AH123" s="551"/>
    </row>
    <row r="124" spans="1:34">
      <c r="A124" s="565"/>
      <c r="B124" s="570"/>
      <c r="C124" s="563"/>
      <c r="D124" s="575"/>
      <c r="E124" s="553" t="s">
        <v>334</v>
      </c>
      <c r="F124" s="994" t="s">
        <v>336</v>
      </c>
      <c r="G124" s="994" t="s">
        <v>336</v>
      </c>
      <c r="H124" s="994" t="s">
        <v>336</v>
      </c>
      <c r="I124" s="551"/>
      <c r="J124" s="551"/>
      <c r="K124" s="551"/>
      <c r="L124" s="551"/>
      <c r="M124" s="551"/>
      <c r="N124" s="551"/>
      <c r="O124" s="551"/>
      <c r="P124" s="551"/>
      <c r="Q124" s="551"/>
      <c r="R124" s="551"/>
      <c r="S124" s="551"/>
      <c r="T124" s="551"/>
      <c r="U124" s="551"/>
      <c r="V124" s="551"/>
      <c r="W124" s="551"/>
      <c r="X124" s="551"/>
      <c r="Y124" s="551"/>
      <c r="Z124" s="551"/>
      <c r="AA124" s="551"/>
      <c r="AB124" s="551"/>
      <c r="AC124" s="551"/>
      <c r="AD124" s="551"/>
      <c r="AE124" s="551"/>
      <c r="AF124" s="551"/>
      <c r="AG124" s="551"/>
      <c r="AH124" s="551"/>
    </row>
    <row r="125" spans="1:34">
      <c r="A125" s="562"/>
      <c r="B125" s="571"/>
      <c r="C125" s="567"/>
      <c r="D125" s="576"/>
      <c r="E125" s="554" t="s">
        <v>335</v>
      </c>
      <c r="F125" s="994" t="s">
        <v>336</v>
      </c>
      <c r="G125" s="994" t="s">
        <v>336</v>
      </c>
      <c r="H125" s="994" t="s">
        <v>336</v>
      </c>
      <c r="I125" s="551"/>
      <c r="J125" s="551"/>
      <c r="K125" s="551"/>
      <c r="L125" s="551"/>
      <c r="M125" s="551"/>
      <c r="N125" s="551"/>
      <c r="O125" s="551"/>
      <c r="P125" s="551"/>
      <c r="Q125" s="551"/>
      <c r="R125" s="551"/>
      <c r="S125" s="551"/>
      <c r="T125" s="551"/>
      <c r="U125" s="551"/>
      <c r="V125" s="551"/>
      <c r="W125" s="551"/>
      <c r="X125" s="551"/>
      <c r="Y125" s="551"/>
      <c r="Z125" s="551"/>
      <c r="AA125" s="551"/>
      <c r="AB125" s="551"/>
      <c r="AC125" s="551"/>
      <c r="AD125" s="551"/>
      <c r="AE125" s="551"/>
      <c r="AF125" s="551"/>
      <c r="AG125" s="551"/>
      <c r="AH125" s="551"/>
    </row>
    <row r="126" spans="1:34">
      <c r="A126" s="564">
        <v>3200</v>
      </c>
      <c r="B126" s="569"/>
      <c r="C126" s="566" t="s">
        <v>506</v>
      </c>
      <c r="D126" s="574"/>
      <c r="E126" s="555" t="s">
        <v>355</v>
      </c>
      <c r="F126" s="994">
        <v>3</v>
      </c>
      <c r="G126" s="994">
        <v>1</v>
      </c>
      <c r="H126" s="994">
        <v>2</v>
      </c>
      <c r="I126" s="551"/>
      <c r="J126" s="551"/>
      <c r="K126" s="551"/>
      <c r="L126" s="551"/>
      <c r="M126" s="551"/>
      <c r="N126" s="551"/>
      <c r="O126" s="551"/>
      <c r="P126" s="551"/>
      <c r="Q126" s="551"/>
      <c r="R126" s="551"/>
      <c r="S126" s="551"/>
      <c r="T126" s="551"/>
      <c r="U126" s="551"/>
      <c r="V126" s="551"/>
      <c r="W126" s="551"/>
      <c r="X126" s="551"/>
      <c r="Y126" s="551"/>
      <c r="Z126" s="551"/>
      <c r="AA126" s="551"/>
      <c r="AB126" s="551"/>
      <c r="AC126" s="551"/>
      <c r="AD126" s="551"/>
      <c r="AE126" s="551"/>
      <c r="AF126" s="551"/>
      <c r="AG126" s="551"/>
      <c r="AH126" s="551"/>
    </row>
    <row r="127" spans="1:34">
      <c r="A127" s="565"/>
      <c r="B127" s="570"/>
      <c r="C127" s="563"/>
      <c r="D127" s="575"/>
      <c r="E127" s="553" t="s">
        <v>334</v>
      </c>
      <c r="F127" s="994">
        <v>3</v>
      </c>
      <c r="G127" s="994">
        <v>1</v>
      </c>
      <c r="H127" s="994">
        <v>2</v>
      </c>
      <c r="I127" s="551"/>
      <c r="J127" s="551"/>
      <c r="K127" s="551"/>
      <c r="L127" s="551"/>
      <c r="M127" s="551"/>
      <c r="N127" s="551"/>
      <c r="O127" s="551"/>
      <c r="P127" s="551"/>
      <c r="Q127" s="551"/>
      <c r="R127" s="551"/>
      <c r="S127" s="551"/>
      <c r="T127" s="551"/>
      <c r="U127" s="551"/>
      <c r="V127" s="551"/>
      <c r="W127" s="551"/>
      <c r="X127" s="551"/>
      <c r="Y127" s="551"/>
      <c r="Z127" s="551"/>
      <c r="AA127" s="551"/>
      <c r="AB127" s="551"/>
      <c r="AC127" s="551"/>
      <c r="AD127" s="551"/>
      <c r="AE127" s="551"/>
      <c r="AF127" s="551"/>
      <c r="AG127" s="551"/>
      <c r="AH127" s="551"/>
    </row>
    <row r="128" spans="1:34">
      <c r="A128" s="562"/>
      <c r="B128" s="571"/>
      <c r="C128" s="567"/>
      <c r="D128" s="576"/>
      <c r="E128" s="554" t="s">
        <v>335</v>
      </c>
      <c r="F128" s="994" t="s">
        <v>336</v>
      </c>
      <c r="G128" s="994" t="s">
        <v>336</v>
      </c>
      <c r="H128" s="994" t="s">
        <v>336</v>
      </c>
      <c r="I128" s="551"/>
      <c r="J128" s="551"/>
      <c r="K128" s="551"/>
      <c r="L128" s="551"/>
      <c r="M128" s="551"/>
      <c r="N128" s="551"/>
      <c r="O128" s="551"/>
      <c r="P128" s="551"/>
      <c r="Q128" s="551"/>
      <c r="R128" s="551"/>
      <c r="S128" s="551"/>
      <c r="T128" s="551"/>
      <c r="U128" s="551"/>
      <c r="V128" s="551"/>
      <c r="W128" s="551"/>
      <c r="X128" s="551"/>
      <c r="Y128" s="551"/>
      <c r="Z128" s="551"/>
      <c r="AA128" s="551"/>
      <c r="AB128" s="551"/>
      <c r="AC128" s="551"/>
      <c r="AD128" s="551"/>
      <c r="AE128" s="551"/>
      <c r="AF128" s="551"/>
      <c r="AG128" s="551"/>
      <c r="AH128" s="551"/>
    </row>
    <row r="129" spans="1:34">
      <c r="A129" s="564">
        <v>4000</v>
      </c>
      <c r="B129" s="569" t="s">
        <v>536</v>
      </c>
      <c r="C129" s="566"/>
      <c r="D129" s="574"/>
      <c r="E129" s="555" t="s">
        <v>355</v>
      </c>
      <c r="F129" s="994">
        <v>23</v>
      </c>
      <c r="G129" s="994">
        <v>16</v>
      </c>
      <c r="H129" s="994">
        <v>7</v>
      </c>
      <c r="I129" s="551"/>
      <c r="J129" s="551"/>
      <c r="K129" s="551"/>
      <c r="L129" s="551"/>
      <c r="M129" s="551"/>
      <c r="N129" s="551"/>
      <c r="O129" s="551"/>
      <c r="P129" s="551"/>
      <c r="Q129" s="551"/>
      <c r="R129" s="551"/>
      <c r="S129" s="551"/>
      <c r="T129" s="551"/>
      <c r="U129" s="551"/>
      <c r="V129" s="551"/>
      <c r="W129" s="551"/>
      <c r="X129" s="551"/>
      <c r="Y129" s="551"/>
      <c r="Z129" s="551"/>
      <c r="AA129" s="551"/>
      <c r="AB129" s="551"/>
      <c r="AC129" s="551"/>
      <c r="AD129" s="551"/>
      <c r="AE129" s="551"/>
      <c r="AF129" s="551"/>
      <c r="AG129" s="551"/>
      <c r="AH129" s="551"/>
    </row>
    <row r="130" spans="1:34">
      <c r="A130" s="565"/>
      <c r="B130" s="570"/>
      <c r="C130" s="563"/>
      <c r="D130" s="575"/>
      <c r="E130" s="553" t="s">
        <v>334</v>
      </c>
      <c r="F130" s="994">
        <v>13</v>
      </c>
      <c r="G130" s="994">
        <v>7</v>
      </c>
      <c r="H130" s="994">
        <v>6</v>
      </c>
      <c r="I130" s="551"/>
      <c r="J130" s="551"/>
      <c r="K130" s="551"/>
      <c r="L130" s="551"/>
      <c r="M130" s="551"/>
      <c r="N130" s="551"/>
      <c r="O130" s="551"/>
      <c r="P130" s="551"/>
      <c r="Q130" s="551"/>
      <c r="R130" s="551"/>
      <c r="S130" s="551"/>
      <c r="T130" s="551"/>
      <c r="U130" s="551"/>
      <c r="V130" s="551"/>
      <c r="W130" s="551"/>
      <c r="X130" s="551"/>
      <c r="Y130" s="551"/>
      <c r="Z130" s="551"/>
      <c r="AA130" s="551"/>
      <c r="AB130" s="551"/>
      <c r="AC130" s="551"/>
      <c r="AD130" s="551"/>
      <c r="AE130" s="551"/>
      <c r="AF130" s="551"/>
      <c r="AG130" s="551"/>
      <c r="AH130" s="551"/>
    </row>
    <row r="131" spans="1:34">
      <c r="A131" s="562"/>
      <c r="B131" s="571"/>
      <c r="C131" s="567"/>
      <c r="D131" s="576"/>
      <c r="E131" s="554" t="s">
        <v>335</v>
      </c>
      <c r="F131" s="994">
        <v>10</v>
      </c>
      <c r="G131" s="994">
        <v>9</v>
      </c>
      <c r="H131" s="994">
        <v>1</v>
      </c>
      <c r="I131" s="551"/>
      <c r="J131" s="551"/>
      <c r="K131" s="551"/>
      <c r="L131" s="551"/>
      <c r="M131" s="551"/>
      <c r="N131" s="551"/>
      <c r="O131" s="551"/>
      <c r="P131" s="551"/>
      <c r="Q131" s="551"/>
      <c r="R131" s="551"/>
      <c r="S131" s="551"/>
      <c r="T131" s="551"/>
      <c r="U131" s="551"/>
      <c r="V131" s="551"/>
      <c r="W131" s="551"/>
      <c r="X131" s="551"/>
      <c r="Y131" s="551"/>
      <c r="Z131" s="551"/>
      <c r="AA131" s="551"/>
      <c r="AB131" s="551"/>
      <c r="AC131" s="551"/>
      <c r="AD131" s="551"/>
      <c r="AE131" s="551"/>
      <c r="AF131" s="551"/>
      <c r="AG131" s="551"/>
      <c r="AH131" s="551"/>
    </row>
    <row r="132" spans="1:34">
      <c r="A132" s="564">
        <v>4100</v>
      </c>
      <c r="B132" s="569"/>
      <c r="C132" s="566" t="s">
        <v>537</v>
      </c>
      <c r="D132" s="574"/>
      <c r="E132" s="555" t="s">
        <v>355</v>
      </c>
      <c r="F132" s="994">
        <v>15</v>
      </c>
      <c r="G132" s="994">
        <v>11</v>
      </c>
      <c r="H132" s="994">
        <v>4</v>
      </c>
      <c r="I132" s="551"/>
      <c r="J132" s="551"/>
      <c r="K132" s="551"/>
      <c r="L132" s="551"/>
      <c r="M132" s="551"/>
      <c r="N132" s="551"/>
      <c r="O132" s="551"/>
      <c r="P132" s="551"/>
      <c r="Q132" s="551"/>
      <c r="R132" s="551"/>
      <c r="S132" s="551"/>
      <c r="T132" s="551"/>
      <c r="U132" s="551"/>
      <c r="V132" s="551"/>
      <c r="W132" s="551"/>
      <c r="X132" s="551"/>
      <c r="Y132" s="551"/>
      <c r="Z132" s="551"/>
      <c r="AA132" s="551"/>
      <c r="AB132" s="551"/>
      <c r="AC132" s="551"/>
      <c r="AD132" s="551"/>
      <c r="AE132" s="551"/>
      <c r="AF132" s="551"/>
      <c r="AG132" s="551"/>
      <c r="AH132" s="551"/>
    </row>
    <row r="133" spans="1:34">
      <c r="A133" s="565"/>
      <c r="B133" s="570"/>
      <c r="C133" s="563"/>
      <c r="D133" s="575"/>
      <c r="E133" s="553" t="s">
        <v>334</v>
      </c>
      <c r="F133" s="994">
        <v>9</v>
      </c>
      <c r="G133" s="994">
        <v>5</v>
      </c>
      <c r="H133" s="994">
        <v>4</v>
      </c>
      <c r="I133" s="551"/>
      <c r="J133" s="551"/>
      <c r="K133" s="551"/>
      <c r="L133" s="551"/>
      <c r="M133" s="551"/>
      <c r="N133" s="551"/>
      <c r="O133" s="551"/>
      <c r="P133" s="551"/>
      <c r="Q133" s="551"/>
      <c r="R133" s="551"/>
      <c r="S133" s="551"/>
      <c r="T133" s="551"/>
      <c r="U133" s="551"/>
      <c r="V133" s="551"/>
      <c r="W133" s="551"/>
      <c r="X133" s="551"/>
      <c r="Y133" s="551"/>
      <c r="Z133" s="551"/>
      <c r="AA133" s="551"/>
      <c r="AB133" s="551"/>
      <c r="AC133" s="551"/>
      <c r="AD133" s="551"/>
      <c r="AE133" s="551"/>
      <c r="AF133" s="551"/>
      <c r="AG133" s="551"/>
      <c r="AH133" s="551"/>
    </row>
    <row r="134" spans="1:34">
      <c r="A134" s="562"/>
      <c r="B134" s="571"/>
      <c r="C134" s="567"/>
      <c r="D134" s="576"/>
      <c r="E134" s="554" t="s">
        <v>335</v>
      </c>
      <c r="F134" s="994">
        <v>6</v>
      </c>
      <c r="G134" s="994">
        <v>6</v>
      </c>
      <c r="H134" s="994" t="s">
        <v>336</v>
      </c>
      <c r="I134" s="551"/>
      <c r="J134" s="551"/>
      <c r="K134" s="551"/>
      <c r="L134" s="551"/>
      <c r="M134" s="551"/>
      <c r="N134" s="551"/>
      <c r="O134" s="551"/>
      <c r="P134" s="551"/>
      <c r="Q134" s="551"/>
      <c r="R134" s="551"/>
      <c r="S134" s="551"/>
      <c r="T134" s="551"/>
      <c r="U134" s="551"/>
      <c r="V134" s="551"/>
      <c r="W134" s="551"/>
      <c r="X134" s="551"/>
      <c r="Y134" s="551"/>
      <c r="Z134" s="551"/>
      <c r="AA134" s="551"/>
      <c r="AB134" s="551"/>
      <c r="AC134" s="551"/>
      <c r="AD134" s="551"/>
      <c r="AE134" s="551"/>
      <c r="AF134" s="551"/>
      <c r="AG134" s="551"/>
      <c r="AH134" s="551"/>
    </row>
    <row r="135" spans="1:34">
      <c r="A135" s="564">
        <v>4200</v>
      </c>
      <c r="B135" s="569"/>
      <c r="C135" s="566" t="s">
        <v>506</v>
      </c>
      <c r="D135" s="574"/>
      <c r="E135" s="555" t="s">
        <v>355</v>
      </c>
      <c r="F135" s="994">
        <v>8</v>
      </c>
      <c r="G135" s="994">
        <v>5</v>
      </c>
      <c r="H135" s="994">
        <v>3</v>
      </c>
      <c r="I135" s="551"/>
      <c r="J135" s="551"/>
      <c r="K135" s="551"/>
      <c r="L135" s="551"/>
      <c r="M135" s="551"/>
      <c r="N135" s="551"/>
      <c r="O135" s="551"/>
      <c r="P135" s="551"/>
      <c r="Q135" s="551"/>
      <c r="R135" s="551"/>
      <c r="S135" s="551"/>
      <c r="T135" s="551"/>
      <c r="U135" s="551"/>
      <c r="V135" s="551"/>
      <c r="W135" s="551"/>
      <c r="X135" s="551"/>
      <c r="Y135" s="551"/>
      <c r="Z135" s="551"/>
      <c r="AA135" s="551"/>
      <c r="AB135" s="551"/>
      <c r="AC135" s="551"/>
      <c r="AD135" s="551"/>
      <c r="AE135" s="551"/>
      <c r="AF135" s="551"/>
      <c r="AG135" s="551"/>
      <c r="AH135" s="551"/>
    </row>
    <row r="136" spans="1:34">
      <c r="A136" s="565"/>
      <c r="B136" s="570"/>
      <c r="C136" s="563"/>
      <c r="D136" s="575"/>
      <c r="E136" s="553" t="s">
        <v>334</v>
      </c>
      <c r="F136" s="994">
        <v>4</v>
      </c>
      <c r="G136" s="994">
        <v>2</v>
      </c>
      <c r="H136" s="994">
        <v>2</v>
      </c>
      <c r="I136" s="551"/>
      <c r="J136" s="551"/>
      <c r="K136" s="551"/>
      <c r="L136" s="551"/>
      <c r="M136" s="551"/>
      <c r="N136" s="551"/>
      <c r="O136" s="551"/>
      <c r="P136" s="551"/>
      <c r="Q136" s="551"/>
      <c r="R136" s="551"/>
      <c r="S136" s="551"/>
      <c r="T136" s="551"/>
      <c r="U136" s="551"/>
      <c r="V136" s="551"/>
      <c r="W136" s="551"/>
      <c r="X136" s="551"/>
      <c r="Y136" s="551"/>
      <c r="Z136" s="551"/>
      <c r="AA136" s="551"/>
      <c r="AB136" s="551"/>
      <c r="AC136" s="551"/>
      <c r="AD136" s="551"/>
      <c r="AE136" s="551"/>
      <c r="AF136" s="551"/>
      <c r="AG136" s="551"/>
      <c r="AH136" s="551"/>
    </row>
    <row r="137" spans="1:34">
      <c r="A137" s="562"/>
      <c r="B137" s="571"/>
      <c r="C137" s="567"/>
      <c r="D137" s="576"/>
      <c r="E137" s="554" t="s">
        <v>335</v>
      </c>
      <c r="F137" s="994">
        <v>4</v>
      </c>
      <c r="G137" s="994">
        <v>3</v>
      </c>
      <c r="H137" s="994">
        <v>1</v>
      </c>
      <c r="I137" s="551"/>
      <c r="J137" s="551"/>
      <c r="K137" s="551"/>
      <c r="L137" s="551"/>
      <c r="M137" s="551"/>
      <c r="N137" s="551"/>
      <c r="O137" s="551"/>
      <c r="P137" s="551"/>
      <c r="Q137" s="551"/>
      <c r="R137" s="551"/>
      <c r="S137" s="551"/>
      <c r="T137" s="551"/>
      <c r="U137" s="551"/>
      <c r="V137" s="551"/>
      <c r="W137" s="551"/>
      <c r="X137" s="551"/>
      <c r="Y137" s="551"/>
      <c r="Z137" s="551"/>
      <c r="AA137" s="551"/>
      <c r="AB137" s="551"/>
      <c r="AC137" s="551"/>
      <c r="AD137" s="551"/>
      <c r="AE137" s="551"/>
      <c r="AF137" s="551"/>
      <c r="AG137" s="551"/>
      <c r="AH137" s="551"/>
    </row>
    <row r="138" spans="1:34">
      <c r="A138" s="564">
        <v>5000</v>
      </c>
      <c r="B138" s="569" t="s">
        <v>538</v>
      </c>
      <c r="C138" s="566"/>
      <c r="D138" s="574"/>
      <c r="E138" s="555" t="s">
        <v>355</v>
      </c>
      <c r="F138" s="994">
        <v>20</v>
      </c>
      <c r="G138" s="994">
        <v>14</v>
      </c>
      <c r="H138" s="994">
        <v>6</v>
      </c>
      <c r="I138" s="551"/>
      <c r="J138" s="551"/>
      <c r="K138" s="551"/>
      <c r="L138" s="551"/>
      <c r="M138" s="551"/>
      <c r="N138" s="551"/>
      <c r="O138" s="551"/>
      <c r="P138" s="551"/>
      <c r="Q138" s="551"/>
      <c r="R138" s="551"/>
      <c r="S138" s="551"/>
      <c r="T138" s="551"/>
      <c r="U138" s="551"/>
      <c r="V138" s="551"/>
      <c r="W138" s="551"/>
      <c r="X138" s="551"/>
      <c r="Y138" s="551"/>
      <c r="Z138" s="551"/>
      <c r="AA138" s="551"/>
      <c r="AB138" s="551"/>
      <c r="AC138" s="551"/>
      <c r="AD138" s="551"/>
      <c r="AE138" s="551"/>
      <c r="AF138" s="551"/>
      <c r="AG138" s="551"/>
      <c r="AH138" s="551"/>
    </row>
    <row r="139" spans="1:34">
      <c r="A139" s="565"/>
      <c r="B139" s="570"/>
      <c r="C139" s="563"/>
      <c r="D139" s="575"/>
      <c r="E139" s="553" t="s">
        <v>334</v>
      </c>
      <c r="F139" s="994">
        <v>7</v>
      </c>
      <c r="G139" s="994">
        <v>3</v>
      </c>
      <c r="H139" s="994">
        <v>4</v>
      </c>
      <c r="I139" s="551"/>
      <c r="J139" s="551"/>
      <c r="K139" s="551"/>
      <c r="L139" s="551"/>
      <c r="M139" s="551"/>
      <c r="N139" s="551"/>
      <c r="O139" s="551"/>
      <c r="P139" s="551"/>
      <c r="Q139" s="551"/>
      <c r="R139" s="551"/>
      <c r="S139" s="551"/>
      <c r="T139" s="551"/>
      <c r="U139" s="551"/>
      <c r="V139" s="551"/>
      <c r="W139" s="551"/>
      <c r="X139" s="551"/>
      <c r="Y139" s="551"/>
      <c r="Z139" s="551"/>
      <c r="AA139" s="551"/>
      <c r="AB139" s="551"/>
      <c r="AC139" s="551"/>
      <c r="AD139" s="551"/>
      <c r="AE139" s="551"/>
      <c r="AF139" s="551"/>
      <c r="AG139" s="551"/>
      <c r="AH139" s="551"/>
    </row>
    <row r="140" spans="1:34">
      <c r="A140" s="562"/>
      <c r="B140" s="571"/>
      <c r="C140" s="567"/>
      <c r="D140" s="576"/>
      <c r="E140" s="554" t="s">
        <v>335</v>
      </c>
      <c r="F140" s="994">
        <v>13</v>
      </c>
      <c r="G140" s="994">
        <v>11</v>
      </c>
      <c r="H140" s="994">
        <v>2</v>
      </c>
      <c r="I140" s="551"/>
      <c r="J140" s="551"/>
      <c r="K140" s="551"/>
      <c r="L140" s="551"/>
      <c r="M140" s="551"/>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row>
    <row r="141" spans="1:34">
      <c r="A141" s="564">
        <v>5100</v>
      </c>
      <c r="B141" s="569"/>
      <c r="C141" s="566" t="s">
        <v>539</v>
      </c>
      <c r="D141" s="574"/>
      <c r="E141" s="555" t="s">
        <v>355</v>
      </c>
      <c r="F141" s="994">
        <v>17</v>
      </c>
      <c r="G141" s="994">
        <v>11</v>
      </c>
      <c r="H141" s="994">
        <v>6</v>
      </c>
      <c r="I141" s="551"/>
      <c r="J141" s="551"/>
      <c r="K141" s="551"/>
      <c r="L141" s="551"/>
      <c r="M141" s="551"/>
      <c r="N141" s="551"/>
      <c r="O141" s="551"/>
      <c r="P141" s="551"/>
      <c r="Q141" s="551"/>
      <c r="R141" s="551"/>
      <c r="S141" s="551"/>
      <c r="T141" s="551"/>
      <c r="U141" s="551"/>
      <c r="V141" s="551"/>
      <c r="W141" s="551"/>
      <c r="X141" s="551"/>
      <c r="Y141" s="551"/>
      <c r="Z141" s="551"/>
      <c r="AA141" s="551"/>
      <c r="AB141" s="551"/>
      <c r="AC141" s="551"/>
      <c r="AD141" s="551"/>
      <c r="AE141" s="551"/>
      <c r="AF141" s="551"/>
      <c r="AG141" s="551"/>
      <c r="AH141" s="551"/>
    </row>
    <row r="142" spans="1:34">
      <c r="A142" s="565"/>
      <c r="B142" s="570"/>
      <c r="C142" s="563"/>
      <c r="D142" s="575"/>
      <c r="E142" s="553" t="s">
        <v>334</v>
      </c>
      <c r="F142" s="994">
        <v>6</v>
      </c>
      <c r="G142" s="994">
        <v>2</v>
      </c>
      <c r="H142" s="994">
        <v>4</v>
      </c>
      <c r="I142" s="551"/>
      <c r="J142" s="551"/>
      <c r="K142" s="551"/>
      <c r="L142" s="551"/>
      <c r="M142" s="551"/>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row>
    <row r="143" spans="1:34">
      <c r="A143" s="562"/>
      <c r="B143" s="571"/>
      <c r="C143" s="567"/>
      <c r="D143" s="576"/>
      <c r="E143" s="554" t="s">
        <v>335</v>
      </c>
      <c r="F143" s="994">
        <v>11</v>
      </c>
      <c r="G143" s="994">
        <v>9</v>
      </c>
      <c r="H143" s="994">
        <v>2</v>
      </c>
      <c r="I143" s="551"/>
      <c r="J143" s="551"/>
      <c r="K143" s="551"/>
      <c r="L143" s="551"/>
      <c r="M143" s="551"/>
      <c r="N143" s="551"/>
      <c r="O143" s="551"/>
      <c r="P143" s="551"/>
      <c r="Q143" s="551"/>
      <c r="R143" s="551"/>
      <c r="S143" s="551"/>
      <c r="T143" s="551"/>
      <c r="U143" s="551"/>
      <c r="V143" s="551"/>
      <c r="W143" s="551"/>
      <c r="X143" s="551"/>
      <c r="Y143" s="551"/>
      <c r="Z143" s="551"/>
      <c r="AA143" s="551"/>
      <c r="AB143" s="551"/>
      <c r="AC143" s="551"/>
      <c r="AD143" s="551"/>
      <c r="AE143" s="551"/>
      <c r="AF143" s="551"/>
      <c r="AG143" s="551"/>
      <c r="AH143" s="551"/>
    </row>
    <row r="144" spans="1:34">
      <c r="A144" s="564">
        <v>5200</v>
      </c>
      <c r="B144" s="569"/>
      <c r="C144" s="566" t="s">
        <v>540</v>
      </c>
      <c r="D144" s="574"/>
      <c r="E144" s="555" t="s">
        <v>355</v>
      </c>
      <c r="F144" s="994">
        <v>3</v>
      </c>
      <c r="G144" s="994">
        <v>3</v>
      </c>
      <c r="H144" s="994" t="s">
        <v>336</v>
      </c>
      <c r="I144" s="551"/>
      <c r="J144" s="551"/>
      <c r="K144" s="551"/>
      <c r="L144" s="551"/>
      <c r="M144" s="551"/>
      <c r="N144" s="551"/>
      <c r="O144" s="551"/>
      <c r="P144" s="551"/>
      <c r="Q144" s="551"/>
      <c r="R144" s="551"/>
      <c r="S144" s="551"/>
      <c r="T144" s="551"/>
      <c r="U144" s="551"/>
      <c r="V144" s="551"/>
      <c r="W144" s="551"/>
      <c r="X144" s="551"/>
      <c r="Y144" s="551"/>
      <c r="Z144" s="551"/>
      <c r="AA144" s="551"/>
      <c r="AB144" s="551"/>
      <c r="AC144" s="551"/>
      <c r="AD144" s="551"/>
      <c r="AE144" s="551"/>
      <c r="AF144" s="551"/>
      <c r="AG144" s="551"/>
      <c r="AH144" s="551"/>
    </row>
    <row r="145" spans="1:34">
      <c r="A145" s="565"/>
      <c r="B145" s="570"/>
      <c r="C145" s="563"/>
      <c r="D145" s="575"/>
      <c r="E145" s="553" t="s">
        <v>334</v>
      </c>
      <c r="F145" s="994">
        <v>1</v>
      </c>
      <c r="G145" s="994">
        <v>1</v>
      </c>
      <c r="H145" s="994" t="s">
        <v>336</v>
      </c>
      <c r="I145" s="551"/>
      <c r="J145" s="551"/>
      <c r="K145" s="551"/>
      <c r="L145" s="551"/>
      <c r="M145" s="551"/>
      <c r="N145" s="551"/>
      <c r="O145" s="551"/>
      <c r="P145" s="551"/>
      <c r="Q145" s="551"/>
      <c r="R145" s="551"/>
      <c r="S145" s="551"/>
      <c r="T145" s="551"/>
      <c r="U145" s="551"/>
      <c r="V145" s="551"/>
      <c r="W145" s="551"/>
      <c r="X145" s="551"/>
      <c r="Y145" s="551"/>
      <c r="Z145" s="551"/>
      <c r="AA145" s="551"/>
      <c r="AB145" s="551"/>
      <c r="AC145" s="551"/>
      <c r="AD145" s="551"/>
      <c r="AE145" s="551"/>
      <c r="AF145" s="551"/>
      <c r="AG145" s="551"/>
      <c r="AH145" s="551"/>
    </row>
    <row r="146" spans="1:34">
      <c r="A146" s="562"/>
      <c r="B146" s="571"/>
      <c r="C146" s="567"/>
      <c r="D146" s="576"/>
      <c r="E146" s="554" t="s">
        <v>335</v>
      </c>
      <c r="F146" s="994">
        <v>2</v>
      </c>
      <c r="G146" s="994">
        <v>2</v>
      </c>
      <c r="H146" s="994" t="s">
        <v>336</v>
      </c>
      <c r="I146" s="551"/>
      <c r="J146" s="551"/>
      <c r="K146" s="551"/>
      <c r="L146" s="551"/>
      <c r="M146" s="551"/>
      <c r="N146" s="551"/>
      <c r="O146" s="551"/>
      <c r="P146" s="551"/>
      <c r="Q146" s="551"/>
      <c r="R146" s="551"/>
      <c r="S146" s="551"/>
      <c r="T146" s="551"/>
      <c r="U146" s="551"/>
      <c r="V146" s="551"/>
      <c r="W146" s="551"/>
      <c r="X146" s="551"/>
      <c r="Y146" s="551"/>
      <c r="Z146" s="551"/>
      <c r="AA146" s="551"/>
      <c r="AB146" s="551"/>
      <c r="AC146" s="551"/>
      <c r="AD146" s="551"/>
      <c r="AE146" s="551"/>
      <c r="AF146" s="551"/>
      <c r="AG146" s="551"/>
      <c r="AH146" s="551"/>
    </row>
    <row r="147" spans="1:34">
      <c r="A147" s="564">
        <v>6000</v>
      </c>
      <c r="B147" s="569" t="s">
        <v>541</v>
      </c>
      <c r="C147" s="566"/>
      <c r="D147" s="574"/>
      <c r="E147" s="555" t="s">
        <v>355</v>
      </c>
      <c r="F147" s="994">
        <v>60</v>
      </c>
      <c r="G147" s="994">
        <v>47</v>
      </c>
      <c r="H147" s="994">
        <v>13</v>
      </c>
      <c r="I147" s="551"/>
      <c r="J147" s="551"/>
      <c r="K147" s="551"/>
      <c r="L147" s="551"/>
      <c r="M147" s="551"/>
      <c r="N147" s="551"/>
      <c r="O147" s="551"/>
      <c r="P147" s="551"/>
      <c r="Q147" s="551"/>
      <c r="R147" s="551"/>
      <c r="S147" s="551"/>
      <c r="T147" s="551"/>
      <c r="U147" s="551"/>
      <c r="V147" s="551"/>
      <c r="W147" s="551"/>
      <c r="X147" s="551"/>
      <c r="Y147" s="551"/>
      <c r="Z147" s="551"/>
      <c r="AA147" s="551"/>
      <c r="AB147" s="551"/>
      <c r="AC147" s="551"/>
      <c r="AD147" s="551"/>
      <c r="AE147" s="551"/>
      <c r="AF147" s="551"/>
      <c r="AG147" s="551"/>
      <c r="AH147" s="551"/>
    </row>
    <row r="148" spans="1:34">
      <c r="A148" s="565"/>
      <c r="B148" s="570"/>
      <c r="C148" s="563"/>
      <c r="D148" s="575"/>
      <c r="E148" s="553" t="s">
        <v>334</v>
      </c>
      <c r="F148" s="994">
        <v>28</v>
      </c>
      <c r="G148" s="994">
        <v>22</v>
      </c>
      <c r="H148" s="994">
        <v>6</v>
      </c>
      <c r="I148" s="551"/>
      <c r="J148" s="551"/>
      <c r="K148" s="551"/>
      <c r="L148" s="551"/>
      <c r="M148" s="551"/>
      <c r="N148" s="551"/>
      <c r="O148" s="551"/>
      <c r="P148" s="551"/>
      <c r="Q148" s="551"/>
      <c r="R148" s="551"/>
      <c r="S148" s="551"/>
      <c r="T148" s="551"/>
      <c r="U148" s="551"/>
      <c r="V148" s="551"/>
      <c r="W148" s="551"/>
      <c r="X148" s="551"/>
      <c r="Y148" s="551"/>
      <c r="Z148" s="551"/>
      <c r="AA148" s="551"/>
      <c r="AB148" s="551"/>
      <c r="AC148" s="551"/>
      <c r="AD148" s="551"/>
      <c r="AE148" s="551"/>
      <c r="AF148" s="551"/>
      <c r="AG148" s="551"/>
      <c r="AH148" s="551"/>
    </row>
    <row r="149" spans="1:34">
      <c r="A149" s="562"/>
      <c r="B149" s="571"/>
      <c r="C149" s="567"/>
      <c r="D149" s="576"/>
      <c r="E149" s="554" t="s">
        <v>335</v>
      </c>
      <c r="F149" s="994">
        <v>32</v>
      </c>
      <c r="G149" s="994">
        <v>25</v>
      </c>
      <c r="H149" s="994">
        <v>7</v>
      </c>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row>
    <row r="150" spans="1:34">
      <c r="A150" s="564">
        <v>6100</v>
      </c>
      <c r="B150" s="569"/>
      <c r="C150" s="566" t="s">
        <v>542</v>
      </c>
      <c r="D150" s="574"/>
      <c r="E150" s="555" t="s">
        <v>355</v>
      </c>
      <c r="F150" s="994">
        <v>1</v>
      </c>
      <c r="G150" s="994">
        <v>1</v>
      </c>
      <c r="H150" s="994" t="s">
        <v>336</v>
      </c>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row>
    <row r="151" spans="1:34">
      <c r="A151" s="565"/>
      <c r="B151" s="570"/>
      <c r="C151" s="563"/>
      <c r="D151" s="575"/>
      <c r="E151" s="553" t="s">
        <v>334</v>
      </c>
      <c r="F151" s="994">
        <v>1</v>
      </c>
      <c r="G151" s="994">
        <v>1</v>
      </c>
      <c r="H151" s="994" t="s">
        <v>336</v>
      </c>
      <c r="I151" s="551"/>
      <c r="J151" s="551"/>
      <c r="K151" s="551"/>
      <c r="L151" s="551"/>
      <c r="M151" s="551"/>
      <c r="N151" s="551"/>
      <c r="O151" s="551"/>
      <c r="P151" s="551"/>
      <c r="Q151" s="551"/>
      <c r="R151" s="551"/>
      <c r="S151" s="551"/>
      <c r="T151" s="551"/>
      <c r="U151" s="551"/>
      <c r="V151" s="551"/>
      <c r="W151" s="551"/>
      <c r="X151" s="551"/>
      <c r="Y151" s="551"/>
      <c r="Z151" s="551"/>
      <c r="AA151" s="551"/>
      <c r="AB151" s="551"/>
      <c r="AC151" s="551"/>
      <c r="AD151" s="551"/>
      <c r="AE151" s="551"/>
      <c r="AF151" s="551"/>
      <c r="AG151" s="551"/>
      <c r="AH151" s="551"/>
    </row>
    <row r="152" spans="1:34">
      <c r="A152" s="562"/>
      <c r="B152" s="571"/>
      <c r="C152" s="567"/>
      <c r="D152" s="576"/>
      <c r="E152" s="554" t="s">
        <v>335</v>
      </c>
      <c r="F152" s="994" t="s">
        <v>336</v>
      </c>
      <c r="G152" s="994" t="s">
        <v>336</v>
      </c>
      <c r="H152" s="994" t="s">
        <v>336</v>
      </c>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row>
    <row r="153" spans="1:34">
      <c r="A153" s="564">
        <v>6200</v>
      </c>
      <c r="B153" s="569"/>
      <c r="C153" s="566" t="s">
        <v>543</v>
      </c>
      <c r="D153" s="574"/>
      <c r="E153" s="555" t="s">
        <v>355</v>
      </c>
      <c r="F153" s="994">
        <v>4</v>
      </c>
      <c r="G153" s="994">
        <v>3</v>
      </c>
      <c r="H153" s="994">
        <v>1</v>
      </c>
      <c r="I153" s="551"/>
      <c r="J153" s="551"/>
      <c r="K153" s="551"/>
      <c r="L153" s="551"/>
      <c r="M153" s="551"/>
      <c r="N153" s="551"/>
      <c r="O153" s="551"/>
      <c r="P153" s="551"/>
      <c r="Q153" s="551"/>
      <c r="R153" s="551"/>
      <c r="S153" s="551"/>
      <c r="T153" s="551"/>
      <c r="U153" s="551"/>
      <c r="V153" s="551"/>
      <c r="W153" s="551"/>
      <c r="X153" s="551"/>
      <c r="Y153" s="551"/>
      <c r="Z153" s="551"/>
      <c r="AA153" s="551"/>
      <c r="AB153" s="551"/>
      <c r="AC153" s="551"/>
      <c r="AD153" s="551"/>
      <c r="AE153" s="551"/>
      <c r="AF153" s="551"/>
      <c r="AG153" s="551"/>
      <c r="AH153" s="551"/>
    </row>
    <row r="154" spans="1:34">
      <c r="A154" s="565"/>
      <c r="B154" s="570"/>
      <c r="C154" s="563"/>
      <c r="D154" s="575"/>
      <c r="E154" s="553" t="s">
        <v>334</v>
      </c>
      <c r="F154" s="994">
        <v>2</v>
      </c>
      <c r="G154" s="994">
        <v>2</v>
      </c>
      <c r="H154" s="994" t="s">
        <v>336</v>
      </c>
      <c r="I154" s="551"/>
      <c r="J154" s="551"/>
      <c r="K154" s="551"/>
      <c r="L154" s="551"/>
      <c r="M154" s="551"/>
      <c r="N154" s="551"/>
      <c r="O154" s="551"/>
      <c r="P154" s="551"/>
      <c r="Q154" s="551"/>
      <c r="R154" s="551"/>
      <c r="S154" s="551"/>
      <c r="T154" s="551"/>
      <c r="U154" s="551"/>
      <c r="V154" s="551"/>
      <c r="W154" s="551"/>
      <c r="X154" s="551"/>
      <c r="Y154" s="551"/>
      <c r="Z154" s="551"/>
      <c r="AA154" s="551"/>
      <c r="AB154" s="551"/>
      <c r="AC154" s="551"/>
      <c r="AD154" s="551"/>
      <c r="AE154" s="551"/>
      <c r="AF154" s="551"/>
      <c r="AG154" s="551"/>
      <c r="AH154" s="551"/>
    </row>
    <row r="155" spans="1:34">
      <c r="A155" s="562"/>
      <c r="B155" s="571"/>
      <c r="C155" s="567"/>
      <c r="D155" s="576"/>
      <c r="E155" s="554" t="s">
        <v>335</v>
      </c>
      <c r="F155" s="994">
        <v>2</v>
      </c>
      <c r="G155" s="994">
        <v>1</v>
      </c>
      <c r="H155" s="994">
        <v>1</v>
      </c>
      <c r="I155" s="551"/>
      <c r="J155" s="551"/>
      <c r="K155" s="551"/>
      <c r="L155" s="551"/>
      <c r="M155" s="551"/>
      <c r="N155" s="551"/>
      <c r="O155" s="551"/>
      <c r="P155" s="551"/>
      <c r="Q155" s="551"/>
      <c r="R155" s="551"/>
      <c r="S155" s="551"/>
      <c r="T155" s="551"/>
      <c r="U155" s="551"/>
      <c r="V155" s="551"/>
      <c r="W155" s="551"/>
      <c r="X155" s="551"/>
      <c r="Y155" s="551"/>
      <c r="Z155" s="551"/>
      <c r="AA155" s="551"/>
      <c r="AB155" s="551"/>
      <c r="AC155" s="551"/>
      <c r="AD155" s="551"/>
      <c r="AE155" s="551"/>
      <c r="AF155" s="551"/>
      <c r="AG155" s="551"/>
      <c r="AH155" s="551"/>
    </row>
    <row r="156" spans="1:34">
      <c r="A156" s="564">
        <v>6300</v>
      </c>
      <c r="B156" s="569"/>
      <c r="C156" s="566" t="s">
        <v>544</v>
      </c>
      <c r="D156" s="574"/>
      <c r="E156" s="555" t="s">
        <v>355</v>
      </c>
      <c r="F156" s="994">
        <v>14</v>
      </c>
      <c r="G156" s="994">
        <v>12</v>
      </c>
      <c r="H156" s="994">
        <v>2</v>
      </c>
      <c r="I156" s="551"/>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row>
    <row r="157" spans="1:34">
      <c r="A157" s="565"/>
      <c r="B157" s="570"/>
      <c r="C157" s="563"/>
      <c r="D157" s="575"/>
      <c r="E157" s="553" t="s">
        <v>334</v>
      </c>
      <c r="F157" s="994">
        <v>7</v>
      </c>
      <c r="G157" s="994">
        <v>7</v>
      </c>
      <c r="H157" s="994" t="s">
        <v>336</v>
      </c>
      <c r="I157" s="551"/>
      <c r="J157" s="551"/>
      <c r="K157" s="551"/>
      <c r="L157" s="551"/>
      <c r="M157" s="551"/>
      <c r="N157" s="551"/>
      <c r="O157" s="551"/>
      <c r="P157" s="551"/>
      <c r="Q157" s="551"/>
      <c r="R157" s="551"/>
      <c r="S157" s="551"/>
      <c r="T157" s="551"/>
      <c r="U157" s="551"/>
      <c r="V157" s="551"/>
      <c r="W157" s="551"/>
      <c r="X157" s="551"/>
      <c r="Y157" s="551"/>
      <c r="Z157" s="551"/>
      <c r="AA157" s="551"/>
      <c r="AB157" s="551"/>
      <c r="AC157" s="551"/>
      <c r="AD157" s="551"/>
      <c r="AE157" s="551"/>
      <c r="AF157" s="551"/>
      <c r="AG157" s="551"/>
      <c r="AH157" s="551"/>
    </row>
    <row r="158" spans="1:34">
      <c r="A158" s="562"/>
      <c r="B158" s="571"/>
      <c r="C158" s="567"/>
      <c r="D158" s="576"/>
      <c r="E158" s="554" t="s">
        <v>335</v>
      </c>
      <c r="F158" s="994">
        <v>7</v>
      </c>
      <c r="G158" s="994">
        <v>5</v>
      </c>
      <c r="H158" s="994">
        <v>2</v>
      </c>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row>
    <row r="159" spans="1:34">
      <c r="A159" s="564">
        <v>6400</v>
      </c>
      <c r="B159" s="569"/>
      <c r="C159" s="566" t="s">
        <v>545</v>
      </c>
      <c r="D159" s="574"/>
      <c r="E159" s="555" t="s">
        <v>355</v>
      </c>
      <c r="F159" s="994">
        <v>21</v>
      </c>
      <c r="G159" s="994">
        <v>19</v>
      </c>
      <c r="H159" s="994">
        <v>2</v>
      </c>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1"/>
      <c r="AF159" s="551"/>
      <c r="AG159" s="551"/>
      <c r="AH159" s="551"/>
    </row>
    <row r="160" spans="1:34">
      <c r="A160" s="565"/>
      <c r="B160" s="570"/>
      <c r="C160" s="563"/>
      <c r="D160" s="575"/>
      <c r="E160" s="553" t="s">
        <v>334</v>
      </c>
      <c r="F160" s="994">
        <v>7</v>
      </c>
      <c r="G160" s="994">
        <v>7</v>
      </c>
      <c r="H160" s="994" t="s">
        <v>336</v>
      </c>
      <c r="I160" s="551"/>
      <c r="J160" s="551"/>
      <c r="K160" s="551"/>
      <c r="L160" s="551"/>
      <c r="M160" s="551"/>
      <c r="N160" s="551"/>
      <c r="O160" s="551"/>
      <c r="P160" s="551"/>
      <c r="Q160" s="551"/>
      <c r="R160" s="551"/>
      <c r="S160" s="551"/>
      <c r="T160" s="551"/>
      <c r="U160" s="551"/>
      <c r="V160" s="551"/>
      <c r="W160" s="551"/>
      <c r="X160" s="551"/>
      <c r="Y160" s="551"/>
      <c r="Z160" s="551"/>
      <c r="AA160" s="551"/>
      <c r="AB160" s="551"/>
      <c r="AC160" s="551"/>
      <c r="AD160" s="551"/>
      <c r="AE160" s="551"/>
      <c r="AF160" s="551"/>
      <c r="AG160" s="551"/>
      <c r="AH160" s="551"/>
    </row>
    <row r="161" spans="1:34">
      <c r="A161" s="562"/>
      <c r="B161" s="571"/>
      <c r="C161" s="567"/>
      <c r="D161" s="576"/>
      <c r="E161" s="554" t="s">
        <v>335</v>
      </c>
      <c r="F161" s="994">
        <v>14</v>
      </c>
      <c r="G161" s="994">
        <v>12</v>
      </c>
      <c r="H161" s="994">
        <v>2</v>
      </c>
      <c r="I161" s="551"/>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row>
    <row r="162" spans="1:34">
      <c r="A162" s="564">
        <v>6500</v>
      </c>
      <c r="B162" s="569"/>
      <c r="C162" s="566" t="s">
        <v>546</v>
      </c>
      <c r="D162" s="574"/>
      <c r="E162" s="555" t="s">
        <v>355</v>
      </c>
      <c r="F162" s="994">
        <v>20</v>
      </c>
      <c r="G162" s="994">
        <v>12</v>
      </c>
      <c r="H162" s="994">
        <v>8</v>
      </c>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row>
    <row r="163" spans="1:34">
      <c r="A163" s="565"/>
      <c r="B163" s="570"/>
      <c r="C163" s="563"/>
      <c r="D163" s="575"/>
      <c r="E163" s="553" t="s">
        <v>334</v>
      </c>
      <c r="F163" s="994">
        <v>11</v>
      </c>
      <c r="G163" s="994">
        <v>5</v>
      </c>
      <c r="H163" s="994">
        <v>6</v>
      </c>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row>
    <row r="164" spans="1:34">
      <c r="A164" s="562"/>
      <c r="B164" s="571"/>
      <c r="C164" s="567"/>
      <c r="D164" s="576"/>
      <c r="E164" s="554" t="s">
        <v>335</v>
      </c>
      <c r="F164" s="994">
        <v>9</v>
      </c>
      <c r="G164" s="994">
        <v>7</v>
      </c>
      <c r="H164" s="994">
        <v>2</v>
      </c>
      <c r="I164" s="551"/>
      <c r="J164" s="551"/>
      <c r="K164" s="551"/>
      <c r="L164" s="551"/>
      <c r="M164" s="551"/>
      <c r="N164" s="551"/>
      <c r="O164" s="551"/>
      <c r="P164" s="551"/>
      <c r="Q164" s="551"/>
      <c r="R164" s="551"/>
      <c r="S164" s="551"/>
      <c r="T164" s="551"/>
      <c r="U164" s="551"/>
      <c r="V164" s="551"/>
      <c r="W164" s="551"/>
      <c r="X164" s="551"/>
      <c r="Y164" s="551"/>
      <c r="Z164" s="551"/>
      <c r="AA164" s="551"/>
      <c r="AB164" s="551"/>
      <c r="AC164" s="551"/>
      <c r="AD164" s="551"/>
      <c r="AE164" s="551"/>
      <c r="AF164" s="551"/>
      <c r="AG164" s="551"/>
      <c r="AH164" s="551"/>
    </row>
    <row r="165" spans="1:34">
      <c r="A165" s="564">
        <v>7000</v>
      </c>
      <c r="B165" s="569" t="s">
        <v>547</v>
      </c>
      <c r="C165" s="566"/>
      <c r="D165" s="574"/>
      <c r="E165" s="555" t="s">
        <v>355</v>
      </c>
      <c r="F165" s="994" t="s">
        <v>336</v>
      </c>
      <c r="G165" s="994" t="s">
        <v>336</v>
      </c>
      <c r="H165" s="994" t="s">
        <v>336</v>
      </c>
      <c r="I165" s="551"/>
      <c r="J165" s="551"/>
      <c r="K165" s="551"/>
      <c r="L165" s="551"/>
      <c r="M165" s="551"/>
      <c r="N165" s="551"/>
      <c r="O165" s="551"/>
      <c r="P165" s="551"/>
      <c r="Q165" s="551"/>
      <c r="R165" s="551"/>
      <c r="S165" s="551"/>
      <c r="T165" s="551"/>
      <c r="U165" s="551"/>
      <c r="V165" s="551"/>
      <c r="W165" s="551"/>
      <c r="X165" s="551"/>
      <c r="Y165" s="551"/>
      <c r="Z165" s="551"/>
      <c r="AA165" s="551"/>
      <c r="AB165" s="551"/>
      <c r="AC165" s="551"/>
      <c r="AD165" s="551"/>
      <c r="AE165" s="551"/>
      <c r="AF165" s="551"/>
      <c r="AG165" s="551"/>
      <c r="AH165" s="551"/>
    </row>
    <row r="166" spans="1:34">
      <c r="A166" s="565"/>
      <c r="B166" s="570"/>
      <c r="C166" s="563"/>
      <c r="D166" s="575"/>
      <c r="E166" s="553" t="s">
        <v>334</v>
      </c>
      <c r="F166" s="994" t="s">
        <v>336</v>
      </c>
      <c r="G166" s="994" t="s">
        <v>336</v>
      </c>
      <c r="H166" s="994" t="s">
        <v>336</v>
      </c>
      <c r="I166" s="551"/>
      <c r="J166" s="551"/>
      <c r="K166" s="551"/>
      <c r="L166" s="551"/>
      <c r="M166" s="551"/>
      <c r="N166" s="551"/>
      <c r="O166" s="551"/>
      <c r="P166" s="551"/>
      <c r="Q166" s="551"/>
      <c r="R166" s="551"/>
      <c r="S166" s="551"/>
      <c r="T166" s="551"/>
      <c r="U166" s="551"/>
      <c r="V166" s="551"/>
      <c r="W166" s="551"/>
      <c r="X166" s="551"/>
      <c r="Y166" s="551"/>
      <c r="Z166" s="551"/>
      <c r="AA166" s="551"/>
      <c r="AB166" s="551"/>
      <c r="AC166" s="551"/>
      <c r="AD166" s="551"/>
      <c r="AE166" s="551"/>
      <c r="AF166" s="551"/>
      <c r="AG166" s="551"/>
      <c r="AH166" s="551"/>
    </row>
    <row r="167" spans="1:34">
      <c r="A167" s="562"/>
      <c r="B167" s="571"/>
      <c r="C167" s="567"/>
      <c r="D167" s="576"/>
      <c r="E167" s="554" t="s">
        <v>335</v>
      </c>
      <c r="F167" s="994" t="s">
        <v>336</v>
      </c>
      <c r="G167" s="994" t="s">
        <v>336</v>
      </c>
      <c r="H167" s="994" t="s">
        <v>336</v>
      </c>
      <c r="I167" s="551"/>
      <c r="J167" s="551"/>
      <c r="K167" s="551"/>
      <c r="L167" s="551"/>
      <c r="M167" s="551"/>
      <c r="N167" s="551"/>
      <c r="O167" s="551"/>
      <c r="P167" s="551"/>
      <c r="Q167" s="551"/>
      <c r="R167" s="551"/>
      <c r="S167" s="551"/>
      <c r="T167" s="551"/>
      <c r="U167" s="551"/>
      <c r="V167" s="551"/>
      <c r="W167" s="551"/>
      <c r="X167" s="551"/>
      <c r="Y167" s="551"/>
      <c r="Z167" s="551"/>
      <c r="AA167" s="551"/>
      <c r="AB167" s="551"/>
      <c r="AC167" s="551"/>
      <c r="AD167" s="551"/>
      <c r="AE167" s="551"/>
      <c r="AF167" s="551"/>
      <c r="AG167" s="551"/>
      <c r="AH167" s="551"/>
    </row>
    <row r="168" spans="1:34">
      <c r="A168" s="564">
        <v>8000</v>
      </c>
      <c r="B168" s="569" t="s">
        <v>548</v>
      </c>
      <c r="C168" s="566"/>
      <c r="D168" s="574"/>
      <c r="E168" s="555" t="s">
        <v>355</v>
      </c>
      <c r="F168" s="994" t="s">
        <v>336</v>
      </c>
      <c r="G168" s="994" t="s">
        <v>336</v>
      </c>
      <c r="H168" s="994" t="s">
        <v>336</v>
      </c>
      <c r="I168" s="551"/>
      <c r="J168" s="551"/>
      <c r="K168" s="551"/>
      <c r="L168" s="551"/>
      <c r="M168" s="551"/>
      <c r="N168" s="551"/>
      <c r="O168" s="551"/>
      <c r="P168" s="551"/>
      <c r="Q168" s="551"/>
      <c r="R168" s="551"/>
      <c r="S168" s="551"/>
      <c r="T168" s="551"/>
      <c r="U168" s="551"/>
      <c r="V168" s="551"/>
      <c r="W168" s="551"/>
      <c r="X168" s="551"/>
      <c r="Y168" s="551"/>
      <c r="Z168" s="551"/>
      <c r="AA168" s="551"/>
      <c r="AB168" s="551"/>
      <c r="AC168" s="551"/>
      <c r="AD168" s="551"/>
      <c r="AE168" s="551"/>
      <c r="AF168" s="551"/>
      <c r="AG168" s="551"/>
      <c r="AH168" s="551"/>
    </row>
    <row r="169" spans="1:34">
      <c r="A169" s="565"/>
      <c r="B169" s="570"/>
      <c r="C169" s="563"/>
      <c r="D169" s="575"/>
      <c r="E169" s="553" t="s">
        <v>334</v>
      </c>
      <c r="F169" s="994" t="s">
        <v>336</v>
      </c>
      <c r="G169" s="994" t="s">
        <v>336</v>
      </c>
      <c r="H169" s="994" t="s">
        <v>336</v>
      </c>
      <c r="I169" s="551"/>
      <c r="J169" s="551"/>
      <c r="K169" s="551"/>
      <c r="L169" s="551"/>
      <c r="M169" s="551"/>
      <c r="N169" s="551"/>
      <c r="O169" s="551"/>
      <c r="P169" s="551"/>
      <c r="Q169" s="551"/>
      <c r="R169" s="551"/>
      <c r="S169" s="551"/>
      <c r="T169" s="551"/>
      <c r="U169" s="551"/>
      <c r="V169" s="551"/>
      <c r="W169" s="551"/>
      <c r="X169" s="551"/>
      <c r="Y169" s="551"/>
      <c r="Z169" s="551"/>
      <c r="AA169" s="551"/>
      <c r="AB169" s="551"/>
      <c r="AC169" s="551"/>
      <c r="AD169" s="551"/>
      <c r="AE169" s="551"/>
      <c r="AF169" s="551"/>
      <c r="AG169" s="551"/>
      <c r="AH169" s="551"/>
    </row>
    <row r="170" spans="1:34">
      <c r="A170" s="562"/>
      <c r="B170" s="571"/>
      <c r="C170" s="567"/>
      <c r="D170" s="576"/>
      <c r="E170" s="554" t="s">
        <v>335</v>
      </c>
      <c r="F170" s="994" t="s">
        <v>336</v>
      </c>
      <c r="G170" s="994" t="s">
        <v>336</v>
      </c>
      <c r="H170" s="994" t="s">
        <v>336</v>
      </c>
      <c r="I170" s="551"/>
      <c r="J170" s="551"/>
      <c r="K170" s="551"/>
      <c r="L170" s="551"/>
      <c r="M170" s="551"/>
      <c r="N170" s="551"/>
      <c r="O170" s="551"/>
      <c r="P170" s="551"/>
      <c r="Q170" s="551"/>
      <c r="R170" s="551"/>
      <c r="S170" s="551"/>
      <c r="T170" s="551"/>
      <c r="U170" s="551"/>
      <c r="V170" s="551"/>
      <c r="W170" s="551"/>
      <c r="X170" s="551"/>
      <c r="Y170" s="551"/>
      <c r="Z170" s="551"/>
      <c r="AA170" s="551"/>
      <c r="AB170" s="551"/>
      <c r="AC170" s="551"/>
      <c r="AD170" s="551"/>
      <c r="AE170" s="551"/>
      <c r="AF170" s="551"/>
      <c r="AG170" s="551"/>
      <c r="AH170" s="551"/>
    </row>
    <row r="171" spans="1:34">
      <c r="A171" s="564">
        <v>9000</v>
      </c>
      <c r="B171" s="569" t="s">
        <v>549</v>
      </c>
      <c r="C171" s="566"/>
      <c r="D171" s="574"/>
      <c r="E171" s="555" t="s">
        <v>355</v>
      </c>
      <c r="F171" s="994">
        <v>386</v>
      </c>
      <c r="G171" s="994">
        <v>255</v>
      </c>
      <c r="H171" s="994">
        <v>131</v>
      </c>
      <c r="I171" s="551"/>
      <c r="J171" s="551"/>
      <c r="K171" s="551"/>
      <c r="L171" s="551"/>
      <c r="M171" s="551"/>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row>
    <row r="172" spans="1:34">
      <c r="A172" s="565"/>
      <c r="B172" s="570"/>
      <c r="C172" s="563"/>
      <c r="D172" s="575"/>
      <c r="E172" s="553" t="s">
        <v>334</v>
      </c>
      <c r="F172" s="994">
        <v>157</v>
      </c>
      <c r="G172" s="994">
        <v>109</v>
      </c>
      <c r="H172" s="994">
        <v>48</v>
      </c>
      <c r="I172" s="551"/>
      <c r="J172" s="551"/>
      <c r="K172" s="551"/>
      <c r="L172" s="551"/>
      <c r="M172" s="551"/>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row>
    <row r="173" spans="1:34">
      <c r="A173" s="562"/>
      <c r="B173" s="571"/>
      <c r="C173" s="567"/>
      <c r="D173" s="576"/>
      <c r="E173" s="554" t="s">
        <v>335</v>
      </c>
      <c r="F173" s="994">
        <v>229</v>
      </c>
      <c r="G173" s="994">
        <v>146</v>
      </c>
      <c r="H173" s="994">
        <v>83</v>
      </c>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row>
    <row r="174" spans="1:34">
      <c r="A174" s="564">
        <v>9100</v>
      </c>
      <c r="B174" s="569"/>
      <c r="C174" s="566" t="s">
        <v>550</v>
      </c>
      <c r="D174" s="574"/>
      <c r="E174" s="555" t="s">
        <v>355</v>
      </c>
      <c r="F174" s="994">
        <v>4</v>
      </c>
      <c r="G174" s="994">
        <v>4</v>
      </c>
      <c r="H174" s="994" t="s">
        <v>336</v>
      </c>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row>
    <row r="175" spans="1:34">
      <c r="A175" s="565"/>
      <c r="B175" s="570"/>
      <c r="C175" s="563"/>
      <c r="D175" s="575"/>
      <c r="E175" s="553" t="s">
        <v>334</v>
      </c>
      <c r="F175" s="994">
        <v>2</v>
      </c>
      <c r="G175" s="994">
        <v>2</v>
      </c>
      <c r="H175" s="994" t="s">
        <v>336</v>
      </c>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row>
    <row r="176" spans="1:34">
      <c r="A176" s="562"/>
      <c r="B176" s="571"/>
      <c r="C176" s="567"/>
      <c r="D176" s="576"/>
      <c r="E176" s="554" t="s">
        <v>335</v>
      </c>
      <c r="F176" s="994">
        <v>2</v>
      </c>
      <c r="G176" s="994">
        <v>2</v>
      </c>
      <c r="H176" s="994" t="s">
        <v>336</v>
      </c>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row>
    <row r="177" spans="1:34">
      <c r="A177" s="564">
        <v>9101</v>
      </c>
      <c r="B177" s="569"/>
      <c r="C177" s="566"/>
      <c r="D177" s="574" t="s">
        <v>551</v>
      </c>
      <c r="E177" s="555" t="s">
        <v>355</v>
      </c>
      <c r="F177" s="994">
        <v>1</v>
      </c>
      <c r="G177" s="994">
        <v>1</v>
      </c>
      <c r="H177" s="994" t="s">
        <v>336</v>
      </c>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row>
    <row r="178" spans="1:34">
      <c r="A178" s="565"/>
      <c r="B178" s="570"/>
      <c r="C178" s="563"/>
      <c r="D178" s="575"/>
      <c r="E178" s="553" t="s">
        <v>334</v>
      </c>
      <c r="F178" s="994">
        <v>1</v>
      </c>
      <c r="G178" s="994">
        <v>1</v>
      </c>
      <c r="H178" s="994" t="s">
        <v>336</v>
      </c>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row>
    <row r="179" spans="1:34">
      <c r="A179" s="562"/>
      <c r="B179" s="571"/>
      <c r="C179" s="567"/>
      <c r="D179" s="576"/>
      <c r="E179" s="554" t="s">
        <v>335</v>
      </c>
      <c r="F179" s="994" t="s">
        <v>336</v>
      </c>
      <c r="G179" s="994" t="s">
        <v>336</v>
      </c>
      <c r="H179" s="994" t="s">
        <v>336</v>
      </c>
      <c r="I179" s="551"/>
      <c r="J179" s="551"/>
      <c r="K179" s="551"/>
      <c r="L179" s="551"/>
      <c r="M179" s="551"/>
      <c r="N179" s="551"/>
      <c r="O179" s="551"/>
      <c r="P179" s="551"/>
      <c r="Q179" s="551"/>
      <c r="R179" s="551"/>
      <c r="S179" s="551"/>
      <c r="T179" s="551"/>
      <c r="U179" s="551"/>
      <c r="V179" s="551"/>
      <c r="W179" s="551"/>
      <c r="X179" s="551"/>
      <c r="Y179" s="551"/>
      <c r="Z179" s="551"/>
      <c r="AA179" s="551"/>
      <c r="AB179" s="551"/>
      <c r="AC179" s="551"/>
      <c r="AD179" s="551"/>
      <c r="AE179" s="551"/>
      <c r="AF179" s="551"/>
      <c r="AG179" s="551"/>
      <c r="AH179" s="551"/>
    </row>
    <row r="180" spans="1:34">
      <c r="A180" s="564">
        <v>9102</v>
      </c>
      <c r="B180" s="569"/>
      <c r="C180" s="566"/>
      <c r="D180" s="574" t="s">
        <v>506</v>
      </c>
      <c r="E180" s="555" t="s">
        <v>355</v>
      </c>
      <c r="F180" s="994">
        <v>3</v>
      </c>
      <c r="G180" s="994">
        <v>3</v>
      </c>
      <c r="H180" s="994" t="s">
        <v>336</v>
      </c>
      <c r="I180" s="551"/>
      <c r="J180" s="551"/>
      <c r="K180" s="551"/>
      <c r="L180" s="551"/>
      <c r="M180" s="551"/>
      <c r="N180" s="551"/>
      <c r="O180" s="551"/>
      <c r="P180" s="551"/>
      <c r="Q180" s="551"/>
      <c r="R180" s="551"/>
      <c r="S180" s="551"/>
      <c r="T180" s="551"/>
      <c r="U180" s="551"/>
      <c r="V180" s="551"/>
      <c r="W180" s="551"/>
      <c r="X180" s="551"/>
      <c r="Y180" s="551"/>
      <c r="Z180" s="551"/>
      <c r="AA180" s="551"/>
      <c r="AB180" s="551"/>
      <c r="AC180" s="551"/>
      <c r="AD180" s="551"/>
      <c r="AE180" s="551"/>
      <c r="AF180" s="551"/>
      <c r="AG180" s="551"/>
      <c r="AH180" s="551"/>
    </row>
    <row r="181" spans="1:34">
      <c r="A181" s="565"/>
      <c r="B181" s="570"/>
      <c r="C181" s="563"/>
      <c r="D181" s="575"/>
      <c r="E181" s="553" t="s">
        <v>334</v>
      </c>
      <c r="F181" s="994">
        <v>1</v>
      </c>
      <c r="G181" s="994">
        <v>1</v>
      </c>
      <c r="H181" s="994" t="s">
        <v>336</v>
      </c>
      <c r="I181" s="551"/>
      <c r="J181" s="551"/>
      <c r="K181" s="551"/>
      <c r="L181" s="551"/>
      <c r="M181" s="551"/>
      <c r="N181" s="551"/>
      <c r="O181" s="551"/>
      <c r="P181" s="551"/>
      <c r="Q181" s="551"/>
      <c r="R181" s="551"/>
      <c r="S181" s="551"/>
      <c r="T181" s="551"/>
      <c r="U181" s="551"/>
      <c r="V181" s="551"/>
      <c r="W181" s="551"/>
      <c r="X181" s="551"/>
      <c r="Y181" s="551"/>
      <c r="Z181" s="551"/>
      <c r="AA181" s="551"/>
      <c r="AB181" s="551"/>
      <c r="AC181" s="551"/>
      <c r="AD181" s="551"/>
      <c r="AE181" s="551"/>
      <c r="AF181" s="551"/>
      <c r="AG181" s="551"/>
      <c r="AH181" s="551"/>
    </row>
    <row r="182" spans="1:34">
      <c r="A182" s="562"/>
      <c r="B182" s="571"/>
      <c r="C182" s="567"/>
      <c r="D182" s="576"/>
      <c r="E182" s="554" t="s">
        <v>335</v>
      </c>
      <c r="F182" s="994">
        <v>2</v>
      </c>
      <c r="G182" s="994">
        <v>2</v>
      </c>
      <c r="H182" s="994" t="s">
        <v>336</v>
      </c>
      <c r="I182" s="551"/>
      <c r="J182" s="551"/>
      <c r="K182" s="551"/>
      <c r="L182" s="551"/>
      <c r="M182" s="551"/>
      <c r="N182" s="551"/>
      <c r="O182" s="551"/>
      <c r="P182" s="551"/>
      <c r="Q182" s="551"/>
      <c r="R182" s="551"/>
      <c r="S182" s="551"/>
      <c r="T182" s="551"/>
      <c r="U182" s="551"/>
      <c r="V182" s="551"/>
      <c r="W182" s="551"/>
      <c r="X182" s="551"/>
      <c r="Y182" s="551"/>
      <c r="Z182" s="551"/>
      <c r="AA182" s="551"/>
      <c r="AB182" s="551"/>
      <c r="AC182" s="551"/>
      <c r="AD182" s="551"/>
      <c r="AE182" s="551"/>
      <c r="AF182" s="551"/>
      <c r="AG182" s="551"/>
      <c r="AH182" s="551"/>
    </row>
    <row r="183" spans="1:34">
      <c r="A183" s="564">
        <v>9200</v>
      </c>
      <c r="B183" s="569"/>
      <c r="C183" s="566" t="s">
        <v>552</v>
      </c>
      <c r="D183" s="574"/>
      <c r="E183" s="555" t="s">
        <v>355</v>
      </c>
      <c r="F183" s="994">
        <v>271</v>
      </c>
      <c r="G183" s="994">
        <v>171</v>
      </c>
      <c r="H183" s="994">
        <v>100</v>
      </c>
      <c r="I183" s="551"/>
      <c r="J183" s="551"/>
      <c r="K183" s="551"/>
      <c r="L183" s="551"/>
      <c r="M183" s="551"/>
      <c r="N183" s="551"/>
      <c r="O183" s="551"/>
      <c r="P183" s="551"/>
      <c r="Q183" s="551"/>
      <c r="R183" s="551"/>
      <c r="S183" s="551"/>
      <c r="T183" s="551"/>
      <c r="U183" s="551"/>
      <c r="V183" s="551"/>
      <c r="W183" s="551"/>
      <c r="X183" s="551"/>
      <c r="Y183" s="551"/>
      <c r="Z183" s="551"/>
      <c r="AA183" s="551"/>
      <c r="AB183" s="551"/>
      <c r="AC183" s="551"/>
      <c r="AD183" s="551"/>
      <c r="AE183" s="551"/>
      <c r="AF183" s="551"/>
      <c r="AG183" s="551"/>
      <c r="AH183" s="551"/>
    </row>
    <row r="184" spans="1:34">
      <c r="A184" s="565"/>
      <c r="B184" s="570"/>
      <c r="C184" s="563"/>
      <c r="D184" s="575"/>
      <c r="E184" s="553" t="s">
        <v>334</v>
      </c>
      <c r="F184" s="994">
        <v>93</v>
      </c>
      <c r="G184" s="994">
        <v>64</v>
      </c>
      <c r="H184" s="994">
        <v>29</v>
      </c>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row>
    <row r="185" spans="1:34">
      <c r="A185" s="562"/>
      <c r="B185" s="571"/>
      <c r="C185" s="567"/>
      <c r="D185" s="576"/>
      <c r="E185" s="554" t="s">
        <v>335</v>
      </c>
      <c r="F185" s="994">
        <v>178</v>
      </c>
      <c r="G185" s="994">
        <v>107</v>
      </c>
      <c r="H185" s="994">
        <v>71</v>
      </c>
      <c r="I185" s="551"/>
      <c r="J185" s="551"/>
      <c r="K185" s="551"/>
      <c r="L185" s="551"/>
      <c r="M185" s="551"/>
      <c r="N185" s="551"/>
      <c r="O185" s="551"/>
      <c r="P185" s="551"/>
      <c r="Q185" s="551"/>
      <c r="R185" s="551"/>
      <c r="S185" s="551"/>
      <c r="T185" s="551"/>
      <c r="U185" s="551"/>
      <c r="V185" s="551"/>
      <c r="W185" s="551"/>
      <c r="X185" s="551"/>
      <c r="Y185" s="551"/>
      <c r="Z185" s="551"/>
      <c r="AA185" s="551"/>
      <c r="AB185" s="551"/>
      <c r="AC185" s="551"/>
      <c r="AD185" s="551"/>
      <c r="AE185" s="551"/>
      <c r="AF185" s="551"/>
      <c r="AG185" s="551"/>
      <c r="AH185" s="551"/>
    </row>
    <row r="186" spans="1:34">
      <c r="A186" s="564">
        <v>9201</v>
      </c>
      <c r="B186" s="569"/>
      <c r="C186" s="566"/>
      <c r="D186" s="574" t="s">
        <v>553</v>
      </c>
      <c r="E186" s="555" t="s">
        <v>355</v>
      </c>
      <c r="F186" s="994">
        <v>4</v>
      </c>
      <c r="G186" s="994">
        <v>2</v>
      </c>
      <c r="H186" s="994">
        <v>2</v>
      </c>
      <c r="I186" s="551"/>
      <c r="J186" s="551"/>
      <c r="K186" s="551"/>
      <c r="L186" s="551"/>
      <c r="M186" s="551"/>
      <c r="N186" s="551"/>
      <c r="O186" s="551"/>
      <c r="P186" s="551"/>
      <c r="Q186" s="551"/>
      <c r="R186" s="551"/>
      <c r="S186" s="551"/>
      <c r="T186" s="551"/>
      <c r="U186" s="551"/>
      <c r="V186" s="551"/>
      <c r="W186" s="551"/>
      <c r="X186" s="551"/>
      <c r="Y186" s="551"/>
      <c r="Z186" s="551"/>
      <c r="AA186" s="551"/>
      <c r="AB186" s="551"/>
      <c r="AC186" s="551"/>
      <c r="AD186" s="551"/>
      <c r="AE186" s="551"/>
      <c r="AF186" s="551"/>
      <c r="AG186" s="551"/>
      <c r="AH186" s="551"/>
    </row>
    <row r="187" spans="1:34">
      <c r="A187" s="565"/>
      <c r="B187" s="570"/>
      <c r="C187" s="563"/>
      <c r="D187" s="575"/>
      <c r="E187" s="553" t="s">
        <v>334</v>
      </c>
      <c r="F187" s="994">
        <v>1</v>
      </c>
      <c r="G187" s="994">
        <v>1</v>
      </c>
      <c r="H187" s="994" t="s">
        <v>336</v>
      </c>
      <c r="I187" s="551"/>
      <c r="J187" s="551"/>
      <c r="K187" s="551"/>
      <c r="L187" s="551"/>
      <c r="M187" s="551"/>
      <c r="N187" s="551"/>
      <c r="O187" s="551"/>
      <c r="P187" s="551"/>
      <c r="Q187" s="551"/>
      <c r="R187" s="551"/>
      <c r="S187" s="551"/>
      <c r="T187" s="551"/>
      <c r="U187" s="551"/>
      <c r="V187" s="551"/>
      <c r="W187" s="551"/>
      <c r="X187" s="551"/>
      <c r="Y187" s="551"/>
      <c r="Z187" s="551"/>
      <c r="AA187" s="551"/>
      <c r="AB187" s="551"/>
      <c r="AC187" s="551"/>
      <c r="AD187" s="551"/>
      <c r="AE187" s="551"/>
      <c r="AF187" s="551"/>
      <c r="AG187" s="551"/>
      <c r="AH187" s="551"/>
    </row>
    <row r="188" spans="1:34">
      <c r="A188" s="562"/>
      <c r="B188" s="571"/>
      <c r="C188" s="567"/>
      <c r="D188" s="576"/>
      <c r="E188" s="554" t="s">
        <v>335</v>
      </c>
      <c r="F188" s="994">
        <v>3</v>
      </c>
      <c r="G188" s="994">
        <v>1</v>
      </c>
      <c r="H188" s="994">
        <v>2</v>
      </c>
      <c r="I188" s="551"/>
      <c r="J188" s="551"/>
      <c r="K188" s="551"/>
      <c r="L188" s="551"/>
      <c r="M188" s="551"/>
      <c r="N188" s="551"/>
      <c r="O188" s="551"/>
      <c r="P188" s="551"/>
      <c r="Q188" s="551"/>
      <c r="R188" s="551"/>
      <c r="S188" s="551"/>
      <c r="T188" s="551"/>
      <c r="U188" s="551"/>
      <c r="V188" s="551"/>
      <c r="W188" s="551"/>
      <c r="X188" s="551"/>
      <c r="Y188" s="551"/>
      <c r="Z188" s="551"/>
      <c r="AA188" s="551"/>
      <c r="AB188" s="551"/>
      <c r="AC188" s="551"/>
      <c r="AD188" s="551"/>
      <c r="AE188" s="551"/>
      <c r="AF188" s="551"/>
      <c r="AG188" s="551"/>
      <c r="AH188" s="551"/>
    </row>
    <row r="189" spans="1:34">
      <c r="A189" s="564">
        <v>9202</v>
      </c>
      <c r="B189" s="569"/>
      <c r="C189" s="566"/>
      <c r="D189" s="574" t="s">
        <v>554</v>
      </c>
      <c r="E189" s="555" t="s">
        <v>355</v>
      </c>
      <c r="F189" s="994">
        <v>48</v>
      </c>
      <c r="G189" s="994">
        <v>36</v>
      </c>
      <c r="H189" s="994">
        <v>12</v>
      </c>
      <c r="I189" s="551"/>
      <c r="J189" s="551"/>
      <c r="K189" s="551"/>
      <c r="L189" s="551"/>
      <c r="M189" s="551"/>
      <c r="N189" s="551"/>
      <c r="O189" s="551"/>
      <c r="P189" s="551"/>
      <c r="Q189" s="551"/>
      <c r="R189" s="551"/>
      <c r="S189" s="551"/>
      <c r="T189" s="551"/>
      <c r="U189" s="551"/>
      <c r="V189" s="551"/>
      <c r="W189" s="551"/>
      <c r="X189" s="551"/>
      <c r="Y189" s="551"/>
      <c r="Z189" s="551"/>
      <c r="AA189" s="551"/>
      <c r="AB189" s="551"/>
      <c r="AC189" s="551"/>
      <c r="AD189" s="551"/>
      <c r="AE189" s="551"/>
      <c r="AF189" s="551"/>
      <c r="AG189" s="551"/>
      <c r="AH189" s="551"/>
    </row>
    <row r="190" spans="1:34">
      <c r="A190" s="565"/>
      <c r="B190" s="570"/>
      <c r="C190" s="563"/>
      <c r="D190" s="575"/>
      <c r="E190" s="553" t="s">
        <v>334</v>
      </c>
      <c r="F190" s="994">
        <v>22</v>
      </c>
      <c r="G190" s="994">
        <v>18</v>
      </c>
      <c r="H190" s="994">
        <v>4</v>
      </c>
      <c r="I190" s="551"/>
      <c r="J190" s="551"/>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1"/>
    </row>
    <row r="191" spans="1:34">
      <c r="A191" s="562"/>
      <c r="B191" s="571"/>
      <c r="C191" s="567"/>
      <c r="D191" s="576"/>
      <c r="E191" s="554" t="s">
        <v>335</v>
      </c>
      <c r="F191" s="994">
        <v>26</v>
      </c>
      <c r="G191" s="994">
        <v>18</v>
      </c>
      <c r="H191" s="994">
        <v>8</v>
      </c>
      <c r="I191" s="551"/>
      <c r="J191" s="551"/>
      <c r="K191" s="551"/>
      <c r="L191" s="551"/>
      <c r="M191" s="551"/>
      <c r="N191" s="551"/>
      <c r="O191" s="551"/>
      <c r="P191" s="551"/>
      <c r="Q191" s="551"/>
      <c r="R191" s="551"/>
      <c r="S191" s="551"/>
      <c r="T191" s="551"/>
      <c r="U191" s="551"/>
      <c r="V191" s="551"/>
      <c r="W191" s="551"/>
      <c r="X191" s="551"/>
      <c r="Y191" s="551"/>
      <c r="Z191" s="551"/>
      <c r="AA191" s="551"/>
      <c r="AB191" s="551"/>
      <c r="AC191" s="551"/>
      <c r="AD191" s="551"/>
      <c r="AE191" s="551"/>
      <c r="AF191" s="551"/>
      <c r="AG191" s="551"/>
      <c r="AH191" s="551"/>
    </row>
    <row r="192" spans="1:34">
      <c r="A192" s="564">
        <v>9203</v>
      </c>
      <c r="B192" s="569"/>
      <c r="C192" s="566"/>
      <c r="D192" s="574" t="s">
        <v>555</v>
      </c>
      <c r="E192" s="555" t="s">
        <v>355</v>
      </c>
      <c r="F192" s="994">
        <v>28</v>
      </c>
      <c r="G192" s="994">
        <v>25</v>
      </c>
      <c r="H192" s="994">
        <v>3</v>
      </c>
      <c r="I192" s="551"/>
      <c r="J192" s="551"/>
      <c r="K192" s="551"/>
      <c r="L192" s="551"/>
      <c r="M192" s="551"/>
      <c r="N192" s="551"/>
      <c r="O192" s="551"/>
      <c r="P192" s="551"/>
      <c r="Q192" s="551"/>
      <c r="R192" s="551"/>
      <c r="S192" s="551"/>
      <c r="T192" s="551"/>
      <c r="U192" s="551"/>
      <c r="V192" s="551"/>
      <c r="W192" s="551"/>
      <c r="X192" s="551"/>
      <c r="Y192" s="551"/>
      <c r="Z192" s="551"/>
      <c r="AA192" s="551"/>
      <c r="AB192" s="551"/>
      <c r="AC192" s="551"/>
      <c r="AD192" s="551"/>
      <c r="AE192" s="551"/>
      <c r="AF192" s="551"/>
      <c r="AG192" s="551"/>
      <c r="AH192" s="551"/>
    </row>
    <row r="193" spans="1:34">
      <c r="A193" s="565"/>
      <c r="B193" s="570"/>
      <c r="C193" s="563"/>
      <c r="D193" s="575"/>
      <c r="E193" s="553" t="s">
        <v>334</v>
      </c>
      <c r="F193" s="994">
        <v>19</v>
      </c>
      <c r="G193" s="994">
        <v>16</v>
      </c>
      <c r="H193" s="994">
        <v>3</v>
      </c>
      <c r="I193" s="551"/>
      <c r="J193" s="551"/>
      <c r="K193" s="551"/>
      <c r="L193" s="551"/>
      <c r="M193" s="551"/>
      <c r="N193" s="551"/>
      <c r="O193" s="551"/>
      <c r="P193" s="551"/>
      <c r="Q193" s="551"/>
      <c r="R193" s="551"/>
      <c r="S193" s="551"/>
      <c r="T193" s="551"/>
      <c r="U193" s="551"/>
      <c r="V193" s="551"/>
      <c r="W193" s="551"/>
      <c r="X193" s="551"/>
      <c r="Y193" s="551"/>
      <c r="Z193" s="551"/>
      <c r="AA193" s="551"/>
      <c r="AB193" s="551"/>
      <c r="AC193" s="551"/>
      <c r="AD193" s="551"/>
      <c r="AE193" s="551"/>
      <c r="AF193" s="551"/>
      <c r="AG193" s="551"/>
      <c r="AH193" s="551"/>
    </row>
    <row r="194" spans="1:34">
      <c r="A194" s="562"/>
      <c r="B194" s="571"/>
      <c r="C194" s="567"/>
      <c r="D194" s="576"/>
      <c r="E194" s="554" t="s">
        <v>335</v>
      </c>
      <c r="F194" s="994">
        <v>9</v>
      </c>
      <c r="G194" s="994">
        <v>9</v>
      </c>
      <c r="H194" s="994" t="s">
        <v>336</v>
      </c>
      <c r="I194" s="551"/>
      <c r="J194" s="551"/>
      <c r="K194" s="551"/>
      <c r="L194" s="551"/>
      <c r="M194" s="551"/>
      <c r="N194" s="551"/>
      <c r="O194" s="551"/>
      <c r="P194" s="551"/>
      <c r="Q194" s="551"/>
      <c r="R194" s="551"/>
      <c r="S194" s="551"/>
      <c r="T194" s="551"/>
      <c r="U194" s="551"/>
      <c r="V194" s="551"/>
      <c r="W194" s="551"/>
      <c r="X194" s="551"/>
      <c r="Y194" s="551"/>
      <c r="Z194" s="551"/>
      <c r="AA194" s="551"/>
      <c r="AB194" s="551"/>
      <c r="AC194" s="551"/>
      <c r="AD194" s="551"/>
      <c r="AE194" s="551"/>
      <c r="AF194" s="551"/>
      <c r="AG194" s="551"/>
      <c r="AH194" s="551"/>
    </row>
    <row r="195" spans="1:34">
      <c r="A195" s="564">
        <v>9204</v>
      </c>
      <c r="B195" s="569"/>
      <c r="C195" s="566"/>
      <c r="D195" s="574" t="s">
        <v>556</v>
      </c>
      <c r="E195" s="555" t="s">
        <v>355</v>
      </c>
      <c r="F195" s="994">
        <v>9</v>
      </c>
      <c r="G195" s="994">
        <v>7</v>
      </c>
      <c r="H195" s="994">
        <v>2</v>
      </c>
      <c r="I195" s="551"/>
      <c r="J195" s="551"/>
      <c r="K195" s="551"/>
      <c r="L195" s="551"/>
      <c r="M195" s="551"/>
      <c r="N195" s="551"/>
      <c r="O195" s="551"/>
      <c r="P195" s="551"/>
      <c r="Q195" s="551"/>
      <c r="R195" s="551"/>
      <c r="S195" s="551"/>
      <c r="T195" s="551"/>
      <c r="U195" s="551"/>
      <c r="V195" s="551"/>
      <c r="W195" s="551"/>
      <c r="X195" s="551"/>
      <c r="Y195" s="551"/>
      <c r="Z195" s="551"/>
      <c r="AA195" s="551"/>
      <c r="AB195" s="551"/>
      <c r="AC195" s="551"/>
      <c r="AD195" s="551"/>
      <c r="AE195" s="551"/>
      <c r="AF195" s="551"/>
      <c r="AG195" s="551"/>
      <c r="AH195" s="551"/>
    </row>
    <row r="196" spans="1:34">
      <c r="A196" s="565"/>
      <c r="B196" s="570"/>
      <c r="C196" s="563"/>
      <c r="D196" s="575"/>
      <c r="E196" s="553" t="s">
        <v>334</v>
      </c>
      <c r="F196" s="994">
        <v>3</v>
      </c>
      <c r="G196" s="994">
        <v>2</v>
      </c>
      <c r="H196" s="994">
        <v>1</v>
      </c>
      <c r="I196" s="551"/>
      <c r="J196" s="551"/>
      <c r="K196" s="551"/>
      <c r="L196" s="551"/>
      <c r="M196" s="551"/>
      <c r="N196" s="551"/>
      <c r="O196" s="551"/>
      <c r="P196" s="551"/>
      <c r="Q196" s="551"/>
      <c r="R196" s="551"/>
      <c r="S196" s="551"/>
      <c r="T196" s="551"/>
      <c r="U196" s="551"/>
      <c r="V196" s="551"/>
      <c r="W196" s="551"/>
      <c r="X196" s="551"/>
      <c r="Y196" s="551"/>
      <c r="Z196" s="551"/>
      <c r="AA196" s="551"/>
      <c r="AB196" s="551"/>
      <c r="AC196" s="551"/>
      <c r="AD196" s="551"/>
      <c r="AE196" s="551"/>
      <c r="AF196" s="551"/>
      <c r="AG196" s="551"/>
      <c r="AH196" s="551"/>
    </row>
    <row r="197" spans="1:34">
      <c r="A197" s="562"/>
      <c r="B197" s="571"/>
      <c r="C197" s="567"/>
      <c r="D197" s="576"/>
      <c r="E197" s="554" t="s">
        <v>335</v>
      </c>
      <c r="F197" s="994">
        <v>6</v>
      </c>
      <c r="G197" s="994">
        <v>5</v>
      </c>
      <c r="H197" s="994">
        <v>1</v>
      </c>
      <c r="I197" s="551"/>
      <c r="J197" s="551"/>
      <c r="K197" s="551"/>
      <c r="L197" s="551"/>
      <c r="M197" s="551"/>
      <c r="N197" s="551"/>
      <c r="O197" s="551"/>
      <c r="P197" s="551"/>
      <c r="Q197" s="551"/>
      <c r="R197" s="551"/>
      <c r="S197" s="551"/>
      <c r="T197" s="551"/>
      <c r="U197" s="551"/>
      <c r="V197" s="551"/>
      <c r="W197" s="551"/>
      <c r="X197" s="551"/>
      <c r="Y197" s="551"/>
      <c r="Z197" s="551"/>
      <c r="AA197" s="551"/>
      <c r="AB197" s="551"/>
      <c r="AC197" s="551"/>
      <c r="AD197" s="551"/>
      <c r="AE197" s="551"/>
      <c r="AF197" s="551"/>
      <c r="AG197" s="551"/>
      <c r="AH197" s="551"/>
    </row>
    <row r="198" spans="1:34">
      <c r="A198" s="564">
        <v>9205</v>
      </c>
      <c r="B198" s="569"/>
      <c r="C198" s="566"/>
      <c r="D198" s="574" t="s">
        <v>557</v>
      </c>
      <c r="E198" s="555" t="s">
        <v>355</v>
      </c>
      <c r="F198" s="994">
        <v>2</v>
      </c>
      <c r="G198" s="994">
        <v>1</v>
      </c>
      <c r="H198" s="994">
        <v>1</v>
      </c>
      <c r="I198" s="551"/>
      <c r="J198" s="551"/>
      <c r="K198" s="551"/>
      <c r="L198" s="551"/>
      <c r="M198" s="551"/>
      <c r="N198" s="551"/>
      <c r="O198" s="551"/>
      <c r="P198" s="551"/>
      <c r="Q198" s="551"/>
      <c r="R198" s="551"/>
      <c r="S198" s="551"/>
      <c r="T198" s="551"/>
      <c r="U198" s="551"/>
      <c r="V198" s="551"/>
      <c r="W198" s="551"/>
      <c r="X198" s="551"/>
      <c r="Y198" s="551"/>
      <c r="Z198" s="551"/>
      <c r="AA198" s="551"/>
      <c r="AB198" s="551"/>
      <c r="AC198" s="551"/>
      <c r="AD198" s="551"/>
      <c r="AE198" s="551"/>
      <c r="AF198" s="551"/>
      <c r="AG198" s="551"/>
      <c r="AH198" s="551"/>
    </row>
    <row r="199" spans="1:34">
      <c r="A199" s="565"/>
      <c r="B199" s="570"/>
      <c r="C199" s="563"/>
      <c r="D199" s="575"/>
      <c r="E199" s="553" t="s">
        <v>334</v>
      </c>
      <c r="F199" s="994">
        <v>2</v>
      </c>
      <c r="G199" s="994">
        <v>1</v>
      </c>
      <c r="H199" s="994">
        <v>1</v>
      </c>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row>
    <row r="200" spans="1:34">
      <c r="A200" s="562"/>
      <c r="B200" s="571"/>
      <c r="C200" s="567"/>
      <c r="D200" s="576"/>
      <c r="E200" s="554" t="s">
        <v>335</v>
      </c>
      <c r="F200" s="994" t="s">
        <v>336</v>
      </c>
      <c r="G200" s="994" t="s">
        <v>336</v>
      </c>
      <c r="H200" s="994" t="s">
        <v>336</v>
      </c>
      <c r="I200" s="551"/>
      <c r="J200" s="551"/>
      <c r="K200" s="551"/>
      <c r="L200" s="551"/>
      <c r="M200" s="551"/>
      <c r="N200" s="551"/>
      <c r="O200" s="551"/>
      <c r="P200" s="551"/>
      <c r="Q200" s="551"/>
      <c r="R200" s="551"/>
      <c r="S200" s="551"/>
      <c r="T200" s="551"/>
      <c r="U200" s="551"/>
      <c r="V200" s="551"/>
      <c r="W200" s="551"/>
      <c r="X200" s="551"/>
      <c r="Y200" s="551"/>
      <c r="Z200" s="551"/>
      <c r="AA200" s="551"/>
      <c r="AB200" s="551"/>
      <c r="AC200" s="551"/>
      <c r="AD200" s="551"/>
      <c r="AE200" s="551"/>
      <c r="AF200" s="551"/>
      <c r="AG200" s="551"/>
      <c r="AH200" s="551"/>
    </row>
    <row r="201" spans="1:34">
      <c r="A201" s="564">
        <v>9206</v>
      </c>
      <c r="B201" s="569"/>
      <c r="C201" s="566"/>
      <c r="D201" s="574" t="s">
        <v>558</v>
      </c>
      <c r="E201" s="555" t="s">
        <v>355</v>
      </c>
      <c r="F201" s="994">
        <v>17</v>
      </c>
      <c r="G201" s="994">
        <v>14</v>
      </c>
      <c r="H201" s="994">
        <v>3</v>
      </c>
      <c r="I201" s="551"/>
      <c r="J201" s="551"/>
      <c r="K201" s="551"/>
      <c r="L201" s="551"/>
      <c r="M201" s="551"/>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row>
    <row r="202" spans="1:34">
      <c r="A202" s="565"/>
      <c r="B202" s="570"/>
      <c r="C202" s="563"/>
      <c r="D202" s="575"/>
      <c r="E202" s="553" t="s">
        <v>334</v>
      </c>
      <c r="F202" s="994">
        <v>6</v>
      </c>
      <c r="G202" s="994">
        <v>6</v>
      </c>
      <c r="H202" s="994" t="s">
        <v>336</v>
      </c>
      <c r="I202" s="551"/>
      <c r="J202" s="551"/>
      <c r="K202" s="551"/>
      <c r="L202" s="551"/>
      <c r="M202" s="551"/>
      <c r="N202" s="551"/>
      <c r="O202" s="551"/>
      <c r="P202" s="551"/>
      <c r="Q202" s="551"/>
      <c r="R202" s="551"/>
      <c r="S202" s="551"/>
      <c r="T202" s="551"/>
      <c r="U202" s="551"/>
      <c r="V202" s="551"/>
      <c r="W202" s="551"/>
      <c r="X202" s="551"/>
      <c r="Y202" s="551"/>
      <c r="Z202" s="551"/>
      <c r="AA202" s="551"/>
      <c r="AB202" s="551"/>
      <c r="AC202" s="551"/>
      <c r="AD202" s="551"/>
      <c r="AE202" s="551"/>
      <c r="AF202" s="551"/>
      <c r="AG202" s="551"/>
      <c r="AH202" s="551"/>
    </row>
    <row r="203" spans="1:34">
      <c r="A203" s="562"/>
      <c r="B203" s="571"/>
      <c r="C203" s="567"/>
      <c r="D203" s="576"/>
      <c r="E203" s="554" t="s">
        <v>335</v>
      </c>
      <c r="F203" s="994">
        <v>11</v>
      </c>
      <c r="G203" s="994">
        <v>8</v>
      </c>
      <c r="H203" s="994">
        <v>3</v>
      </c>
      <c r="I203" s="551"/>
      <c r="J203" s="551"/>
      <c r="K203" s="551"/>
      <c r="L203" s="551"/>
      <c r="M203" s="551"/>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row>
    <row r="204" spans="1:34">
      <c r="A204" s="564">
        <v>9207</v>
      </c>
      <c r="B204" s="569"/>
      <c r="C204" s="566"/>
      <c r="D204" s="574" t="s">
        <v>559</v>
      </c>
      <c r="E204" s="555" t="s">
        <v>355</v>
      </c>
      <c r="F204" s="994">
        <v>160</v>
      </c>
      <c r="G204" s="994">
        <v>84</v>
      </c>
      <c r="H204" s="994">
        <v>76</v>
      </c>
      <c r="I204" s="551"/>
      <c r="J204" s="551"/>
      <c r="K204" s="551"/>
      <c r="L204" s="551"/>
      <c r="M204" s="551"/>
      <c r="N204" s="551"/>
      <c r="O204" s="551"/>
      <c r="P204" s="551"/>
      <c r="Q204" s="551"/>
      <c r="R204" s="551"/>
      <c r="S204" s="551"/>
      <c r="T204" s="551"/>
      <c r="U204" s="551"/>
      <c r="V204" s="551"/>
      <c r="W204" s="551"/>
      <c r="X204" s="551"/>
      <c r="Y204" s="551"/>
      <c r="Z204" s="551"/>
      <c r="AA204" s="551"/>
      <c r="AB204" s="551"/>
      <c r="AC204" s="551"/>
      <c r="AD204" s="551"/>
      <c r="AE204" s="551"/>
      <c r="AF204" s="551"/>
      <c r="AG204" s="551"/>
      <c r="AH204" s="551"/>
    </row>
    <row r="205" spans="1:34">
      <c r="A205" s="565"/>
      <c r="B205" s="570"/>
      <c r="C205" s="563"/>
      <c r="D205" s="575"/>
      <c r="E205" s="553" t="s">
        <v>334</v>
      </c>
      <c r="F205" s="994">
        <v>38</v>
      </c>
      <c r="G205" s="994">
        <v>19</v>
      </c>
      <c r="H205" s="994">
        <v>19</v>
      </c>
      <c r="I205" s="551"/>
      <c r="J205" s="551"/>
      <c r="K205" s="551"/>
      <c r="L205" s="551"/>
      <c r="M205" s="551"/>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row>
    <row r="206" spans="1:34">
      <c r="A206" s="562"/>
      <c r="B206" s="571"/>
      <c r="C206" s="567"/>
      <c r="D206" s="576"/>
      <c r="E206" s="554" t="s">
        <v>335</v>
      </c>
      <c r="F206" s="994">
        <v>122</v>
      </c>
      <c r="G206" s="994">
        <v>65</v>
      </c>
      <c r="H206" s="994">
        <v>57</v>
      </c>
      <c r="I206" s="551"/>
      <c r="J206" s="551"/>
      <c r="K206" s="551"/>
      <c r="L206" s="551"/>
      <c r="M206" s="551"/>
      <c r="N206" s="551"/>
      <c r="O206" s="551"/>
      <c r="P206" s="551"/>
      <c r="Q206" s="551"/>
      <c r="R206" s="551"/>
      <c r="S206" s="551"/>
      <c r="T206" s="551"/>
      <c r="U206" s="551"/>
      <c r="V206" s="551"/>
      <c r="W206" s="551"/>
      <c r="X206" s="551"/>
      <c r="Y206" s="551"/>
      <c r="Z206" s="551"/>
      <c r="AA206" s="551"/>
      <c r="AB206" s="551"/>
      <c r="AC206" s="551"/>
      <c r="AD206" s="551"/>
      <c r="AE206" s="551"/>
      <c r="AF206" s="551"/>
      <c r="AG206" s="551"/>
      <c r="AH206" s="551"/>
    </row>
    <row r="207" spans="1:34">
      <c r="A207" s="564">
        <v>9208</v>
      </c>
      <c r="B207" s="569"/>
      <c r="C207" s="566"/>
      <c r="D207" s="574" t="s">
        <v>560</v>
      </c>
      <c r="E207" s="555" t="s">
        <v>355</v>
      </c>
      <c r="F207" s="994">
        <v>3</v>
      </c>
      <c r="G207" s="994">
        <v>2</v>
      </c>
      <c r="H207" s="994">
        <v>1</v>
      </c>
      <c r="I207" s="551"/>
      <c r="J207" s="551"/>
      <c r="K207" s="551"/>
      <c r="L207" s="551"/>
      <c r="M207" s="551"/>
      <c r="N207" s="551"/>
      <c r="O207" s="551"/>
      <c r="P207" s="551"/>
      <c r="Q207" s="551"/>
      <c r="R207" s="551"/>
      <c r="S207" s="551"/>
      <c r="T207" s="551"/>
      <c r="U207" s="551"/>
      <c r="V207" s="551"/>
      <c r="W207" s="551"/>
      <c r="X207" s="551"/>
      <c r="Y207" s="551"/>
      <c r="Z207" s="551"/>
      <c r="AA207" s="551"/>
      <c r="AB207" s="551"/>
      <c r="AC207" s="551"/>
      <c r="AD207" s="551"/>
      <c r="AE207" s="551"/>
      <c r="AF207" s="551"/>
      <c r="AG207" s="551"/>
      <c r="AH207" s="551"/>
    </row>
    <row r="208" spans="1:34">
      <c r="A208" s="565"/>
      <c r="B208" s="570"/>
      <c r="C208" s="563"/>
      <c r="D208" s="575"/>
      <c r="E208" s="553" t="s">
        <v>334</v>
      </c>
      <c r="F208" s="994">
        <v>2</v>
      </c>
      <c r="G208" s="994">
        <v>1</v>
      </c>
      <c r="H208" s="994">
        <v>1</v>
      </c>
      <c r="I208" s="551"/>
      <c r="J208" s="551"/>
      <c r="K208" s="551"/>
      <c r="L208" s="551"/>
      <c r="M208" s="551"/>
      <c r="N208" s="551"/>
      <c r="O208" s="551"/>
      <c r="P208" s="551"/>
      <c r="Q208" s="551"/>
      <c r="R208" s="551"/>
      <c r="S208" s="551"/>
      <c r="T208" s="551"/>
      <c r="U208" s="551"/>
      <c r="V208" s="551"/>
      <c r="W208" s="551"/>
      <c r="X208" s="551"/>
      <c r="Y208" s="551"/>
      <c r="Z208" s="551"/>
      <c r="AA208" s="551"/>
      <c r="AB208" s="551"/>
      <c r="AC208" s="551"/>
      <c r="AD208" s="551"/>
      <c r="AE208" s="551"/>
      <c r="AF208" s="551"/>
      <c r="AG208" s="551"/>
      <c r="AH208" s="551"/>
    </row>
    <row r="209" spans="1:34">
      <c r="A209" s="562"/>
      <c r="B209" s="571"/>
      <c r="C209" s="567"/>
      <c r="D209" s="576"/>
      <c r="E209" s="554" t="s">
        <v>335</v>
      </c>
      <c r="F209" s="994">
        <v>1</v>
      </c>
      <c r="G209" s="994">
        <v>1</v>
      </c>
      <c r="H209" s="994" t="s">
        <v>336</v>
      </c>
      <c r="I209" s="551"/>
      <c r="J209" s="551"/>
      <c r="K209" s="551"/>
      <c r="L209" s="551"/>
      <c r="M209" s="551"/>
      <c r="N209" s="551"/>
      <c r="O209" s="551"/>
      <c r="P209" s="551"/>
      <c r="Q209" s="551"/>
      <c r="R209" s="551"/>
      <c r="S209" s="551"/>
      <c r="T209" s="551"/>
      <c r="U209" s="551"/>
      <c r="V209" s="551"/>
      <c r="W209" s="551"/>
      <c r="X209" s="551"/>
      <c r="Y209" s="551"/>
      <c r="Z209" s="551"/>
      <c r="AA209" s="551"/>
      <c r="AB209" s="551"/>
      <c r="AC209" s="551"/>
      <c r="AD209" s="551"/>
      <c r="AE209" s="551"/>
      <c r="AF209" s="551"/>
      <c r="AG209" s="551"/>
      <c r="AH209" s="551"/>
    </row>
    <row r="210" spans="1:34">
      <c r="A210" s="564">
        <v>9300</v>
      </c>
      <c r="B210" s="569"/>
      <c r="C210" s="566" t="s">
        <v>561</v>
      </c>
      <c r="D210" s="574"/>
      <c r="E210" s="555" t="s">
        <v>355</v>
      </c>
      <c r="F210" s="994">
        <v>87</v>
      </c>
      <c r="G210" s="994">
        <v>62</v>
      </c>
      <c r="H210" s="994">
        <v>25</v>
      </c>
      <c r="I210" s="551"/>
      <c r="J210" s="551"/>
      <c r="K210" s="551"/>
      <c r="L210" s="551"/>
      <c r="M210" s="551"/>
      <c r="N210" s="551"/>
      <c r="O210" s="551"/>
      <c r="P210" s="551"/>
      <c r="Q210" s="551"/>
      <c r="R210" s="551"/>
      <c r="S210" s="551"/>
      <c r="T210" s="551"/>
      <c r="U210" s="551"/>
      <c r="V210" s="551"/>
      <c r="W210" s="551"/>
      <c r="X210" s="551"/>
      <c r="Y210" s="551"/>
      <c r="Z210" s="551"/>
      <c r="AA210" s="551"/>
      <c r="AB210" s="551"/>
      <c r="AC210" s="551"/>
      <c r="AD210" s="551"/>
      <c r="AE210" s="551"/>
      <c r="AF210" s="551"/>
      <c r="AG210" s="551"/>
      <c r="AH210" s="551"/>
    </row>
    <row r="211" spans="1:34">
      <c r="A211" s="565"/>
      <c r="B211" s="570"/>
      <c r="C211" s="563"/>
      <c r="D211" s="575"/>
      <c r="E211" s="553" t="s">
        <v>334</v>
      </c>
      <c r="F211" s="994">
        <v>52</v>
      </c>
      <c r="G211" s="994">
        <v>37</v>
      </c>
      <c r="H211" s="994">
        <v>15</v>
      </c>
      <c r="I211" s="551"/>
      <c r="J211" s="551"/>
      <c r="K211" s="551"/>
      <c r="L211" s="551"/>
      <c r="M211" s="551"/>
      <c r="N211" s="551"/>
      <c r="O211" s="551"/>
      <c r="P211" s="551"/>
      <c r="Q211" s="551"/>
      <c r="R211" s="551"/>
      <c r="S211" s="551"/>
      <c r="T211" s="551"/>
      <c r="U211" s="551"/>
      <c r="V211" s="551"/>
      <c r="W211" s="551"/>
      <c r="X211" s="551"/>
      <c r="Y211" s="551"/>
      <c r="Z211" s="551"/>
      <c r="AA211" s="551"/>
      <c r="AB211" s="551"/>
      <c r="AC211" s="551"/>
      <c r="AD211" s="551"/>
      <c r="AE211" s="551"/>
      <c r="AF211" s="551"/>
      <c r="AG211" s="551"/>
      <c r="AH211" s="551"/>
    </row>
    <row r="212" spans="1:34">
      <c r="A212" s="562"/>
      <c r="B212" s="571"/>
      <c r="C212" s="567"/>
      <c r="D212" s="576"/>
      <c r="E212" s="554" t="s">
        <v>335</v>
      </c>
      <c r="F212" s="994">
        <v>35</v>
      </c>
      <c r="G212" s="994">
        <v>25</v>
      </c>
      <c r="H212" s="994">
        <v>10</v>
      </c>
      <c r="I212" s="551"/>
      <c r="J212" s="551"/>
      <c r="K212" s="551"/>
      <c r="L212" s="551"/>
      <c r="M212" s="551"/>
      <c r="N212" s="551"/>
      <c r="O212" s="551"/>
      <c r="P212" s="551"/>
      <c r="Q212" s="551"/>
      <c r="R212" s="551"/>
      <c r="S212" s="551"/>
      <c r="T212" s="551"/>
      <c r="U212" s="551"/>
      <c r="V212" s="551"/>
      <c r="W212" s="551"/>
      <c r="X212" s="551"/>
      <c r="Y212" s="551"/>
      <c r="Z212" s="551"/>
      <c r="AA212" s="551"/>
      <c r="AB212" s="551"/>
      <c r="AC212" s="551"/>
      <c r="AD212" s="551"/>
      <c r="AE212" s="551"/>
      <c r="AF212" s="551"/>
      <c r="AG212" s="551"/>
      <c r="AH212" s="551"/>
    </row>
    <row r="213" spans="1:34">
      <c r="A213" s="564">
        <v>9301</v>
      </c>
      <c r="B213" s="569"/>
      <c r="C213" s="566"/>
      <c r="D213" s="574" t="s">
        <v>562</v>
      </c>
      <c r="E213" s="555" t="s">
        <v>355</v>
      </c>
      <c r="F213" s="994">
        <v>12</v>
      </c>
      <c r="G213" s="994">
        <v>9</v>
      </c>
      <c r="H213" s="994">
        <v>3</v>
      </c>
      <c r="I213" s="551"/>
      <c r="J213" s="551"/>
      <c r="K213" s="551"/>
      <c r="L213" s="551"/>
      <c r="M213" s="551"/>
      <c r="N213" s="551"/>
      <c r="O213" s="551"/>
      <c r="P213" s="551"/>
      <c r="Q213" s="551"/>
      <c r="R213" s="551"/>
      <c r="S213" s="551"/>
      <c r="T213" s="551"/>
      <c r="U213" s="551"/>
      <c r="V213" s="551"/>
      <c r="W213" s="551"/>
      <c r="X213" s="551"/>
      <c r="Y213" s="551"/>
      <c r="Z213" s="551"/>
      <c r="AA213" s="551"/>
      <c r="AB213" s="551"/>
      <c r="AC213" s="551"/>
      <c r="AD213" s="551"/>
      <c r="AE213" s="551"/>
      <c r="AF213" s="551"/>
      <c r="AG213" s="551"/>
      <c r="AH213" s="551"/>
    </row>
    <row r="214" spans="1:34">
      <c r="A214" s="565"/>
      <c r="B214" s="570"/>
      <c r="C214" s="563"/>
      <c r="D214" s="575"/>
      <c r="E214" s="553" t="s">
        <v>334</v>
      </c>
      <c r="F214" s="994">
        <v>5</v>
      </c>
      <c r="G214" s="994">
        <v>3</v>
      </c>
      <c r="H214" s="994">
        <v>2</v>
      </c>
      <c r="I214" s="551"/>
      <c r="J214" s="551"/>
      <c r="K214" s="551"/>
      <c r="L214" s="551"/>
      <c r="M214" s="551"/>
      <c r="N214" s="551"/>
      <c r="O214" s="551"/>
      <c r="P214" s="551"/>
      <c r="Q214" s="551"/>
      <c r="R214" s="551"/>
      <c r="S214" s="551"/>
      <c r="T214" s="551"/>
      <c r="U214" s="551"/>
      <c r="V214" s="551"/>
      <c r="W214" s="551"/>
      <c r="X214" s="551"/>
      <c r="Y214" s="551"/>
      <c r="Z214" s="551"/>
      <c r="AA214" s="551"/>
      <c r="AB214" s="551"/>
      <c r="AC214" s="551"/>
      <c r="AD214" s="551"/>
      <c r="AE214" s="551"/>
      <c r="AF214" s="551"/>
      <c r="AG214" s="551"/>
      <c r="AH214" s="551"/>
    </row>
    <row r="215" spans="1:34">
      <c r="A215" s="562"/>
      <c r="B215" s="571"/>
      <c r="C215" s="567"/>
      <c r="D215" s="576"/>
      <c r="E215" s="554" t="s">
        <v>335</v>
      </c>
      <c r="F215" s="994">
        <v>7</v>
      </c>
      <c r="G215" s="994">
        <v>6</v>
      </c>
      <c r="H215" s="994">
        <v>1</v>
      </c>
      <c r="I215" s="551"/>
      <c r="J215" s="551"/>
      <c r="K215" s="551"/>
      <c r="L215" s="551"/>
      <c r="M215" s="551"/>
      <c r="N215" s="551"/>
      <c r="O215" s="551"/>
      <c r="P215" s="551"/>
      <c r="Q215" s="551"/>
      <c r="R215" s="551"/>
      <c r="S215" s="551"/>
      <c r="T215" s="551"/>
      <c r="U215" s="551"/>
      <c r="V215" s="551"/>
      <c r="W215" s="551"/>
      <c r="X215" s="551"/>
      <c r="Y215" s="551"/>
      <c r="Z215" s="551"/>
      <c r="AA215" s="551"/>
      <c r="AB215" s="551"/>
      <c r="AC215" s="551"/>
      <c r="AD215" s="551"/>
      <c r="AE215" s="551"/>
      <c r="AF215" s="551"/>
      <c r="AG215" s="551"/>
      <c r="AH215" s="551"/>
    </row>
    <row r="216" spans="1:34">
      <c r="A216" s="564">
        <v>9302</v>
      </c>
      <c r="B216" s="569"/>
      <c r="C216" s="566"/>
      <c r="D216" s="574" t="s">
        <v>563</v>
      </c>
      <c r="E216" s="555" t="s">
        <v>355</v>
      </c>
      <c r="F216" s="994">
        <v>30</v>
      </c>
      <c r="G216" s="994">
        <v>20</v>
      </c>
      <c r="H216" s="994">
        <v>10</v>
      </c>
      <c r="I216" s="551"/>
      <c r="J216" s="551"/>
      <c r="K216" s="551"/>
      <c r="L216" s="551"/>
      <c r="M216" s="551"/>
      <c r="N216" s="551"/>
      <c r="O216" s="551"/>
      <c r="P216" s="551"/>
      <c r="Q216" s="551"/>
      <c r="R216" s="551"/>
      <c r="S216" s="551"/>
      <c r="T216" s="551"/>
      <c r="U216" s="551"/>
      <c r="V216" s="551"/>
      <c r="W216" s="551"/>
      <c r="X216" s="551"/>
      <c r="Y216" s="551"/>
      <c r="Z216" s="551"/>
      <c r="AA216" s="551"/>
      <c r="AB216" s="551"/>
      <c r="AC216" s="551"/>
      <c r="AD216" s="551"/>
      <c r="AE216" s="551"/>
      <c r="AF216" s="551"/>
      <c r="AG216" s="551"/>
      <c r="AH216" s="551"/>
    </row>
    <row r="217" spans="1:34">
      <c r="A217" s="565"/>
      <c r="B217" s="570"/>
      <c r="C217" s="563"/>
      <c r="D217" s="575"/>
      <c r="E217" s="553" t="s">
        <v>334</v>
      </c>
      <c r="F217" s="994">
        <v>25</v>
      </c>
      <c r="G217" s="994">
        <v>17</v>
      </c>
      <c r="H217" s="994">
        <v>8</v>
      </c>
      <c r="I217" s="551"/>
      <c r="J217" s="551"/>
      <c r="K217" s="551"/>
      <c r="L217" s="551"/>
      <c r="M217" s="551"/>
      <c r="N217" s="551"/>
      <c r="O217" s="551"/>
      <c r="P217" s="551"/>
      <c r="Q217" s="551"/>
      <c r="R217" s="551"/>
      <c r="S217" s="551"/>
      <c r="T217" s="551"/>
      <c r="U217" s="551"/>
      <c r="V217" s="551"/>
      <c r="W217" s="551"/>
      <c r="X217" s="551"/>
      <c r="Y217" s="551"/>
      <c r="Z217" s="551"/>
      <c r="AA217" s="551"/>
      <c r="AB217" s="551"/>
      <c r="AC217" s="551"/>
      <c r="AD217" s="551"/>
      <c r="AE217" s="551"/>
      <c r="AF217" s="551"/>
      <c r="AG217" s="551"/>
      <c r="AH217" s="551"/>
    </row>
    <row r="218" spans="1:34">
      <c r="A218" s="562"/>
      <c r="B218" s="571"/>
      <c r="C218" s="567"/>
      <c r="D218" s="576"/>
      <c r="E218" s="554" t="s">
        <v>335</v>
      </c>
      <c r="F218" s="994">
        <v>5</v>
      </c>
      <c r="G218" s="994">
        <v>3</v>
      </c>
      <c r="H218" s="994">
        <v>2</v>
      </c>
      <c r="I218" s="551"/>
      <c r="J218" s="551"/>
      <c r="K218" s="551"/>
      <c r="L218" s="551"/>
      <c r="M218" s="551"/>
      <c r="N218" s="551"/>
      <c r="O218" s="551"/>
      <c r="P218" s="551"/>
      <c r="Q218" s="551"/>
      <c r="R218" s="551"/>
      <c r="S218" s="551"/>
      <c r="T218" s="551"/>
      <c r="U218" s="551"/>
      <c r="V218" s="551"/>
      <c r="W218" s="551"/>
      <c r="X218" s="551"/>
      <c r="Y218" s="551"/>
      <c r="Z218" s="551"/>
      <c r="AA218" s="551"/>
      <c r="AB218" s="551"/>
      <c r="AC218" s="551"/>
      <c r="AD218" s="551"/>
      <c r="AE218" s="551"/>
      <c r="AF218" s="551"/>
      <c r="AG218" s="551"/>
      <c r="AH218" s="551"/>
    </row>
    <row r="219" spans="1:34">
      <c r="A219" s="564">
        <v>9303</v>
      </c>
      <c r="B219" s="569"/>
      <c r="C219" s="566"/>
      <c r="D219" s="574" t="s">
        <v>564</v>
      </c>
      <c r="E219" s="555" t="s">
        <v>355</v>
      </c>
      <c r="F219" s="994">
        <v>44</v>
      </c>
      <c r="G219" s="994">
        <v>33</v>
      </c>
      <c r="H219" s="994">
        <v>11</v>
      </c>
      <c r="I219" s="551"/>
      <c r="J219" s="551"/>
      <c r="K219" s="551"/>
      <c r="L219" s="551"/>
      <c r="M219" s="551"/>
      <c r="N219" s="551"/>
      <c r="O219" s="551"/>
      <c r="P219" s="551"/>
      <c r="Q219" s="551"/>
      <c r="R219" s="551"/>
      <c r="S219" s="551"/>
      <c r="T219" s="551"/>
      <c r="U219" s="551"/>
      <c r="V219" s="551"/>
      <c r="W219" s="551"/>
      <c r="X219" s="551"/>
      <c r="Y219" s="551"/>
      <c r="Z219" s="551"/>
      <c r="AA219" s="551"/>
      <c r="AB219" s="551"/>
      <c r="AC219" s="551"/>
      <c r="AD219" s="551"/>
      <c r="AE219" s="551"/>
      <c r="AF219" s="551"/>
      <c r="AG219" s="551"/>
      <c r="AH219" s="551"/>
    </row>
    <row r="220" spans="1:34">
      <c r="A220" s="565"/>
      <c r="B220" s="570"/>
      <c r="C220" s="563"/>
      <c r="D220" s="575"/>
      <c r="E220" s="553" t="s">
        <v>334</v>
      </c>
      <c r="F220" s="994">
        <v>22</v>
      </c>
      <c r="G220" s="994">
        <v>17</v>
      </c>
      <c r="H220" s="994">
        <v>5</v>
      </c>
      <c r="I220" s="551"/>
      <c r="J220" s="551"/>
      <c r="K220" s="551"/>
      <c r="L220" s="551"/>
      <c r="M220" s="551"/>
      <c r="N220" s="551"/>
      <c r="O220" s="551"/>
      <c r="P220" s="551"/>
      <c r="Q220" s="551"/>
      <c r="R220" s="551"/>
      <c r="S220" s="551"/>
      <c r="T220" s="551"/>
      <c r="U220" s="551"/>
      <c r="V220" s="551"/>
      <c r="W220" s="551"/>
      <c r="X220" s="551"/>
      <c r="Y220" s="551"/>
      <c r="Z220" s="551"/>
      <c r="AA220" s="551"/>
      <c r="AB220" s="551"/>
      <c r="AC220" s="551"/>
      <c r="AD220" s="551"/>
      <c r="AE220" s="551"/>
      <c r="AF220" s="551"/>
      <c r="AG220" s="551"/>
      <c r="AH220" s="551"/>
    </row>
    <row r="221" spans="1:34">
      <c r="A221" s="562"/>
      <c r="B221" s="571"/>
      <c r="C221" s="567"/>
      <c r="D221" s="576"/>
      <c r="E221" s="554" t="s">
        <v>335</v>
      </c>
      <c r="F221" s="994">
        <v>22</v>
      </c>
      <c r="G221" s="994">
        <v>16</v>
      </c>
      <c r="H221" s="994">
        <v>6</v>
      </c>
      <c r="I221" s="551"/>
      <c r="J221" s="551"/>
      <c r="K221" s="551"/>
      <c r="L221" s="551"/>
      <c r="M221" s="551"/>
      <c r="N221" s="551"/>
      <c r="O221" s="551"/>
      <c r="P221" s="551"/>
      <c r="Q221" s="551"/>
      <c r="R221" s="551"/>
      <c r="S221" s="551"/>
      <c r="T221" s="551"/>
      <c r="U221" s="551"/>
      <c r="V221" s="551"/>
      <c r="W221" s="551"/>
      <c r="X221" s="551"/>
      <c r="Y221" s="551"/>
      <c r="Z221" s="551"/>
      <c r="AA221" s="551"/>
      <c r="AB221" s="551"/>
      <c r="AC221" s="551"/>
      <c r="AD221" s="551"/>
      <c r="AE221" s="551"/>
      <c r="AF221" s="551"/>
      <c r="AG221" s="551"/>
      <c r="AH221" s="551"/>
    </row>
    <row r="222" spans="1:34">
      <c r="A222" s="564">
        <v>9304</v>
      </c>
      <c r="B222" s="569"/>
      <c r="C222" s="566"/>
      <c r="D222" s="574" t="s">
        <v>565</v>
      </c>
      <c r="E222" s="555" t="s">
        <v>355</v>
      </c>
      <c r="F222" s="994">
        <v>1</v>
      </c>
      <c r="G222" s="994" t="s">
        <v>336</v>
      </c>
      <c r="H222" s="994">
        <v>1</v>
      </c>
      <c r="I222" s="551"/>
      <c r="J222" s="551"/>
      <c r="K222" s="551"/>
      <c r="L222" s="551"/>
      <c r="M222" s="551"/>
      <c r="N222" s="551"/>
      <c r="O222" s="551"/>
      <c r="P222" s="551"/>
      <c r="Q222" s="551"/>
      <c r="R222" s="551"/>
      <c r="S222" s="551"/>
      <c r="T222" s="551"/>
      <c r="U222" s="551"/>
      <c r="V222" s="551"/>
      <c r="W222" s="551"/>
      <c r="X222" s="551"/>
      <c r="Y222" s="551"/>
      <c r="Z222" s="551"/>
      <c r="AA222" s="551"/>
      <c r="AB222" s="551"/>
      <c r="AC222" s="551"/>
      <c r="AD222" s="551"/>
      <c r="AE222" s="551"/>
      <c r="AF222" s="551"/>
      <c r="AG222" s="551"/>
      <c r="AH222" s="551"/>
    </row>
    <row r="223" spans="1:34">
      <c r="A223" s="565"/>
      <c r="B223" s="570"/>
      <c r="C223" s="563"/>
      <c r="D223" s="575"/>
      <c r="E223" s="553" t="s">
        <v>334</v>
      </c>
      <c r="F223" s="994" t="s">
        <v>336</v>
      </c>
      <c r="G223" s="994" t="s">
        <v>336</v>
      </c>
      <c r="H223" s="994" t="s">
        <v>336</v>
      </c>
      <c r="I223" s="551"/>
      <c r="J223" s="551"/>
      <c r="K223" s="551"/>
      <c r="L223" s="551"/>
      <c r="M223" s="551"/>
      <c r="N223" s="551"/>
      <c r="O223" s="551"/>
      <c r="P223" s="551"/>
      <c r="Q223" s="551"/>
      <c r="R223" s="551"/>
      <c r="S223" s="551"/>
      <c r="T223" s="551"/>
      <c r="U223" s="551"/>
      <c r="V223" s="551"/>
      <c r="W223" s="551"/>
      <c r="X223" s="551"/>
      <c r="Y223" s="551"/>
      <c r="Z223" s="551"/>
      <c r="AA223" s="551"/>
      <c r="AB223" s="551"/>
      <c r="AC223" s="551"/>
      <c r="AD223" s="551"/>
      <c r="AE223" s="551"/>
      <c r="AF223" s="551"/>
      <c r="AG223" s="551"/>
      <c r="AH223" s="551"/>
    </row>
    <row r="224" spans="1:34">
      <c r="A224" s="562"/>
      <c r="B224" s="571"/>
      <c r="C224" s="567"/>
      <c r="D224" s="576"/>
      <c r="E224" s="554" t="s">
        <v>335</v>
      </c>
      <c r="F224" s="994">
        <v>1</v>
      </c>
      <c r="G224" s="994" t="s">
        <v>336</v>
      </c>
      <c r="H224" s="994">
        <v>1</v>
      </c>
      <c r="I224" s="551"/>
      <c r="J224" s="551"/>
      <c r="K224" s="551"/>
      <c r="L224" s="551"/>
      <c r="M224" s="551"/>
      <c r="N224" s="551"/>
      <c r="O224" s="551"/>
      <c r="P224" s="551"/>
      <c r="Q224" s="551"/>
      <c r="R224" s="551"/>
      <c r="S224" s="551"/>
      <c r="T224" s="551"/>
      <c r="U224" s="551"/>
      <c r="V224" s="551"/>
      <c r="W224" s="551"/>
      <c r="X224" s="551"/>
      <c r="Y224" s="551"/>
      <c r="Z224" s="551"/>
      <c r="AA224" s="551"/>
      <c r="AB224" s="551"/>
      <c r="AC224" s="551"/>
      <c r="AD224" s="551"/>
      <c r="AE224" s="551"/>
      <c r="AF224" s="551"/>
      <c r="AG224" s="551"/>
      <c r="AH224" s="551"/>
    </row>
    <row r="225" spans="1:34">
      <c r="A225" s="564">
        <v>9400</v>
      </c>
      <c r="B225" s="569"/>
      <c r="C225" s="566" t="s">
        <v>566</v>
      </c>
      <c r="D225" s="574"/>
      <c r="E225" s="555" t="s">
        <v>355</v>
      </c>
      <c r="F225" s="994">
        <v>17</v>
      </c>
      <c r="G225" s="994">
        <v>12</v>
      </c>
      <c r="H225" s="994">
        <v>5</v>
      </c>
      <c r="I225" s="551"/>
      <c r="J225" s="551"/>
      <c r="K225" s="551"/>
      <c r="L225" s="551"/>
      <c r="M225" s="551"/>
      <c r="N225" s="551"/>
      <c r="O225" s="551"/>
      <c r="P225" s="551"/>
      <c r="Q225" s="551"/>
      <c r="R225" s="551"/>
      <c r="S225" s="551"/>
      <c r="T225" s="551"/>
      <c r="U225" s="551"/>
      <c r="V225" s="551"/>
      <c r="W225" s="551"/>
      <c r="X225" s="551"/>
      <c r="Y225" s="551"/>
      <c r="Z225" s="551"/>
      <c r="AA225" s="551"/>
      <c r="AB225" s="551"/>
      <c r="AC225" s="551"/>
      <c r="AD225" s="551"/>
      <c r="AE225" s="551"/>
      <c r="AF225" s="551"/>
      <c r="AG225" s="551"/>
      <c r="AH225" s="551"/>
    </row>
    <row r="226" spans="1:34">
      <c r="A226" s="565"/>
      <c r="B226" s="570"/>
      <c r="C226" s="563"/>
      <c r="D226" s="575"/>
      <c r="E226" s="553" t="s">
        <v>334</v>
      </c>
      <c r="F226" s="994">
        <v>7</v>
      </c>
      <c r="G226" s="994">
        <v>4</v>
      </c>
      <c r="H226" s="994">
        <v>3</v>
      </c>
      <c r="I226" s="551"/>
      <c r="J226" s="551"/>
      <c r="K226" s="551"/>
      <c r="L226" s="551"/>
      <c r="M226" s="551"/>
      <c r="N226" s="551"/>
      <c r="O226" s="551"/>
      <c r="P226" s="551"/>
      <c r="Q226" s="551"/>
      <c r="R226" s="551"/>
      <c r="S226" s="551"/>
      <c r="T226" s="551"/>
      <c r="U226" s="551"/>
      <c r="V226" s="551"/>
      <c r="W226" s="551"/>
      <c r="X226" s="551"/>
      <c r="Y226" s="551"/>
      <c r="Z226" s="551"/>
      <c r="AA226" s="551"/>
      <c r="AB226" s="551"/>
      <c r="AC226" s="551"/>
      <c r="AD226" s="551"/>
      <c r="AE226" s="551"/>
      <c r="AF226" s="551"/>
      <c r="AG226" s="551"/>
      <c r="AH226" s="551"/>
    </row>
    <row r="227" spans="1:34">
      <c r="A227" s="562"/>
      <c r="B227" s="571"/>
      <c r="C227" s="567"/>
      <c r="D227" s="576"/>
      <c r="E227" s="554" t="s">
        <v>335</v>
      </c>
      <c r="F227" s="994">
        <v>10</v>
      </c>
      <c r="G227" s="994">
        <v>8</v>
      </c>
      <c r="H227" s="994">
        <v>2</v>
      </c>
      <c r="I227" s="551"/>
      <c r="J227" s="551"/>
      <c r="K227" s="551"/>
      <c r="L227" s="551"/>
      <c r="M227" s="551"/>
      <c r="N227" s="551"/>
      <c r="O227" s="551"/>
      <c r="P227" s="551"/>
      <c r="Q227" s="551"/>
      <c r="R227" s="551"/>
      <c r="S227" s="551"/>
      <c r="T227" s="551"/>
      <c r="U227" s="551"/>
      <c r="V227" s="551"/>
      <c r="W227" s="551"/>
      <c r="X227" s="551"/>
      <c r="Y227" s="551"/>
      <c r="Z227" s="551"/>
      <c r="AA227" s="551"/>
      <c r="AB227" s="551"/>
      <c r="AC227" s="551"/>
      <c r="AD227" s="551"/>
      <c r="AE227" s="551"/>
      <c r="AF227" s="551"/>
      <c r="AG227" s="551"/>
      <c r="AH227" s="551"/>
    </row>
    <row r="228" spans="1:34">
      <c r="A228" s="564">
        <v>9500</v>
      </c>
      <c r="B228" s="569"/>
      <c r="C228" s="566" t="s">
        <v>567</v>
      </c>
      <c r="D228" s="574"/>
      <c r="E228" s="555" t="s">
        <v>355</v>
      </c>
      <c r="F228" s="994">
        <v>7</v>
      </c>
      <c r="G228" s="994">
        <v>6</v>
      </c>
      <c r="H228" s="994">
        <v>1</v>
      </c>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1"/>
    </row>
    <row r="229" spans="1:34">
      <c r="A229" s="565"/>
      <c r="B229" s="570"/>
      <c r="C229" s="563"/>
      <c r="D229" s="575"/>
      <c r="E229" s="553" t="s">
        <v>334</v>
      </c>
      <c r="F229" s="994">
        <v>3</v>
      </c>
      <c r="G229" s="994">
        <v>2</v>
      </c>
      <c r="H229" s="994">
        <v>1</v>
      </c>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1"/>
    </row>
    <row r="230" spans="1:34">
      <c r="A230" s="562"/>
      <c r="B230" s="571"/>
      <c r="C230" s="567"/>
      <c r="D230" s="576"/>
      <c r="E230" s="554" t="s">
        <v>335</v>
      </c>
      <c r="F230" s="994">
        <v>4</v>
      </c>
      <c r="G230" s="994">
        <v>4</v>
      </c>
      <c r="H230" s="994" t="s">
        <v>336</v>
      </c>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row>
    <row r="231" spans="1:34">
      <c r="A231" s="564">
        <v>10000</v>
      </c>
      <c r="B231" s="569" t="s">
        <v>568</v>
      </c>
      <c r="C231" s="566"/>
      <c r="D231" s="574"/>
      <c r="E231" s="555" t="s">
        <v>355</v>
      </c>
      <c r="F231" s="994">
        <v>148</v>
      </c>
      <c r="G231" s="994">
        <v>99</v>
      </c>
      <c r="H231" s="994">
        <v>49</v>
      </c>
      <c r="I231" s="551"/>
      <c r="J231" s="551"/>
      <c r="K231" s="551"/>
      <c r="L231" s="551"/>
      <c r="M231" s="551"/>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row>
    <row r="232" spans="1:34">
      <c r="A232" s="565"/>
      <c r="B232" s="570"/>
      <c r="C232" s="563"/>
      <c r="D232" s="575"/>
      <c r="E232" s="553" t="s">
        <v>334</v>
      </c>
      <c r="F232" s="994">
        <v>91</v>
      </c>
      <c r="G232" s="994">
        <v>63</v>
      </c>
      <c r="H232" s="994">
        <v>28</v>
      </c>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row>
    <row r="233" spans="1:34">
      <c r="A233" s="562"/>
      <c r="B233" s="571"/>
      <c r="C233" s="567"/>
      <c r="D233" s="576"/>
      <c r="E233" s="554" t="s">
        <v>335</v>
      </c>
      <c r="F233" s="994">
        <v>57</v>
      </c>
      <c r="G233" s="994">
        <v>36</v>
      </c>
      <c r="H233" s="994">
        <v>21</v>
      </c>
      <c r="I233" s="551"/>
      <c r="J233" s="551"/>
      <c r="K233" s="551"/>
      <c r="L233" s="551"/>
      <c r="M233" s="551"/>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row>
    <row r="234" spans="1:34">
      <c r="A234" s="564">
        <v>10100</v>
      </c>
      <c r="B234" s="569"/>
      <c r="C234" s="566" t="s">
        <v>349</v>
      </c>
      <c r="D234" s="574"/>
      <c r="E234" s="555" t="s">
        <v>355</v>
      </c>
      <c r="F234" s="994">
        <v>2</v>
      </c>
      <c r="G234" s="994">
        <v>1</v>
      </c>
      <c r="H234" s="994">
        <v>1</v>
      </c>
      <c r="I234" s="551"/>
      <c r="J234" s="551"/>
      <c r="K234" s="551"/>
      <c r="L234" s="551"/>
      <c r="M234" s="551"/>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row>
    <row r="235" spans="1:34">
      <c r="A235" s="565"/>
      <c r="B235" s="570"/>
      <c r="C235" s="563"/>
      <c r="D235" s="575"/>
      <c r="E235" s="553" t="s">
        <v>334</v>
      </c>
      <c r="F235" s="994" t="s">
        <v>336</v>
      </c>
      <c r="G235" s="994" t="s">
        <v>336</v>
      </c>
      <c r="H235" s="994" t="s">
        <v>336</v>
      </c>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row>
    <row r="236" spans="1:34">
      <c r="A236" s="562"/>
      <c r="B236" s="571"/>
      <c r="C236" s="567"/>
      <c r="D236" s="576"/>
      <c r="E236" s="554" t="s">
        <v>335</v>
      </c>
      <c r="F236" s="994">
        <v>2</v>
      </c>
      <c r="G236" s="994">
        <v>1</v>
      </c>
      <c r="H236" s="994">
        <v>1</v>
      </c>
      <c r="I236" s="551"/>
      <c r="J236" s="551"/>
      <c r="K236" s="551"/>
      <c r="L236" s="551"/>
      <c r="M236" s="551"/>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row>
    <row r="237" spans="1:34">
      <c r="A237" s="564">
        <v>10200</v>
      </c>
      <c r="B237" s="569"/>
      <c r="C237" s="566" t="s">
        <v>569</v>
      </c>
      <c r="D237" s="574"/>
      <c r="E237" s="555" t="s">
        <v>355</v>
      </c>
      <c r="F237" s="994">
        <v>65</v>
      </c>
      <c r="G237" s="994">
        <v>41</v>
      </c>
      <c r="H237" s="994">
        <v>24</v>
      </c>
      <c r="I237" s="551"/>
      <c r="J237" s="551"/>
      <c r="K237" s="551"/>
      <c r="L237" s="551"/>
      <c r="M237" s="551"/>
      <c r="N237" s="551"/>
      <c r="O237" s="551"/>
      <c r="P237" s="551"/>
      <c r="Q237" s="551"/>
      <c r="R237" s="551"/>
      <c r="S237" s="551"/>
      <c r="T237" s="551"/>
      <c r="U237" s="551"/>
      <c r="V237" s="551"/>
      <c r="W237" s="551"/>
      <c r="X237" s="551"/>
      <c r="Y237" s="551"/>
      <c r="Z237" s="551"/>
      <c r="AA237" s="551"/>
      <c r="AB237" s="551"/>
      <c r="AC237" s="551"/>
      <c r="AD237" s="551"/>
      <c r="AE237" s="551"/>
      <c r="AF237" s="551"/>
      <c r="AG237" s="551"/>
      <c r="AH237" s="551"/>
    </row>
    <row r="238" spans="1:34">
      <c r="A238" s="565"/>
      <c r="B238" s="570"/>
      <c r="C238" s="563"/>
      <c r="D238" s="575"/>
      <c r="E238" s="553" t="s">
        <v>334</v>
      </c>
      <c r="F238" s="994">
        <v>37</v>
      </c>
      <c r="G238" s="994">
        <v>24</v>
      </c>
      <c r="H238" s="994">
        <v>13</v>
      </c>
      <c r="I238" s="551"/>
      <c r="J238" s="551"/>
      <c r="K238" s="551"/>
      <c r="L238" s="551"/>
      <c r="M238" s="551"/>
      <c r="N238" s="551"/>
      <c r="O238" s="551"/>
      <c r="P238" s="551"/>
      <c r="Q238" s="551"/>
      <c r="R238" s="551"/>
      <c r="S238" s="551"/>
      <c r="T238" s="551"/>
      <c r="U238" s="551"/>
      <c r="V238" s="551"/>
      <c r="W238" s="551"/>
      <c r="X238" s="551"/>
      <c r="Y238" s="551"/>
      <c r="Z238" s="551"/>
      <c r="AA238" s="551"/>
      <c r="AB238" s="551"/>
      <c r="AC238" s="551"/>
      <c r="AD238" s="551"/>
      <c r="AE238" s="551"/>
      <c r="AF238" s="551"/>
      <c r="AG238" s="551"/>
      <c r="AH238" s="551"/>
    </row>
    <row r="239" spans="1:34">
      <c r="A239" s="562"/>
      <c r="B239" s="571"/>
      <c r="C239" s="567"/>
      <c r="D239" s="576"/>
      <c r="E239" s="554" t="s">
        <v>335</v>
      </c>
      <c r="F239" s="994">
        <v>28</v>
      </c>
      <c r="G239" s="994">
        <v>17</v>
      </c>
      <c r="H239" s="994">
        <v>11</v>
      </c>
      <c r="I239" s="551"/>
      <c r="J239" s="551"/>
      <c r="K239" s="551"/>
      <c r="L239" s="551"/>
      <c r="M239" s="551"/>
      <c r="N239" s="551"/>
      <c r="O239" s="551"/>
      <c r="P239" s="551"/>
      <c r="Q239" s="551"/>
      <c r="R239" s="551"/>
      <c r="S239" s="551"/>
      <c r="T239" s="551"/>
      <c r="U239" s="551"/>
      <c r="V239" s="551"/>
      <c r="W239" s="551"/>
      <c r="X239" s="551"/>
      <c r="Y239" s="551"/>
      <c r="Z239" s="551"/>
      <c r="AA239" s="551"/>
      <c r="AB239" s="551"/>
      <c r="AC239" s="551"/>
      <c r="AD239" s="551"/>
      <c r="AE239" s="551"/>
      <c r="AF239" s="551"/>
      <c r="AG239" s="551"/>
      <c r="AH239" s="551"/>
    </row>
    <row r="240" spans="1:34">
      <c r="A240" s="564">
        <v>10300</v>
      </c>
      <c r="B240" s="569"/>
      <c r="C240" s="566" t="s">
        <v>570</v>
      </c>
      <c r="D240" s="574"/>
      <c r="E240" s="555" t="s">
        <v>355</v>
      </c>
      <c r="F240" s="994" t="s">
        <v>336</v>
      </c>
      <c r="G240" s="994" t="s">
        <v>336</v>
      </c>
      <c r="H240" s="994" t="s">
        <v>336</v>
      </c>
      <c r="I240" s="551"/>
      <c r="J240" s="551"/>
      <c r="K240" s="551"/>
      <c r="L240" s="551"/>
      <c r="M240" s="551"/>
      <c r="N240" s="551"/>
      <c r="O240" s="551"/>
      <c r="P240" s="551"/>
      <c r="Q240" s="551"/>
      <c r="R240" s="551"/>
      <c r="S240" s="551"/>
      <c r="T240" s="551"/>
      <c r="U240" s="551"/>
      <c r="V240" s="551"/>
      <c r="W240" s="551"/>
      <c r="X240" s="551"/>
      <c r="Y240" s="551"/>
      <c r="Z240" s="551"/>
      <c r="AA240" s="551"/>
      <c r="AB240" s="551"/>
      <c r="AC240" s="551"/>
      <c r="AD240" s="551"/>
      <c r="AE240" s="551"/>
      <c r="AF240" s="551"/>
      <c r="AG240" s="551"/>
      <c r="AH240" s="551"/>
    </row>
    <row r="241" spans="1:34">
      <c r="A241" s="565"/>
      <c r="B241" s="570"/>
      <c r="C241" s="563"/>
      <c r="D241" s="575"/>
      <c r="E241" s="553" t="s">
        <v>334</v>
      </c>
      <c r="F241" s="994" t="s">
        <v>336</v>
      </c>
      <c r="G241" s="994" t="s">
        <v>336</v>
      </c>
      <c r="H241" s="994" t="s">
        <v>336</v>
      </c>
      <c r="I241" s="551"/>
      <c r="J241" s="551"/>
      <c r="K241" s="551"/>
      <c r="L241" s="551"/>
      <c r="M241" s="551"/>
      <c r="N241" s="551"/>
      <c r="O241" s="551"/>
      <c r="P241" s="551"/>
      <c r="Q241" s="551"/>
      <c r="R241" s="551"/>
      <c r="S241" s="551"/>
      <c r="T241" s="551"/>
      <c r="U241" s="551"/>
      <c r="V241" s="551"/>
      <c r="W241" s="551"/>
      <c r="X241" s="551"/>
      <c r="Y241" s="551"/>
      <c r="Z241" s="551"/>
      <c r="AA241" s="551"/>
      <c r="AB241" s="551"/>
      <c r="AC241" s="551"/>
      <c r="AD241" s="551"/>
      <c r="AE241" s="551"/>
      <c r="AF241" s="551"/>
      <c r="AG241" s="551"/>
      <c r="AH241" s="551"/>
    </row>
    <row r="242" spans="1:34">
      <c r="A242" s="562"/>
      <c r="B242" s="571"/>
      <c r="C242" s="567"/>
      <c r="D242" s="576"/>
      <c r="E242" s="554" t="s">
        <v>335</v>
      </c>
      <c r="F242" s="994" t="s">
        <v>336</v>
      </c>
      <c r="G242" s="994" t="s">
        <v>336</v>
      </c>
      <c r="H242" s="994" t="s">
        <v>336</v>
      </c>
      <c r="I242" s="551"/>
      <c r="J242" s="551"/>
      <c r="K242" s="551"/>
      <c r="L242" s="551"/>
      <c r="M242" s="551"/>
      <c r="N242" s="551"/>
      <c r="O242" s="551"/>
      <c r="P242" s="551"/>
      <c r="Q242" s="551"/>
      <c r="R242" s="551"/>
      <c r="S242" s="551"/>
      <c r="T242" s="551"/>
      <c r="U242" s="551"/>
      <c r="V242" s="551"/>
      <c r="W242" s="551"/>
      <c r="X242" s="551"/>
      <c r="Y242" s="551"/>
      <c r="Z242" s="551"/>
      <c r="AA242" s="551"/>
      <c r="AB242" s="551"/>
      <c r="AC242" s="551"/>
      <c r="AD242" s="551"/>
      <c r="AE242" s="551"/>
      <c r="AF242" s="551"/>
      <c r="AG242" s="551"/>
      <c r="AH242" s="551"/>
    </row>
    <row r="243" spans="1:34">
      <c r="A243" s="564">
        <v>10400</v>
      </c>
      <c r="B243" s="569"/>
      <c r="C243" s="566" t="s">
        <v>571</v>
      </c>
      <c r="D243" s="574"/>
      <c r="E243" s="555" t="s">
        <v>355</v>
      </c>
      <c r="F243" s="994">
        <v>14</v>
      </c>
      <c r="G243" s="994">
        <v>9</v>
      </c>
      <c r="H243" s="994">
        <v>5</v>
      </c>
      <c r="I243" s="551"/>
      <c r="J243" s="551"/>
      <c r="K243" s="551"/>
      <c r="L243" s="551"/>
      <c r="M243" s="551"/>
      <c r="N243" s="551"/>
      <c r="O243" s="551"/>
      <c r="P243" s="551"/>
      <c r="Q243" s="551"/>
      <c r="R243" s="551"/>
      <c r="S243" s="551"/>
      <c r="T243" s="551"/>
      <c r="U243" s="551"/>
      <c r="V243" s="551"/>
      <c r="W243" s="551"/>
      <c r="X243" s="551"/>
      <c r="Y243" s="551"/>
      <c r="Z243" s="551"/>
      <c r="AA243" s="551"/>
      <c r="AB243" s="551"/>
      <c r="AC243" s="551"/>
      <c r="AD243" s="551"/>
      <c r="AE243" s="551"/>
      <c r="AF243" s="551"/>
      <c r="AG243" s="551"/>
      <c r="AH243" s="551"/>
    </row>
    <row r="244" spans="1:34">
      <c r="A244" s="565"/>
      <c r="B244" s="570"/>
      <c r="C244" s="563"/>
      <c r="D244" s="575"/>
      <c r="E244" s="553" t="s">
        <v>334</v>
      </c>
      <c r="F244" s="994">
        <v>13</v>
      </c>
      <c r="G244" s="994">
        <v>8</v>
      </c>
      <c r="H244" s="994">
        <v>5</v>
      </c>
      <c r="I244" s="551"/>
      <c r="J244" s="551"/>
      <c r="K244" s="551"/>
      <c r="L244" s="551"/>
      <c r="M244" s="551"/>
      <c r="N244" s="551"/>
      <c r="O244" s="551"/>
      <c r="P244" s="551"/>
      <c r="Q244" s="551"/>
      <c r="R244" s="551"/>
      <c r="S244" s="551"/>
      <c r="T244" s="551"/>
      <c r="U244" s="551"/>
      <c r="V244" s="551"/>
      <c r="W244" s="551"/>
      <c r="X244" s="551"/>
      <c r="Y244" s="551"/>
      <c r="Z244" s="551"/>
      <c r="AA244" s="551"/>
      <c r="AB244" s="551"/>
      <c r="AC244" s="551"/>
      <c r="AD244" s="551"/>
      <c r="AE244" s="551"/>
      <c r="AF244" s="551"/>
      <c r="AG244" s="551"/>
      <c r="AH244" s="551"/>
    </row>
    <row r="245" spans="1:34">
      <c r="A245" s="562"/>
      <c r="B245" s="571"/>
      <c r="C245" s="567"/>
      <c r="D245" s="576"/>
      <c r="E245" s="554" t="s">
        <v>335</v>
      </c>
      <c r="F245" s="994">
        <v>1</v>
      </c>
      <c r="G245" s="994">
        <v>1</v>
      </c>
      <c r="H245" s="994" t="s">
        <v>336</v>
      </c>
      <c r="I245" s="551"/>
      <c r="J245" s="551"/>
      <c r="K245" s="551"/>
      <c r="L245" s="551"/>
      <c r="M245" s="551"/>
      <c r="N245" s="551"/>
      <c r="O245" s="551"/>
      <c r="P245" s="551"/>
      <c r="Q245" s="551"/>
      <c r="R245" s="551"/>
      <c r="S245" s="551"/>
      <c r="T245" s="551"/>
      <c r="U245" s="551"/>
      <c r="V245" s="551"/>
      <c r="W245" s="551"/>
      <c r="X245" s="551"/>
      <c r="Y245" s="551"/>
      <c r="Z245" s="551"/>
      <c r="AA245" s="551"/>
      <c r="AB245" s="551"/>
      <c r="AC245" s="551"/>
      <c r="AD245" s="551"/>
      <c r="AE245" s="551"/>
      <c r="AF245" s="551"/>
      <c r="AG245" s="551"/>
      <c r="AH245" s="551"/>
    </row>
    <row r="246" spans="1:34">
      <c r="A246" s="564">
        <v>10500</v>
      </c>
      <c r="B246" s="569"/>
      <c r="C246" s="566" t="s">
        <v>572</v>
      </c>
      <c r="D246" s="574"/>
      <c r="E246" s="555" t="s">
        <v>355</v>
      </c>
      <c r="F246" s="994" t="s">
        <v>336</v>
      </c>
      <c r="G246" s="994" t="s">
        <v>336</v>
      </c>
      <c r="H246" s="994" t="s">
        <v>336</v>
      </c>
      <c r="I246" s="551"/>
      <c r="J246" s="551"/>
      <c r="K246" s="551"/>
      <c r="L246" s="551"/>
      <c r="M246" s="551"/>
      <c r="N246" s="551"/>
      <c r="O246" s="551"/>
      <c r="P246" s="551"/>
      <c r="Q246" s="551"/>
      <c r="R246" s="551"/>
      <c r="S246" s="551"/>
      <c r="T246" s="551"/>
      <c r="U246" s="551"/>
      <c r="V246" s="551"/>
      <c r="W246" s="551"/>
      <c r="X246" s="551"/>
      <c r="Y246" s="551"/>
      <c r="Z246" s="551"/>
      <c r="AA246" s="551"/>
      <c r="AB246" s="551"/>
      <c r="AC246" s="551"/>
      <c r="AD246" s="551"/>
      <c r="AE246" s="551"/>
      <c r="AF246" s="551"/>
      <c r="AG246" s="551"/>
      <c r="AH246" s="551"/>
    </row>
    <row r="247" spans="1:34">
      <c r="A247" s="565"/>
      <c r="B247" s="570"/>
      <c r="C247" s="563"/>
      <c r="D247" s="575"/>
      <c r="E247" s="553" t="s">
        <v>334</v>
      </c>
      <c r="F247" s="994" t="s">
        <v>336</v>
      </c>
      <c r="G247" s="994" t="s">
        <v>336</v>
      </c>
      <c r="H247" s="994" t="s">
        <v>336</v>
      </c>
      <c r="I247" s="551"/>
      <c r="J247" s="551"/>
      <c r="K247" s="551"/>
      <c r="L247" s="551"/>
      <c r="M247" s="551"/>
      <c r="N247" s="551"/>
      <c r="O247" s="551"/>
      <c r="P247" s="551"/>
      <c r="Q247" s="551"/>
      <c r="R247" s="551"/>
      <c r="S247" s="551"/>
      <c r="T247" s="551"/>
      <c r="U247" s="551"/>
      <c r="V247" s="551"/>
      <c r="W247" s="551"/>
      <c r="X247" s="551"/>
      <c r="Y247" s="551"/>
      <c r="Z247" s="551"/>
      <c r="AA247" s="551"/>
      <c r="AB247" s="551"/>
      <c r="AC247" s="551"/>
      <c r="AD247" s="551"/>
      <c r="AE247" s="551"/>
      <c r="AF247" s="551"/>
      <c r="AG247" s="551"/>
      <c r="AH247" s="551"/>
    </row>
    <row r="248" spans="1:34">
      <c r="A248" s="562"/>
      <c r="B248" s="571"/>
      <c r="C248" s="567"/>
      <c r="D248" s="576"/>
      <c r="E248" s="554" t="s">
        <v>335</v>
      </c>
      <c r="F248" s="994" t="s">
        <v>336</v>
      </c>
      <c r="G248" s="994" t="s">
        <v>336</v>
      </c>
      <c r="H248" s="994" t="s">
        <v>336</v>
      </c>
      <c r="I248" s="551"/>
      <c r="J248" s="551"/>
      <c r="K248" s="551"/>
      <c r="L248" s="551"/>
      <c r="M248" s="551"/>
      <c r="N248" s="551"/>
      <c r="O248" s="551"/>
      <c r="P248" s="551"/>
      <c r="Q248" s="551"/>
      <c r="R248" s="551"/>
      <c r="S248" s="551"/>
      <c r="T248" s="551"/>
      <c r="U248" s="551"/>
      <c r="V248" s="551"/>
      <c r="W248" s="551"/>
      <c r="X248" s="551"/>
      <c r="Y248" s="551"/>
      <c r="Z248" s="551"/>
      <c r="AA248" s="551"/>
      <c r="AB248" s="551"/>
      <c r="AC248" s="551"/>
      <c r="AD248" s="551"/>
      <c r="AE248" s="551"/>
      <c r="AF248" s="551"/>
      <c r="AG248" s="551"/>
      <c r="AH248" s="551"/>
    </row>
    <row r="249" spans="1:34">
      <c r="A249" s="564">
        <v>10600</v>
      </c>
      <c r="B249" s="569"/>
      <c r="C249" s="566" t="s">
        <v>573</v>
      </c>
      <c r="D249" s="574"/>
      <c r="E249" s="555" t="s">
        <v>355</v>
      </c>
      <c r="F249" s="994">
        <v>67</v>
      </c>
      <c r="G249" s="994">
        <v>48</v>
      </c>
      <c r="H249" s="994">
        <v>19</v>
      </c>
      <c r="I249" s="551"/>
      <c r="J249" s="551"/>
      <c r="K249" s="551"/>
      <c r="L249" s="551"/>
      <c r="M249" s="551"/>
      <c r="N249" s="551"/>
      <c r="O249" s="551"/>
      <c r="P249" s="551"/>
      <c r="Q249" s="551"/>
      <c r="R249" s="551"/>
      <c r="S249" s="551"/>
      <c r="T249" s="551"/>
      <c r="U249" s="551"/>
      <c r="V249" s="551"/>
      <c r="W249" s="551"/>
      <c r="X249" s="551"/>
      <c r="Y249" s="551"/>
      <c r="Z249" s="551"/>
      <c r="AA249" s="551"/>
      <c r="AB249" s="551"/>
      <c r="AC249" s="551"/>
      <c r="AD249" s="551"/>
      <c r="AE249" s="551"/>
      <c r="AF249" s="551"/>
      <c r="AG249" s="551"/>
      <c r="AH249" s="551"/>
    </row>
    <row r="250" spans="1:34">
      <c r="A250" s="565"/>
      <c r="B250" s="570"/>
      <c r="C250" s="563"/>
      <c r="D250" s="575"/>
      <c r="E250" s="553" t="s">
        <v>334</v>
      </c>
      <c r="F250" s="994">
        <v>41</v>
      </c>
      <c r="G250" s="994">
        <v>31</v>
      </c>
      <c r="H250" s="994">
        <v>10</v>
      </c>
      <c r="I250" s="551"/>
      <c r="J250" s="551"/>
      <c r="K250" s="551"/>
      <c r="L250" s="551"/>
      <c r="M250" s="551"/>
      <c r="N250" s="551"/>
      <c r="O250" s="551"/>
      <c r="P250" s="551"/>
      <c r="Q250" s="551"/>
      <c r="R250" s="551"/>
      <c r="S250" s="551"/>
      <c r="T250" s="551"/>
      <c r="U250" s="551"/>
      <c r="V250" s="551"/>
      <c r="W250" s="551"/>
      <c r="X250" s="551"/>
      <c r="Y250" s="551"/>
      <c r="Z250" s="551"/>
      <c r="AA250" s="551"/>
      <c r="AB250" s="551"/>
      <c r="AC250" s="551"/>
      <c r="AD250" s="551"/>
      <c r="AE250" s="551"/>
      <c r="AF250" s="551"/>
      <c r="AG250" s="551"/>
      <c r="AH250" s="551"/>
    </row>
    <row r="251" spans="1:34">
      <c r="A251" s="562"/>
      <c r="B251" s="571"/>
      <c r="C251" s="567"/>
      <c r="D251" s="576"/>
      <c r="E251" s="554" t="s">
        <v>335</v>
      </c>
      <c r="F251" s="994">
        <v>26</v>
      </c>
      <c r="G251" s="994">
        <v>17</v>
      </c>
      <c r="H251" s="994">
        <v>9</v>
      </c>
      <c r="I251" s="551"/>
      <c r="J251" s="551"/>
      <c r="K251" s="551"/>
      <c r="L251" s="551"/>
      <c r="M251" s="551"/>
      <c r="N251" s="551"/>
      <c r="O251" s="551"/>
      <c r="P251" s="551"/>
      <c r="Q251" s="551"/>
      <c r="R251" s="551"/>
      <c r="S251" s="551"/>
      <c r="T251" s="551"/>
      <c r="U251" s="551"/>
      <c r="V251" s="551"/>
      <c r="W251" s="551"/>
      <c r="X251" s="551"/>
      <c r="Y251" s="551"/>
      <c r="Z251" s="551"/>
      <c r="AA251" s="551"/>
      <c r="AB251" s="551"/>
      <c r="AC251" s="551"/>
      <c r="AD251" s="551"/>
      <c r="AE251" s="551"/>
      <c r="AF251" s="551"/>
      <c r="AG251" s="551"/>
      <c r="AH251" s="551"/>
    </row>
    <row r="252" spans="1:34">
      <c r="A252" s="564">
        <v>10601</v>
      </c>
      <c r="B252" s="569"/>
      <c r="C252" s="566"/>
      <c r="D252" s="574" t="s">
        <v>574</v>
      </c>
      <c r="E252" s="555" t="s">
        <v>355</v>
      </c>
      <c r="F252" s="994">
        <v>37</v>
      </c>
      <c r="G252" s="994">
        <v>33</v>
      </c>
      <c r="H252" s="994">
        <v>4</v>
      </c>
      <c r="I252" s="551"/>
      <c r="J252" s="551"/>
      <c r="K252" s="551"/>
      <c r="L252" s="551"/>
      <c r="M252" s="551"/>
      <c r="N252" s="551"/>
      <c r="O252" s="551"/>
      <c r="P252" s="551"/>
      <c r="Q252" s="551"/>
      <c r="R252" s="551"/>
      <c r="S252" s="551"/>
      <c r="T252" s="551"/>
      <c r="U252" s="551"/>
      <c r="V252" s="551"/>
      <c r="W252" s="551"/>
      <c r="X252" s="551"/>
      <c r="Y252" s="551"/>
      <c r="Z252" s="551"/>
      <c r="AA252" s="551"/>
      <c r="AB252" s="551"/>
      <c r="AC252" s="551"/>
      <c r="AD252" s="551"/>
      <c r="AE252" s="551"/>
      <c r="AF252" s="551"/>
      <c r="AG252" s="551"/>
      <c r="AH252" s="551"/>
    </row>
    <row r="253" spans="1:34">
      <c r="A253" s="565"/>
      <c r="B253" s="570"/>
      <c r="C253" s="563"/>
      <c r="D253" s="575"/>
      <c r="E253" s="553" t="s">
        <v>334</v>
      </c>
      <c r="F253" s="994">
        <v>22</v>
      </c>
      <c r="G253" s="994">
        <v>21</v>
      </c>
      <c r="H253" s="994">
        <v>1</v>
      </c>
      <c r="I253" s="551"/>
      <c r="J253" s="551"/>
      <c r="K253" s="551"/>
      <c r="L253" s="551"/>
      <c r="M253" s="551"/>
      <c r="N253" s="551"/>
      <c r="O253" s="551"/>
      <c r="P253" s="551"/>
      <c r="Q253" s="551"/>
      <c r="R253" s="551"/>
      <c r="S253" s="551"/>
      <c r="T253" s="551"/>
      <c r="U253" s="551"/>
      <c r="V253" s="551"/>
      <c r="W253" s="551"/>
      <c r="X253" s="551"/>
      <c r="Y253" s="551"/>
      <c r="Z253" s="551"/>
      <c r="AA253" s="551"/>
      <c r="AB253" s="551"/>
      <c r="AC253" s="551"/>
      <c r="AD253" s="551"/>
      <c r="AE253" s="551"/>
      <c r="AF253" s="551"/>
      <c r="AG253" s="551"/>
      <c r="AH253" s="551"/>
    </row>
    <row r="254" spans="1:34">
      <c r="A254" s="562"/>
      <c r="B254" s="571"/>
      <c r="C254" s="567"/>
      <c r="D254" s="576"/>
      <c r="E254" s="554" t="s">
        <v>335</v>
      </c>
      <c r="F254" s="994">
        <v>15</v>
      </c>
      <c r="G254" s="994">
        <v>12</v>
      </c>
      <c r="H254" s="994">
        <v>3</v>
      </c>
      <c r="I254" s="551"/>
      <c r="J254" s="551"/>
      <c r="K254" s="551"/>
      <c r="L254" s="551"/>
      <c r="M254" s="551"/>
      <c r="N254" s="551"/>
      <c r="O254" s="551"/>
      <c r="P254" s="551"/>
      <c r="Q254" s="551"/>
      <c r="R254" s="551"/>
      <c r="S254" s="551"/>
      <c r="T254" s="551"/>
      <c r="U254" s="551"/>
      <c r="V254" s="551"/>
      <c r="W254" s="551"/>
      <c r="X254" s="551"/>
      <c r="Y254" s="551"/>
      <c r="Z254" s="551"/>
      <c r="AA254" s="551"/>
      <c r="AB254" s="551"/>
      <c r="AC254" s="551"/>
      <c r="AD254" s="551"/>
      <c r="AE254" s="551"/>
      <c r="AF254" s="551"/>
      <c r="AG254" s="551"/>
      <c r="AH254" s="551"/>
    </row>
    <row r="255" spans="1:34">
      <c r="A255" s="564">
        <v>10602</v>
      </c>
      <c r="B255" s="569"/>
      <c r="C255" s="566"/>
      <c r="D255" s="574" t="s">
        <v>575</v>
      </c>
      <c r="E255" s="555" t="s">
        <v>355</v>
      </c>
      <c r="F255" s="994">
        <v>21</v>
      </c>
      <c r="G255" s="994">
        <v>12</v>
      </c>
      <c r="H255" s="994">
        <v>9</v>
      </c>
      <c r="I255" s="551"/>
      <c r="J255" s="551"/>
      <c r="K255" s="551"/>
      <c r="L255" s="551"/>
      <c r="M255" s="551"/>
      <c r="N255" s="551"/>
      <c r="O255" s="551"/>
      <c r="P255" s="551"/>
      <c r="Q255" s="551"/>
      <c r="R255" s="551"/>
      <c r="S255" s="551"/>
      <c r="T255" s="551"/>
      <c r="U255" s="551"/>
      <c r="V255" s="551"/>
      <c r="W255" s="551"/>
      <c r="X255" s="551"/>
      <c r="Y255" s="551"/>
      <c r="Z255" s="551"/>
      <c r="AA255" s="551"/>
      <c r="AB255" s="551"/>
      <c r="AC255" s="551"/>
      <c r="AD255" s="551"/>
      <c r="AE255" s="551"/>
      <c r="AF255" s="551"/>
      <c r="AG255" s="551"/>
      <c r="AH255" s="551"/>
    </row>
    <row r="256" spans="1:34">
      <c r="A256" s="565"/>
      <c r="B256" s="570"/>
      <c r="C256" s="563"/>
      <c r="D256" s="575"/>
      <c r="E256" s="553" t="s">
        <v>334</v>
      </c>
      <c r="F256" s="994">
        <v>15</v>
      </c>
      <c r="G256" s="994">
        <v>9</v>
      </c>
      <c r="H256" s="994">
        <v>6</v>
      </c>
      <c r="I256" s="551"/>
      <c r="J256" s="551"/>
      <c r="K256" s="551"/>
      <c r="L256" s="551"/>
      <c r="M256" s="551"/>
      <c r="N256" s="551"/>
      <c r="O256" s="551"/>
      <c r="P256" s="551"/>
      <c r="Q256" s="551"/>
      <c r="R256" s="551"/>
      <c r="S256" s="551"/>
      <c r="T256" s="551"/>
      <c r="U256" s="551"/>
      <c r="V256" s="551"/>
      <c r="W256" s="551"/>
      <c r="X256" s="551"/>
      <c r="Y256" s="551"/>
      <c r="Z256" s="551"/>
      <c r="AA256" s="551"/>
      <c r="AB256" s="551"/>
      <c r="AC256" s="551"/>
      <c r="AD256" s="551"/>
      <c r="AE256" s="551"/>
      <c r="AF256" s="551"/>
      <c r="AG256" s="551"/>
      <c r="AH256" s="551"/>
    </row>
    <row r="257" spans="1:34">
      <c r="A257" s="562"/>
      <c r="B257" s="571"/>
      <c r="C257" s="567"/>
      <c r="D257" s="576"/>
      <c r="E257" s="554" t="s">
        <v>335</v>
      </c>
      <c r="F257" s="994">
        <v>6</v>
      </c>
      <c r="G257" s="994">
        <v>3</v>
      </c>
      <c r="H257" s="994">
        <v>3</v>
      </c>
      <c r="I257" s="551"/>
      <c r="J257" s="551"/>
      <c r="K257" s="551"/>
      <c r="L257" s="551"/>
      <c r="M257" s="551"/>
      <c r="N257" s="551"/>
      <c r="O257" s="551"/>
      <c r="P257" s="551"/>
      <c r="Q257" s="551"/>
      <c r="R257" s="551"/>
      <c r="S257" s="551"/>
      <c r="T257" s="551"/>
      <c r="U257" s="551"/>
      <c r="V257" s="551"/>
      <c r="W257" s="551"/>
      <c r="X257" s="551"/>
      <c r="Y257" s="551"/>
      <c r="Z257" s="551"/>
      <c r="AA257" s="551"/>
      <c r="AB257" s="551"/>
      <c r="AC257" s="551"/>
      <c r="AD257" s="551"/>
      <c r="AE257" s="551"/>
      <c r="AF257" s="551"/>
      <c r="AG257" s="551"/>
      <c r="AH257" s="551"/>
    </row>
    <row r="258" spans="1:34">
      <c r="A258" s="564">
        <v>10603</v>
      </c>
      <c r="B258" s="569"/>
      <c r="C258" s="566"/>
      <c r="D258" s="574" t="s">
        <v>573</v>
      </c>
      <c r="E258" s="555" t="s">
        <v>355</v>
      </c>
      <c r="F258" s="994">
        <v>9</v>
      </c>
      <c r="G258" s="994">
        <v>3</v>
      </c>
      <c r="H258" s="994">
        <v>6</v>
      </c>
      <c r="I258" s="551"/>
      <c r="J258" s="551"/>
      <c r="K258" s="551"/>
      <c r="L258" s="551"/>
      <c r="M258" s="551"/>
      <c r="N258" s="551"/>
      <c r="O258" s="551"/>
      <c r="P258" s="551"/>
      <c r="Q258" s="551"/>
      <c r="R258" s="551"/>
      <c r="S258" s="551"/>
      <c r="T258" s="551"/>
      <c r="U258" s="551"/>
      <c r="V258" s="551"/>
      <c r="W258" s="551"/>
      <c r="X258" s="551"/>
      <c r="Y258" s="551"/>
      <c r="Z258" s="551"/>
      <c r="AA258" s="551"/>
      <c r="AB258" s="551"/>
      <c r="AC258" s="551"/>
      <c r="AD258" s="551"/>
      <c r="AE258" s="551"/>
      <c r="AF258" s="551"/>
      <c r="AG258" s="551"/>
      <c r="AH258" s="551"/>
    </row>
    <row r="259" spans="1:34">
      <c r="A259" s="565"/>
      <c r="B259" s="570"/>
      <c r="C259" s="563"/>
      <c r="D259" s="575"/>
      <c r="E259" s="553" t="s">
        <v>334</v>
      </c>
      <c r="F259" s="994">
        <v>4</v>
      </c>
      <c r="G259" s="994">
        <v>1</v>
      </c>
      <c r="H259" s="994">
        <v>3</v>
      </c>
      <c r="I259" s="551"/>
      <c r="J259" s="551"/>
      <c r="K259" s="551"/>
      <c r="L259" s="551"/>
      <c r="M259" s="551"/>
      <c r="N259" s="551"/>
      <c r="O259" s="551"/>
      <c r="P259" s="551"/>
      <c r="Q259" s="551"/>
      <c r="R259" s="551"/>
      <c r="S259" s="551"/>
      <c r="T259" s="551"/>
      <c r="U259" s="551"/>
      <c r="V259" s="551"/>
      <c r="W259" s="551"/>
      <c r="X259" s="551"/>
      <c r="Y259" s="551"/>
      <c r="Z259" s="551"/>
      <c r="AA259" s="551"/>
      <c r="AB259" s="551"/>
      <c r="AC259" s="551"/>
      <c r="AD259" s="551"/>
      <c r="AE259" s="551"/>
      <c r="AF259" s="551"/>
      <c r="AG259" s="551"/>
      <c r="AH259" s="551"/>
    </row>
    <row r="260" spans="1:34">
      <c r="A260" s="562"/>
      <c r="B260" s="571"/>
      <c r="C260" s="567"/>
      <c r="D260" s="576"/>
      <c r="E260" s="554" t="s">
        <v>335</v>
      </c>
      <c r="F260" s="994">
        <v>5</v>
      </c>
      <c r="G260" s="994">
        <v>2</v>
      </c>
      <c r="H260" s="994">
        <v>3</v>
      </c>
      <c r="I260" s="551"/>
      <c r="J260" s="551"/>
      <c r="K260" s="551"/>
      <c r="L260" s="551"/>
      <c r="M260" s="551"/>
      <c r="N260" s="551"/>
      <c r="O260" s="551"/>
      <c r="P260" s="551"/>
      <c r="Q260" s="551"/>
      <c r="R260" s="551"/>
      <c r="S260" s="551"/>
      <c r="T260" s="551"/>
      <c r="U260" s="551"/>
      <c r="V260" s="551"/>
      <c r="W260" s="551"/>
      <c r="X260" s="551"/>
      <c r="Y260" s="551"/>
      <c r="Z260" s="551"/>
      <c r="AA260" s="551"/>
      <c r="AB260" s="551"/>
      <c r="AC260" s="551"/>
      <c r="AD260" s="551"/>
      <c r="AE260" s="551"/>
      <c r="AF260" s="551"/>
      <c r="AG260" s="551"/>
      <c r="AH260" s="551"/>
    </row>
    <row r="261" spans="1:34">
      <c r="A261" s="564">
        <v>11000</v>
      </c>
      <c r="B261" s="569" t="s">
        <v>576</v>
      </c>
      <c r="C261" s="566"/>
      <c r="D261" s="574"/>
      <c r="E261" s="555" t="s">
        <v>355</v>
      </c>
      <c r="F261" s="994">
        <v>48</v>
      </c>
      <c r="G261" s="994">
        <v>30</v>
      </c>
      <c r="H261" s="994">
        <v>18</v>
      </c>
      <c r="I261" s="551"/>
      <c r="J261" s="551"/>
      <c r="K261" s="551"/>
      <c r="L261" s="551"/>
      <c r="M261" s="551"/>
      <c r="N261" s="551"/>
      <c r="O261" s="551"/>
      <c r="P261" s="551"/>
      <c r="Q261" s="551"/>
      <c r="R261" s="551"/>
      <c r="S261" s="551"/>
      <c r="T261" s="551"/>
      <c r="U261" s="551"/>
      <c r="V261" s="551"/>
      <c r="W261" s="551"/>
      <c r="X261" s="551"/>
      <c r="Y261" s="551"/>
      <c r="Z261" s="551"/>
      <c r="AA261" s="551"/>
      <c r="AB261" s="551"/>
      <c r="AC261" s="551"/>
      <c r="AD261" s="551"/>
      <c r="AE261" s="551"/>
      <c r="AF261" s="551"/>
      <c r="AG261" s="551"/>
      <c r="AH261" s="551"/>
    </row>
    <row r="262" spans="1:34">
      <c r="A262" s="565"/>
      <c r="B262" s="570"/>
      <c r="C262" s="563"/>
      <c r="D262" s="575"/>
      <c r="E262" s="553" t="s">
        <v>334</v>
      </c>
      <c r="F262" s="994">
        <v>27</v>
      </c>
      <c r="G262" s="994">
        <v>17</v>
      </c>
      <c r="H262" s="994">
        <v>10</v>
      </c>
      <c r="I262" s="551"/>
      <c r="J262" s="551"/>
      <c r="K262" s="551"/>
      <c r="L262" s="551"/>
      <c r="M262" s="551"/>
      <c r="N262" s="551"/>
      <c r="O262" s="551"/>
      <c r="P262" s="551"/>
      <c r="Q262" s="551"/>
      <c r="R262" s="551"/>
      <c r="S262" s="551"/>
      <c r="T262" s="551"/>
      <c r="U262" s="551"/>
      <c r="V262" s="551"/>
      <c r="W262" s="551"/>
      <c r="X262" s="551"/>
      <c r="Y262" s="551"/>
      <c r="Z262" s="551"/>
      <c r="AA262" s="551"/>
      <c r="AB262" s="551"/>
      <c r="AC262" s="551"/>
      <c r="AD262" s="551"/>
      <c r="AE262" s="551"/>
      <c r="AF262" s="551"/>
      <c r="AG262" s="551"/>
      <c r="AH262" s="551"/>
    </row>
    <row r="263" spans="1:34">
      <c r="A263" s="562"/>
      <c r="B263" s="571"/>
      <c r="C263" s="567"/>
      <c r="D263" s="576"/>
      <c r="E263" s="554" t="s">
        <v>335</v>
      </c>
      <c r="F263" s="994">
        <v>21</v>
      </c>
      <c r="G263" s="994">
        <v>13</v>
      </c>
      <c r="H263" s="994">
        <v>8</v>
      </c>
      <c r="I263" s="551"/>
      <c r="J263" s="551"/>
      <c r="K263" s="551"/>
      <c r="L263" s="551"/>
      <c r="M263" s="551"/>
      <c r="N263" s="551"/>
      <c r="O263" s="551"/>
      <c r="P263" s="551"/>
      <c r="Q263" s="551"/>
      <c r="R263" s="551"/>
      <c r="S263" s="551"/>
      <c r="T263" s="551"/>
      <c r="U263" s="551"/>
      <c r="V263" s="551"/>
      <c r="W263" s="551"/>
      <c r="X263" s="551"/>
      <c r="Y263" s="551"/>
      <c r="Z263" s="551"/>
      <c r="AA263" s="551"/>
      <c r="AB263" s="551"/>
      <c r="AC263" s="551"/>
      <c r="AD263" s="551"/>
      <c r="AE263" s="551"/>
      <c r="AF263" s="551"/>
      <c r="AG263" s="551"/>
      <c r="AH263" s="551"/>
    </row>
    <row r="264" spans="1:34">
      <c r="A264" s="564">
        <v>11100</v>
      </c>
      <c r="B264" s="569"/>
      <c r="C264" s="566" t="s">
        <v>577</v>
      </c>
      <c r="D264" s="574"/>
      <c r="E264" s="555" t="s">
        <v>355</v>
      </c>
      <c r="F264" s="994">
        <v>1</v>
      </c>
      <c r="G264" s="994" t="s">
        <v>336</v>
      </c>
      <c r="H264" s="994">
        <v>1</v>
      </c>
      <c r="I264" s="551"/>
      <c r="J264" s="551"/>
      <c r="K264" s="551"/>
      <c r="L264" s="551"/>
      <c r="M264" s="551"/>
      <c r="N264" s="551"/>
      <c r="O264" s="551"/>
      <c r="P264" s="551"/>
      <c r="Q264" s="551"/>
      <c r="R264" s="551"/>
      <c r="S264" s="551"/>
      <c r="T264" s="551"/>
      <c r="U264" s="551"/>
      <c r="V264" s="551"/>
      <c r="W264" s="551"/>
      <c r="X264" s="551"/>
      <c r="Y264" s="551"/>
      <c r="Z264" s="551"/>
      <c r="AA264" s="551"/>
      <c r="AB264" s="551"/>
      <c r="AC264" s="551"/>
      <c r="AD264" s="551"/>
      <c r="AE264" s="551"/>
      <c r="AF264" s="551"/>
      <c r="AG264" s="551"/>
      <c r="AH264" s="551"/>
    </row>
    <row r="265" spans="1:34">
      <c r="A265" s="565"/>
      <c r="B265" s="570"/>
      <c r="C265" s="563"/>
      <c r="D265" s="575"/>
      <c r="E265" s="553" t="s">
        <v>334</v>
      </c>
      <c r="F265" s="994" t="s">
        <v>336</v>
      </c>
      <c r="G265" s="994" t="s">
        <v>336</v>
      </c>
      <c r="H265" s="994" t="s">
        <v>336</v>
      </c>
      <c r="I265" s="551"/>
      <c r="J265" s="551"/>
      <c r="K265" s="551"/>
      <c r="L265" s="551"/>
      <c r="M265" s="551"/>
      <c r="N265" s="551"/>
      <c r="O265" s="551"/>
      <c r="P265" s="551"/>
      <c r="Q265" s="551"/>
      <c r="R265" s="551"/>
      <c r="S265" s="551"/>
      <c r="T265" s="551"/>
      <c r="U265" s="551"/>
      <c r="V265" s="551"/>
      <c r="W265" s="551"/>
      <c r="X265" s="551"/>
      <c r="Y265" s="551"/>
      <c r="Z265" s="551"/>
      <c r="AA265" s="551"/>
      <c r="AB265" s="551"/>
      <c r="AC265" s="551"/>
      <c r="AD265" s="551"/>
      <c r="AE265" s="551"/>
      <c r="AF265" s="551"/>
      <c r="AG265" s="551"/>
      <c r="AH265" s="551"/>
    </row>
    <row r="266" spans="1:34">
      <c r="A266" s="562"/>
      <c r="B266" s="571"/>
      <c r="C266" s="567"/>
      <c r="D266" s="576"/>
      <c r="E266" s="554" t="s">
        <v>335</v>
      </c>
      <c r="F266" s="994">
        <v>1</v>
      </c>
      <c r="G266" s="994" t="s">
        <v>336</v>
      </c>
      <c r="H266" s="994">
        <v>1</v>
      </c>
      <c r="I266" s="551"/>
      <c r="J266" s="551"/>
      <c r="K266" s="551"/>
      <c r="L266" s="551"/>
      <c r="M266" s="551"/>
      <c r="N266" s="551"/>
      <c r="O266" s="551"/>
      <c r="P266" s="551"/>
      <c r="Q266" s="551"/>
      <c r="R266" s="551"/>
      <c r="S266" s="551"/>
      <c r="T266" s="551"/>
      <c r="U266" s="551"/>
      <c r="V266" s="551"/>
      <c r="W266" s="551"/>
      <c r="X266" s="551"/>
      <c r="Y266" s="551"/>
      <c r="Z266" s="551"/>
      <c r="AA266" s="551"/>
      <c r="AB266" s="551"/>
      <c r="AC266" s="551"/>
      <c r="AD266" s="551"/>
      <c r="AE266" s="551"/>
      <c r="AF266" s="551"/>
      <c r="AG266" s="551"/>
      <c r="AH266" s="551"/>
    </row>
    <row r="267" spans="1:34">
      <c r="A267" s="564">
        <v>11200</v>
      </c>
      <c r="B267" s="569"/>
      <c r="C267" s="566" t="s">
        <v>578</v>
      </c>
      <c r="D267" s="574"/>
      <c r="E267" s="555" t="s">
        <v>355</v>
      </c>
      <c r="F267" s="994">
        <v>8</v>
      </c>
      <c r="G267" s="994">
        <v>4</v>
      </c>
      <c r="H267" s="994">
        <v>4</v>
      </c>
      <c r="I267" s="551"/>
      <c r="J267" s="551"/>
      <c r="K267" s="551"/>
      <c r="L267" s="551"/>
      <c r="M267" s="551"/>
      <c r="N267" s="551"/>
      <c r="O267" s="551"/>
      <c r="P267" s="551"/>
      <c r="Q267" s="551"/>
      <c r="R267" s="551"/>
      <c r="S267" s="551"/>
      <c r="T267" s="551"/>
      <c r="U267" s="551"/>
      <c r="V267" s="551"/>
      <c r="W267" s="551"/>
      <c r="X267" s="551"/>
      <c r="Y267" s="551"/>
      <c r="Z267" s="551"/>
      <c r="AA267" s="551"/>
      <c r="AB267" s="551"/>
      <c r="AC267" s="551"/>
      <c r="AD267" s="551"/>
      <c r="AE267" s="551"/>
      <c r="AF267" s="551"/>
      <c r="AG267" s="551"/>
      <c r="AH267" s="551"/>
    </row>
    <row r="268" spans="1:34">
      <c r="A268" s="565"/>
      <c r="B268" s="570"/>
      <c r="C268" s="563"/>
      <c r="D268" s="575"/>
      <c r="E268" s="553" t="s">
        <v>334</v>
      </c>
      <c r="F268" s="994">
        <v>6</v>
      </c>
      <c r="G268" s="994">
        <v>3</v>
      </c>
      <c r="H268" s="994">
        <v>3</v>
      </c>
      <c r="I268" s="551"/>
      <c r="J268" s="551"/>
      <c r="K268" s="551"/>
      <c r="L268" s="551"/>
      <c r="M268" s="551"/>
      <c r="N268" s="551"/>
      <c r="O268" s="551"/>
      <c r="P268" s="551"/>
      <c r="Q268" s="551"/>
      <c r="R268" s="551"/>
      <c r="S268" s="551"/>
      <c r="T268" s="551"/>
      <c r="U268" s="551"/>
      <c r="V268" s="551"/>
      <c r="W268" s="551"/>
      <c r="X268" s="551"/>
      <c r="Y268" s="551"/>
      <c r="Z268" s="551"/>
      <c r="AA268" s="551"/>
      <c r="AB268" s="551"/>
      <c r="AC268" s="551"/>
      <c r="AD268" s="551"/>
      <c r="AE268" s="551"/>
      <c r="AF268" s="551"/>
      <c r="AG268" s="551"/>
      <c r="AH268" s="551"/>
    </row>
    <row r="269" spans="1:34">
      <c r="A269" s="562"/>
      <c r="B269" s="571"/>
      <c r="C269" s="567"/>
      <c r="D269" s="576"/>
      <c r="E269" s="554" t="s">
        <v>335</v>
      </c>
      <c r="F269" s="994">
        <v>2</v>
      </c>
      <c r="G269" s="994">
        <v>1</v>
      </c>
      <c r="H269" s="994">
        <v>1</v>
      </c>
      <c r="I269" s="551"/>
      <c r="J269" s="551"/>
      <c r="K269" s="551"/>
      <c r="L269" s="551"/>
      <c r="M269" s="551"/>
      <c r="N269" s="551"/>
      <c r="O269" s="551"/>
      <c r="P269" s="551"/>
      <c r="Q269" s="551"/>
      <c r="R269" s="551"/>
      <c r="S269" s="551"/>
      <c r="T269" s="551"/>
      <c r="U269" s="551"/>
      <c r="V269" s="551"/>
      <c r="W269" s="551"/>
      <c r="X269" s="551"/>
      <c r="Y269" s="551"/>
      <c r="Z269" s="551"/>
      <c r="AA269" s="551"/>
      <c r="AB269" s="551"/>
      <c r="AC269" s="551"/>
      <c r="AD269" s="551"/>
      <c r="AE269" s="551"/>
      <c r="AF269" s="551"/>
      <c r="AG269" s="551"/>
      <c r="AH269" s="551"/>
    </row>
    <row r="270" spans="1:34">
      <c r="A270" s="564">
        <v>11300</v>
      </c>
      <c r="B270" s="569"/>
      <c r="C270" s="566" t="s">
        <v>579</v>
      </c>
      <c r="D270" s="574"/>
      <c r="E270" s="555" t="s">
        <v>355</v>
      </c>
      <c r="F270" s="994">
        <v>15</v>
      </c>
      <c r="G270" s="994">
        <v>9</v>
      </c>
      <c r="H270" s="994">
        <v>6</v>
      </c>
      <c r="I270" s="551"/>
      <c r="J270" s="551"/>
      <c r="K270" s="551"/>
      <c r="L270" s="551"/>
      <c r="M270" s="551"/>
      <c r="N270" s="551"/>
      <c r="O270" s="551"/>
      <c r="P270" s="551"/>
      <c r="Q270" s="551"/>
      <c r="R270" s="551"/>
      <c r="S270" s="551"/>
      <c r="T270" s="551"/>
      <c r="U270" s="551"/>
      <c r="V270" s="551"/>
      <c r="W270" s="551"/>
      <c r="X270" s="551"/>
      <c r="Y270" s="551"/>
      <c r="Z270" s="551"/>
      <c r="AA270" s="551"/>
      <c r="AB270" s="551"/>
      <c r="AC270" s="551"/>
      <c r="AD270" s="551"/>
      <c r="AE270" s="551"/>
      <c r="AF270" s="551"/>
      <c r="AG270" s="551"/>
      <c r="AH270" s="551"/>
    </row>
    <row r="271" spans="1:34">
      <c r="A271" s="565"/>
      <c r="B271" s="570"/>
      <c r="C271" s="563"/>
      <c r="D271" s="575"/>
      <c r="E271" s="553" t="s">
        <v>334</v>
      </c>
      <c r="F271" s="994">
        <v>9</v>
      </c>
      <c r="G271" s="994">
        <v>5</v>
      </c>
      <c r="H271" s="994">
        <v>4</v>
      </c>
      <c r="I271" s="551"/>
      <c r="J271" s="551"/>
      <c r="K271" s="551"/>
      <c r="L271" s="551"/>
      <c r="M271" s="551"/>
      <c r="N271" s="551"/>
      <c r="O271" s="551"/>
      <c r="P271" s="551"/>
      <c r="Q271" s="551"/>
      <c r="R271" s="551"/>
      <c r="S271" s="551"/>
      <c r="T271" s="551"/>
      <c r="U271" s="551"/>
      <c r="V271" s="551"/>
      <c r="W271" s="551"/>
      <c r="X271" s="551"/>
      <c r="Y271" s="551"/>
      <c r="Z271" s="551"/>
      <c r="AA271" s="551"/>
      <c r="AB271" s="551"/>
      <c r="AC271" s="551"/>
      <c r="AD271" s="551"/>
      <c r="AE271" s="551"/>
      <c r="AF271" s="551"/>
      <c r="AG271" s="551"/>
      <c r="AH271" s="551"/>
    </row>
    <row r="272" spans="1:34">
      <c r="A272" s="562"/>
      <c r="B272" s="571"/>
      <c r="C272" s="567"/>
      <c r="D272" s="576"/>
      <c r="E272" s="554" t="s">
        <v>335</v>
      </c>
      <c r="F272" s="994">
        <v>6</v>
      </c>
      <c r="G272" s="994">
        <v>4</v>
      </c>
      <c r="H272" s="994">
        <v>2</v>
      </c>
      <c r="I272" s="551"/>
      <c r="J272" s="551"/>
      <c r="K272" s="551"/>
      <c r="L272" s="551"/>
      <c r="M272" s="551"/>
      <c r="N272" s="551"/>
      <c r="O272" s="551"/>
      <c r="P272" s="551"/>
      <c r="Q272" s="551"/>
      <c r="R272" s="551"/>
      <c r="S272" s="551"/>
      <c r="T272" s="551"/>
      <c r="U272" s="551"/>
      <c r="V272" s="551"/>
      <c r="W272" s="551"/>
      <c r="X272" s="551"/>
      <c r="Y272" s="551"/>
      <c r="Z272" s="551"/>
      <c r="AA272" s="551"/>
      <c r="AB272" s="551"/>
      <c r="AC272" s="551"/>
      <c r="AD272" s="551"/>
      <c r="AE272" s="551"/>
      <c r="AF272" s="551"/>
      <c r="AG272" s="551"/>
      <c r="AH272" s="551"/>
    </row>
    <row r="273" spans="1:34">
      <c r="A273" s="564">
        <v>11301</v>
      </c>
      <c r="B273" s="569"/>
      <c r="C273" s="566"/>
      <c r="D273" s="574" t="s">
        <v>580</v>
      </c>
      <c r="E273" s="555" t="s">
        <v>355</v>
      </c>
      <c r="F273" s="994">
        <v>11</v>
      </c>
      <c r="G273" s="994">
        <v>7</v>
      </c>
      <c r="H273" s="994">
        <v>4</v>
      </c>
      <c r="I273" s="551"/>
      <c r="J273" s="551"/>
      <c r="K273" s="551"/>
      <c r="L273" s="551"/>
      <c r="M273" s="551"/>
      <c r="N273" s="551"/>
      <c r="O273" s="551"/>
      <c r="P273" s="551"/>
      <c r="Q273" s="551"/>
      <c r="R273" s="551"/>
      <c r="S273" s="551"/>
      <c r="T273" s="551"/>
      <c r="U273" s="551"/>
      <c r="V273" s="551"/>
      <c r="W273" s="551"/>
      <c r="X273" s="551"/>
      <c r="Y273" s="551"/>
      <c r="Z273" s="551"/>
      <c r="AA273" s="551"/>
      <c r="AB273" s="551"/>
      <c r="AC273" s="551"/>
      <c r="AD273" s="551"/>
      <c r="AE273" s="551"/>
      <c r="AF273" s="551"/>
      <c r="AG273" s="551"/>
      <c r="AH273" s="551"/>
    </row>
    <row r="274" spans="1:34">
      <c r="A274" s="565"/>
      <c r="B274" s="570"/>
      <c r="C274" s="563"/>
      <c r="D274" s="575"/>
      <c r="E274" s="553" t="s">
        <v>334</v>
      </c>
      <c r="F274" s="994">
        <v>6</v>
      </c>
      <c r="G274" s="994">
        <v>4</v>
      </c>
      <c r="H274" s="994">
        <v>2</v>
      </c>
      <c r="I274" s="551"/>
      <c r="J274" s="551"/>
      <c r="K274" s="551"/>
      <c r="L274" s="551"/>
      <c r="M274" s="551"/>
      <c r="N274" s="551"/>
      <c r="O274" s="551"/>
      <c r="P274" s="551"/>
      <c r="Q274" s="551"/>
      <c r="R274" s="551"/>
      <c r="S274" s="551"/>
      <c r="T274" s="551"/>
      <c r="U274" s="551"/>
      <c r="V274" s="551"/>
      <c r="W274" s="551"/>
      <c r="X274" s="551"/>
      <c r="Y274" s="551"/>
      <c r="Z274" s="551"/>
      <c r="AA274" s="551"/>
      <c r="AB274" s="551"/>
      <c r="AC274" s="551"/>
      <c r="AD274" s="551"/>
      <c r="AE274" s="551"/>
      <c r="AF274" s="551"/>
      <c r="AG274" s="551"/>
      <c r="AH274" s="551"/>
    </row>
    <row r="275" spans="1:34">
      <c r="A275" s="562"/>
      <c r="B275" s="571"/>
      <c r="C275" s="567"/>
      <c r="D275" s="576"/>
      <c r="E275" s="554" t="s">
        <v>335</v>
      </c>
      <c r="F275" s="994">
        <v>5</v>
      </c>
      <c r="G275" s="994">
        <v>3</v>
      </c>
      <c r="H275" s="994">
        <v>2</v>
      </c>
      <c r="I275" s="551"/>
      <c r="J275" s="551"/>
      <c r="K275" s="551"/>
      <c r="L275" s="551"/>
      <c r="M275" s="551"/>
      <c r="N275" s="551"/>
      <c r="O275" s="551"/>
      <c r="P275" s="551"/>
      <c r="Q275" s="551"/>
      <c r="R275" s="551"/>
      <c r="S275" s="551"/>
      <c r="T275" s="551"/>
      <c r="U275" s="551"/>
      <c r="V275" s="551"/>
      <c r="W275" s="551"/>
      <c r="X275" s="551"/>
      <c r="Y275" s="551"/>
      <c r="Z275" s="551"/>
      <c r="AA275" s="551"/>
      <c r="AB275" s="551"/>
      <c r="AC275" s="551"/>
      <c r="AD275" s="551"/>
      <c r="AE275" s="551"/>
      <c r="AF275" s="551"/>
      <c r="AG275" s="551"/>
      <c r="AH275" s="551"/>
    </row>
    <row r="276" spans="1:34">
      <c r="A276" s="564">
        <v>11302</v>
      </c>
      <c r="B276" s="569"/>
      <c r="C276" s="566"/>
      <c r="D276" s="574" t="s">
        <v>581</v>
      </c>
      <c r="E276" s="555" t="s">
        <v>355</v>
      </c>
      <c r="F276" s="994">
        <v>4</v>
      </c>
      <c r="G276" s="994">
        <v>2</v>
      </c>
      <c r="H276" s="994">
        <v>2</v>
      </c>
      <c r="I276" s="551"/>
      <c r="J276" s="551"/>
      <c r="K276" s="551"/>
      <c r="L276" s="551"/>
      <c r="M276" s="551"/>
      <c r="N276" s="551"/>
      <c r="O276" s="551"/>
      <c r="P276" s="551"/>
      <c r="Q276" s="551"/>
      <c r="R276" s="551"/>
      <c r="S276" s="551"/>
      <c r="T276" s="551"/>
      <c r="U276" s="551"/>
      <c r="V276" s="551"/>
      <c r="W276" s="551"/>
      <c r="X276" s="551"/>
      <c r="Y276" s="551"/>
      <c r="Z276" s="551"/>
      <c r="AA276" s="551"/>
      <c r="AB276" s="551"/>
      <c r="AC276" s="551"/>
      <c r="AD276" s="551"/>
      <c r="AE276" s="551"/>
      <c r="AF276" s="551"/>
      <c r="AG276" s="551"/>
      <c r="AH276" s="551"/>
    </row>
    <row r="277" spans="1:34">
      <c r="A277" s="565"/>
      <c r="B277" s="570"/>
      <c r="C277" s="563"/>
      <c r="D277" s="575"/>
      <c r="E277" s="553" t="s">
        <v>334</v>
      </c>
      <c r="F277" s="994">
        <v>3</v>
      </c>
      <c r="G277" s="994">
        <v>1</v>
      </c>
      <c r="H277" s="994">
        <v>2</v>
      </c>
      <c r="I277" s="551"/>
      <c r="J277" s="551"/>
      <c r="K277" s="551"/>
      <c r="L277" s="551"/>
      <c r="M277" s="551"/>
      <c r="N277" s="551"/>
      <c r="O277" s="551"/>
      <c r="P277" s="551"/>
      <c r="Q277" s="551"/>
      <c r="R277" s="551"/>
      <c r="S277" s="551"/>
      <c r="T277" s="551"/>
      <c r="U277" s="551"/>
      <c r="V277" s="551"/>
      <c r="W277" s="551"/>
      <c r="X277" s="551"/>
      <c r="Y277" s="551"/>
      <c r="Z277" s="551"/>
      <c r="AA277" s="551"/>
      <c r="AB277" s="551"/>
      <c r="AC277" s="551"/>
      <c r="AD277" s="551"/>
      <c r="AE277" s="551"/>
      <c r="AF277" s="551"/>
      <c r="AG277" s="551"/>
      <c r="AH277" s="551"/>
    </row>
    <row r="278" spans="1:34">
      <c r="A278" s="562"/>
      <c r="B278" s="571"/>
      <c r="C278" s="567"/>
      <c r="D278" s="576"/>
      <c r="E278" s="554" t="s">
        <v>335</v>
      </c>
      <c r="F278" s="994">
        <v>1</v>
      </c>
      <c r="G278" s="994">
        <v>1</v>
      </c>
      <c r="H278" s="994" t="s">
        <v>336</v>
      </c>
      <c r="I278" s="551"/>
      <c r="J278" s="551"/>
      <c r="K278" s="551"/>
      <c r="L278" s="551"/>
      <c r="M278" s="551"/>
      <c r="N278" s="551"/>
      <c r="O278" s="551"/>
      <c r="P278" s="551"/>
      <c r="Q278" s="551"/>
      <c r="R278" s="551"/>
      <c r="S278" s="551"/>
      <c r="T278" s="551"/>
      <c r="U278" s="551"/>
      <c r="V278" s="551"/>
      <c r="W278" s="551"/>
      <c r="X278" s="551"/>
      <c r="Y278" s="551"/>
      <c r="Z278" s="551"/>
      <c r="AA278" s="551"/>
      <c r="AB278" s="551"/>
      <c r="AC278" s="551"/>
      <c r="AD278" s="551"/>
      <c r="AE278" s="551"/>
      <c r="AF278" s="551"/>
      <c r="AG278" s="551"/>
      <c r="AH278" s="551"/>
    </row>
    <row r="279" spans="1:34">
      <c r="A279" s="564">
        <v>11400</v>
      </c>
      <c r="B279" s="569"/>
      <c r="C279" s="566" t="s">
        <v>582</v>
      </c>
      <c r="D279" s="574"/>
      <c r="E279" s="555" t="s">
        <v>355</v>
      </c>
      <c r="F279" s="994">
        <v>24</v>
      </c>
      <c r="G279" s="994">
        <v>17</v>
      </c>
      <c r="H279" s="994">
        <v>7</v>
      </c>
      <c r="I279" s="551"/>
      <c r="J279" s="551"/>
      <c r="K279" s="551"/>
      <c r="L279" s="551"/>
      <c r="M279" s="551"/>
      <c r="N279" s="551"/>
      <c r="O279" s="551"/>
      <c r="P279" s="551"/>
      <c r="Q279" s="551"/>
      <c r="R279" s="551"/>
      <c r="S279" s="551"/>
      <c r="T279" s="551"/>
      <c r="U279" s="551"/>
      <c r="V279" s="551"/>
      <c r="W279" s="551"/>
      <c r="X279" s="551"/>
      <c r="Y279" s="551"/>
      <c r="Z279" s="551"/>
      <c r="AA279" s="551"/>
      <c r="AB279" s="551"/>
      <c r="AC279" s="551"/>
      <c r="AD279" s="551"/>
      <c r="AE279" s="551"/>
      <c r="AF279" s="551"/>
      <c r="AG279" s="551"/>
      <c r="AH279" s="551"/>
    </row>
    <row r="280" spans="1:34">
      <c r="A280" s="565"/>
      <c r="B280" s="570"/>
      <c r="C280" s="563"/>
      <c r="D280" s="575"/>
      <c r="E280" s="553" t="s">
        <v>334</v>
      </c>
      <c r="F280" s="994">
        <v>12</v>
      </c>
      <c r="G280" s="994">
        <v>9</v>
      </c>
      <c r="H280" s="994">
        <v>3</v>
      </c>
      <c r="I280" s="551"/>
      <c r="J280" s="551"/>
      <c r="K280" s="551"/>
      <c r="L280" s="551"/>
      <c r="M280" s="551"/>
      <c r="N280" s="551"/>
      <c r="O280" s="551"/>
      <c r="P280" s="551"/>
      <c r="Q280" s="551"/>
      <c r="R280" s="551"/>
      <c r="S280" s="551"/>
      <c r="T280" s="551"/>
      <c r="U280" s="551"/>
      <c r="V280" s="551"/>
      <c r="W280" s="551"/>
      <c r="X280" s="551"/>
      <c r="Y280" s="551"/>
      <c r="Z280" s="551"/>
      <c r="AA280" s="551"/>
      <c r="AB280" s="551"/>
      <c r="AC280" s="551"/>
      <c r="AD280" s="551"/>
      <c r="AE280" s="551"/>
      <c r="AF280" s="551"/>
      <c r="AG280" s="551"/>
      <c r="AH280" s="551"/>
    </row>
    <row r="281" spans="1:34">
      <c r="A281" s="562"/>
      <c r="B281" s="571"/>
      <c r="C281" s="567"/>
      <c r="D281" s="576"/>
      <c r="E281" s="554" t="s">
        <v>335</v>
      </c>
      <c r="F281" s="994">
        <v>12</v>
      </c>
      <c r="G281" s="994">
        <v>8</v>
      </c>
      <c r="H281" s="994">
        <v>4</v>
      </c>
      <c r="I281" s="551"/>
      <c r="J281" s="551"/>
      <c r="K281" s="551"/>
      <c r="L281" s="551"/>
      <c r="M281" s="551"/>
      <c r="N281" s="551"/>
      <c r="O281" s="551"/>
      <c r="P281" s="551"/>
      <c r="Q281" s="551"/>
      <c r="R281" s="551"/>
      <c r="S281" s="551"/>
      <c r="T281" s="551"/>
      <c r="U281" s="551"/>
      <c r="V281" s="551"/>
      <c r="W281" s="551"/>
      <c r="X281" s="551"/>
      <c r="Y281" s="551"/>
      <c r="Z281" s="551"/>
      <c r="AA281" s="551"/>
      <c r="AB281" s="551"/>
      <c r="AC281" s="551"/>
      <c r="AD281" s="551"/>
      <c r="AE281" s="551"/>
      <c r="AF281" s="551"/>
      <c r="AG281" s="551"/>
      <c r="AH281" s="551"/>
    </row>
    <row r="282" spans="1:34">
      <c r="A282" s="564">
        <v>12000</v>
      </c>
      <c r="B282" s="569" t="s">
        <v>583</v>
      </c>
      <c r="C282" s="566"/>
      <c r="D282" s="574"/>
      <c r="E282" s="555" t="s">
        <v>355</v>
      </c>
      <c r="F282" s="994">
        <v>3</v>
      </c>
      <c r="G282" s="994">
        <v>2</v>
      </c>
      <c r="H282" s="994">
        <v>1</v>
      </c>
      <c r="I282" s="551"/>
      <c r="J282" s="551"/>
      <c r="K282" s="551"/>
      <c r="L282" s="551"/>
      <c r="M282" s="551"/>
      <c r="N282" s="551"/>
      <c r="O282" s="551"/>
      <c r="P282" s="551"/>
      <c r="Q282" s="551"/>
      <c r="R282" s="551"/>
      <c r="S282" s="551"/>
      <c r="T282" s="551"/>
      <c r="U282" s="551"/>
      <c r="V282" s="551"/>
      <c r="W282" s="551"/>
      <c r="X282" s="551"/>
      <c r="Y282" s="551"/>
      <c r="Z282" s="551"/>
      <c r="AA282" s="551"/>
      <c r="AB282" s="551"/>
      <c r="AC282" s="551"/>
      <c r="AD282" s="551"/>
      <c r="AE282" s="551"/>
      <c r="AF282" s="551"/>
      <c r="AG282" s="551"/>
      <c r="AH282" s="551"/>
    </row>
    <row r="283" spans="1:34">
      <c r="A283" s="565"/>
      <c r="B283" s="570"/>
      <c r="C283" s="563"/>
      <c r="D283" s="575"/>
      <c r="E283" s="553" t="s">
        <v>334</v>
      </c>
      <c r="F283" s="994">
        <v>1</v>
      </c>
      <c r="G283" s="994" t="s">
        <v>336</v>
      </c>
      <c r="H283" s="994">
        <v>1</v>
      </c>
      <c r="I283" s="551"/>
      <c r="J283" s="551"/>
      <c r="K283" s="551"/>
      <c r="L283" s="551"/>
      <c r="M283" s="551"/>
      <c r="N283" s="551"/>
      <c r="O283" s="551"/>
      <c r="P283" s="551"/>
      <c r="Q283" s="551"/>
      <c r="R283" s="551"/>
      <c r="S283" s="551"/>
      <c r="T283" s="551"/>
      <c r="U283" s="551"/>
      <c r="V283" s="551"/>
      <c r="W283" s="551"/>
      <c r="X283" s="551"/>
      <c r="Y283" s="551"/>
      <c r="Z283" s="551"/>
      <c r="AA283" s="551"/>
      <c r="AB283" s="551"/>
      <c r="AC283" s="551"/>
      <c r="AD283" s="551"/>
      <c r="AE283" s="551"/>
      <c r="AF283" s="551"/>
      <c r="AG283" s="551"/>
      <c r="AH283" s="551"/>
    </row>
    <row r="284" spans="1:34">
      <c r="A284" s="562"/>
      <c r="B284" s="571"/>
      <c r="C284" s="567"/>
      <c r="D284" s="576"/>
      <c r="E284" s="554" t="s">
        <v>335</v>
      </c>
      <c r="F284" s="994">
        <v>2</v>
      </c>
      <c r="G284" s="994">
        <v>2</v>
      </c>
      <c r="H284" s="994" t="s">
        <v>336</v>
      </c>
      <c r="I284" s="551"/>
      <c r="J284" s="551"/>
      <c r="K284" s="551"/>
      <c r="L284" s="551"/>
      <c r="M284" s="551"/>
      <c r="N284" s="551"/>
      <c r="O284" s="551"/>
      <c r="P284" s="551"/>
      <c r="Q284" s="551"/>
      <c r="R284" s="551"/>
      <c r="S284" s="551"/>
      <c r="T284" s="551"/>
      <c r="U284" s="551"/>
      <c r="V284" s="551"/>
      <c r="W284" s="551"/>
      <c r="X284" s="551"/>
      <c r="Y284" s="551"/>
      <c r="Z284" s="551"/>
      <c r="AA284" s="551"/>
      <c r="AB284" s="551"/>
      <c r="AC284" s="551"/>
      <c r="AD284" s="551"/>
      <c r="AE284" s="551"/>
      <c r="AF284" s="551"/>
      <c r="AG284" s="551"/>
      <c r="AH284" s="551"/>
    </row>
    <row r="285" spans="1:34">
      <c r="A285" s="564">
        <v>13000</v>
      </c>
      <c r="B285" s="569" t="s">
        <v>584</v>
      </c>
      <c r="C285" s="566"/>
      <c r="D285" s="574"/>
      <c r="E285" s="555" t="s">
        <v>355</v>
      </c>
      <c r="F285" s="994">
        <v>8</v>
      </c>
      <c r="G285" s="994">
        <v>4</v>
      </c>
      <c r="H285" s="994">
        <v>4</v>
      </c>
      <c r="I285" s="551"/>
      <c r="J285" s="551"/>
      <c r="K285" s="551"/>
      <c r="L285" s="551"/>
      <c r="M285" s="551"/>
      <c r="N285" s="551"/>
      <c r="O285" s="551"/>
      <c r="P285" s="551"/>
      <c r="Q285" s="551"/>
      <c r="R285" s="551"/>
      <c r="S285" s="551"/>
      <c r="T285" s="551"/>
      <c r="U285" s="551"/>
      <c r="V285" s="551"/>
      <c r="W285" s="551"/>
      <c r="X285" s="551"/>
      <c r="Y285" s="551"/>
      <c r="Z285" s="551"/>
      <c r="AA285" s="551"/>
      <c r="AB285" s="551"/>
      <c r="AC285" s="551"/>
      <c r="AD285" s="551"/>
      <c r="AE285" s="551"/>
      <c r="AF285" s="551"/>
      <c r="AG285" s="551"/>
      <c r="AH285" s="551"/>
    </row>
    <row r="286" spans="1:34">
      <c r="A286" s="565"/>
      <c r="B286" s="570"/>
      <c r="C286" s="563"/>
      <c r="D286" s="575"/>
      <c r="E286" s="553" t="s">
        <v>334</v>
      </c>
      <c r="F286" s="994">
        <v>1</v>
      </c>
      <c r="G286" s="994" t="s">
        <v>336</v>
      </c>
      <c r="H286" s="994">
        <v>1</v>
      </c>
      <c r="I286" s="551"/>
      <c r="J286" s="551"/>
      <c r="K286" s="551"/>
      <c r="L286" s="551"/>
      <c r="M286" s="551"/>
      <c r="N286" s="551"/>
      <c r="O286" s="551"/>
      <c r="P286" s="551"/>
      <c r="Q286" s="551"/>
      <c r="R286" s="551"/>
      <c r="S286" s="551"/>
      <c r="T286" s="551"/>
      <c r="U286" s="551"/>
      <c r="V286" s="551"/>
      <c r="W286" s="551"/>
      <c r="X286" s="551"/>
      <c r="Y286" s="551"/>
      <c r="Z286" s="551"/>
      <c r="AA286" s="551"/>
      <c r="AB286" s="551"/>
      <c r="AC286" s="551"/>
      <c r="AD286" s="551"/>
      <c r="AE286" s="551"/>
      <c r="AF286" s="551"/>
      <c r="AG286" s="551"/>
      <c r="AH286" s="551"/>
    </row>
    <row r="287" spans="1:34">
      <c r="A287" s="562"/>
      <c r="B287" s="571"/>
      <c r="C287" s="567"/>
      <c r="D287" s="576"/>
      <c r="E287" s="554" t="s">
        <v>335</v>
      </c>
      <c r="F287" s="994">
        <v>7</v>
      </c>
      <c r="G287" s="994">
        <v>4</v>
      </c>
      <c r="H287" s="994">
        <v>3</v>
      </c>
      <c r="I287" s="551"/>
      <c r="J287" s="551"/>
      <c r="K287" s="551"/>
      <c r="L287" s="551"/>
      <c r="M287" s="551"/>
      <c r="N287" s="551"/>
      <c r="O287" s="551"/>
      <c r="P287" s="551"/>
      <c r="Q287" s="551"/>
      <c r="R287" s="551"/>
      <c r="S287" s="551"/>
      <c r="T287" s="551"/>
      <c r="U287" s="551"/>
      <c r="V287" s="551"/>
      <c r="W287" s="551"/>
      <c r="X287" s="551"/>
      <c r="Y287" s="551"/>
      <c r="Z287" s="551"/>
      <c r="AA287" s="551"/>
      <c r="AB287" s="551"/>
      <c r="AC287" s="551"/>
      <c r="AD287" s="551"/>
      <c r="AE287" s="551"/>
      <c r="AF287" s="551"/>
      <c r="AG287" s="551"/>
      <c r="AH287" s="551"/>
    </row>
    <row r="288" spans="1:34">
      <c r="A288" s="564">
        <v>14000</v>
      </c>
      <c r="B288" s="569" t="s">
        <v>585</v>
      </c>
      <c r="C288" s="566"/>
      <c r="D288" s="574"/>
      <c r="E288" s="555" t="s">
        <v>355</v>
      </c>
      <c r="F288" s="994">
        <v>28</v>
      </c>
      <c r="G288" s="994">
        <v>16</v>
      </c>
      <c r="H288" s="994">
        <v>12</v>
      </c>
      <c r="I288" s="551"/>
      <c r="J288" s="551"/>
      <c r="K288" s="551"/>
      <c r="L288" s="551"/>
      <c r="M288" s="551"/>
      <c r="N288" s="551"/>
      <c r="O288" s="551"/>
      <c r="P288" s="551"/>
      <c r="Q288" s="551"/>
      <c r="R288" s="551"/>
      <c r="S288" s="551"/>
      <c r="T288" s="551"/>
      <c r="U288" s="551"/>
      <c r="V288" s="551"/>
      <c r="W288" s="551"/>
      <c r="X288" s="551"/>
      <c r="Y288" s="551"/>
      <c r="Z288" s="551"/>
      <c r="AA288" s="551"/>
      <c r="AB288" s="551"/>
      <c r="AC288" s="551"/>
      <c r="AD288" s="551"/>
      <c r="AE288" s="551"/>
      <c r="AF288" s="551"/>
      <c r="AG288" s="551"/>
      <c r="AH288" s="551"/>
    </row>
    <row r="289" spans="1:34">
      <c r="A289" s="565"/>
      <c r="B289" s="570"/>
      <c r="C289" s="563"/>
      <c r="D289" s="575"/>
      <c r="E289" s="553" t="s">
        <v>334</v>
      </c>
      <c r="F289" s="994">
        <v>22</v>
      </c>
      <c r="G289" s="994">
        <v>14</v>
      </c>
      <c r="H289" s="994">
        <v>8</v>
      </c>
      <c r="I289" s="551"/>
      <c r="J289" s="551"/>
      <c r="K289" s="551"/>
      <c r="L289" s="551"/>
      <c r="M289" s="551"/>
      <c r="N289" s="551"/>
      <c r="O289" s="551"/>
      <c r="P289" s="551"/>
      <c r="Q289" s="551"/>
      <c r="R289" s="551"/>
      <c r="S289" s="551"/>
      <c r="T289" s="551"/>
      <c r="U289" s="551"/>
      <c r="V289" s="551"/>
      <c r="W289" s="551"/>
      <c r="X289" s="551"/>
      <c r="Y289" s="551"/>
      <c r="Z289" s="551"/>
      <c r="AA289" s="551"/>
      <c r="AB289" s="551"/>
      <c r="AC289" s="551"/>
      <c r="AD289" s="551"/>
      <c r="AE289" s="551"/>
      <c r="AF289" s="551"/>
      <c r="AG289" s="551"/>
      <c r="AH289" s="551"/>
    </row>
    <row r="290" spans="1:34">
      <c r="A290" s="562"/>
      <c r="B290" s="571"/>
      <c r="C290" s="567"/>
      <c r="D290" s="576"/>
      <c r="E290" s="554" t="s">
        <v>335</v>
      </c>
      <c r="F290" s="994">
        <v>6</v>
      </c>
      <c r="G290" s="994">
        <v>2</v>
      </c>
      <c r="H290" s="994">
        <v>4</v>
      </c>
      <c r="I290" s="551"/>
      <c r="J290" s="551"/>
      <c r="K290" s="551"/>
      <c r="L290" s="551"/>
      <c r="M290" s="551"/>
      <c r="N290" s="551"/>
      <c r="O290" s="551"/>
      <c r="P290" s="551"/>
      <c r="Q290" s="551"/>
      <c r="R290" s="551"/>
      <c r="S290" s="551"/>
      <c r="T290" s="551"/>
      <c r="U290" s="551"/>
      <c r="V290" s="551"/>
      <c r="W290" s="551"/>
      <c r="X290" s="551"/>
      <c r="Y290" s="551"/>
      <c r="Z290" s="551"/>
      <c r="AA290" s="551"/>
      <c r="AB290" s="551"/>
      <c r="AC290" s="551"/>
      <c r="AD290" s="551"/>
      <c r="AE290" s="551"/>
      <c r="AF290" s="551"/>
      <c r="AG290" s="551"/>
      <c r="AH290" s="551"/>
    </row>
    <row r="291" spans="1:34">
      <c r="A291" s="564">
        <v>14100</v>
      </c>
      <c r="B291" s="569"/>
      <c r="C291" s="566" t="s">
        <v>586</v>
      </c>
      <c r="D291" s="574"/>
      <c r="E291" s="555" t="s">
        <v>355</v>
      </c>
      <c r="F291" s="994">
        <v>4</v>
      </c>
      <c r="G291" s="994">
        <v>4</v>
      </c>
      <c r="H291" s="994" t="s">
        <v>336</v>
      </c>
      <c r="I291" s="551"/>
      <c r="J291" s="551"/>
      <c r="K291" s="551"/>
      <c r="L291" s="551"/>
      <c r="M291" s="551"/>
      <c r="N291" s="551"/>
      <c r="O291" s="551"/>
      <c r="P291" s="551"/>
      <c r="Q291" s="551"/>
      <c r="R291" s="551"/>
      <c r="S291" s="551"/>
      <c r="T291" s="551"/>
      <c r="U291" s="551"/>
      <c r="V291" s="551"/>
      <c r="W291" s="551"/>
      <c r="X291" s="551"/>
      <c r="Y291" s="551"/>
      <c r="Z291" s="551"/>
      <c r="AA291" s="551"/>
      <c r="AB291" s="551"/>
      <c r="AC291" s="551"/>
      <c r="AD291" s="551"/>
      <c r="AE291" s="551"/>
      <c r="AF291" s="551"/>
      <c r="AG291" s="551"/>
      <c r="AH291" s="551"/>
    </row>
    <row r="292" spans="1:34">
      <c r="A292" s="565"/>
      <c r="B292" s="570"/>
      <c r="C292" s="563"/>
      <c r="D292" s="575"/>
      <c r="E292" s="553" t="s">
        <v>334</v>
      </c>
      <c r="F292" s="994">
        <v>4</v>
      </c>
      <c r="G292" s="994">
        <v>4</v>
      </c>
      <c r="H292" s="994" t="s">
        <v>336</v>
      </c>
      <c r="I292" s="551"/>
      <c r="J292" s="551"/>
      <c r="K292" s="551"/>
      <c r="L292" s="551"/>
      <c r="M292" s="551"/>
      <c r="N292" s="551"/>
      <c r="O292" s="551"/>
      <c r="P292" s="551"/>
      <c r="Q292" s="551"/>
      <c r="R292" s="551"/>
      <c r="S292" s="551"/>
      <c r="T292" s="551"/>
      <c r="U292" s="551"/>
      <c r="V292" s="551"/>
      <c r="W292" s="551"/>
      <c r="X292" s="551"/>
      <c r="Y292" s="551"/>
      <c r="Z292" s="551"/>
      <c r="AA292" s="551"/>
      <c r="AB292" s="551"/>
      <c r="AC292" s="551"/>
      <c r="AD292" s="551"/>
      <c r="AE292" s="551"/>
      <c r="AF292" s="551"/>
      <c r="AG292" s="551"/>
      <c r="AH292" s="551"/>
    </row>
    <row r="293" spans="1:34">
      <c r="A293" s="562"/>
      <c r="B293" s="571"/>
      <c r="C293" s="567"/>
      <c r="D293" s="576"/>
      <c r="E293" s="554" t="s">
        <v>335</v>
      </c>
      <c r="F293" s="994" t="s">
        <v>336</v>
      </c>
      <c r="G293" s="994" t="s">
        <v>336</v>
      </c>
      <c r="H293" s="994" t="s">
        <v>336</v>
      </c>
      <c r="I293" s="551"/>
      <c r="J293" s="551"/>
      <c r="K293" s="551"/>
      <c r="L293" s="551"/>
      <c r="M293" s="551"/>
      <c r="N293" s="551"/>
      <c r="O293" s="551"/>
      <c r="P293" s="551"/>
      <c r="Q293" s="551"/>
      <c r="R293" s="551"/>
      <c r="S293" s="551"/>
      <c r="T293" s="551"/>
      <c r="U293" s="551"/>
      <c r="V293" s="551"/>
      <c r="W293" s="551"/>
      <c r="X293" s="551"/>
      <c r="Y293" s="551"/>
      <c r="Z293" s="551"/>
      <c r="AA293" s="551"/>
      <c r="AB293" s="551"/>
      <c r="AC293" s="551"/>
      <c r="AD293" s="551"/>
      <c r="AE293" s="551"/>
      <c r="AF293" s="551"/>
      <c r="AG293" s="551"/>
      <c r="AH293" s="551"/>
    </row>
    <row r="294" spans="1:34">
      <c r="A294" s="564">
        <v>14200</v>
      </c>
      <c r="B294" s="569"/>
      <c r="C294" s="566" t="s">
        <v>587</v>
      </c>
      <c r="D294" s="574"/>
      <c r="E294" s="555" t="s">
        <v>355</v>
      </c>
      <c r="F294" s="994">
        <v>20</v>
      </c>
      <c r="G294" s="994">
        <v>10</v>
      </c>
      <c r="H294" s="994">
        <v>10</v>
      </c>
      <c r="I294" s="551"/>
      <c r="J294" s="551"/>
      <c r="K294" s="551"/>
      <c r="L294" s="551"/>
      <c r="M294" s="551"/>
      <c r="N294" s="551"/>
      <c r="O294" s="551"/>
      <c r="P294" s="551"/>
      <c r="Q294" s="551"/>
      <c r="R294" s="551"/>
      <c r="S294" s="551"/>
      <c r="T294" s="551"/>
      <c r="U294" s="551"/>
      <c r="V294" s="551"/>
      <c r="W294" s="551"/>
      <c r="X294" s="551"/>
      <c r="Y294" s="551"/>
      <c r="Z294" s="551"/>
      <c r="AA294" s="551"/>
      <c r="AB294" s="551"/>
      <c r="AC294" s="551"/>
      <c r="AD294" s="551"/>
      <c r="AE294" s="551"/>
      <c r="AF294" s="551"/>
      <c r="AG294" s="551"/>
      <c r="AH294" s="551"/>
    </row>
    <row r="295" spans="1:34">
      <c r="A295" s="565"/>
      <c r="B295" s="570"/>
      <c r="C295" s="563"/>
      <c r="D295" s="575"/>
      <c r="E295" s="553" t="s">
        <v>334</v>
      </c>
      <c r="F295" s="994">
        <v>14</v>
      </c>
      <c r="G295" s="994">
        <v>8</v>
      </c>
      <c r="H295" s="994">
        <v>6</v>
      </c>
      <c r="I295" s="551"/>
      <c r="J295" s="551"/>
      <c r="K295" s="551"/>
      <c r="L295" s="551"/>
      <c r="M295" s="551"/>
      <c r="N295" s="551"/>
      <c r="O295" s="551"/>
      <c r="P295" s="551"/>
      <c r="Q295" s="551"/>
      <c r="R295" s="551"/>
      <c r="S295" s="551"/>
      <c r="T295" s="551"/>
      <c r="U295" s="551"/>
      <c r="V295" s="551"/>
      <c r="W295" s="551"/>
      <c r="X295" s="551"/>
      <c r="Y295" s="551"/>
      <c r="Z295" s="551"/>
      <c r="AA295" s="551"/>
      <c r="AB295" s="551"/>
      <c r="AC295" s="551"/>
      <c r="AD295" s="551"/>
      <c r="AE295" s="551"/>
      <c r="AF295" s="551"/>
      <c r="AG295" s="551"/>
      <c r="AH295" s="551"/>
    </row>
    <row r="296" spans="1:34">
      <c r="A296" s="562"/>
      <c r="B296" s="571"/>
      <c r="C296" s="567"/>
      <c r="D296" s="576"/>
      <c r="E296" s="554" t="s">
        <v>335</v>
      </c>
      <c r="F296" s="994">
        <v>6</v>
      </c>
      <c r="G296" s="994">
        <v>2</v>
      </c>
      <c r="H296" s="994">
        <v>4</v>
      </c>
      <c r="I296" s="551"/>
      <c r="J296" s="551"/>
      <c r="K296" s="551"/>
      <c r="L296" s="551"/>
      <c r="M296" s="551"/>
      <c r="N296" s="551"/>
      <c r="O296" s="551"/>
      <c r="P296" s="551"/>
      <c r="Q296" s="551"/>
      <c r="R296" s="551"/>
      <c r="S296" s="551"/>
      <c r="T296" s="551"/>
      <c r="U296" s="551"/>
      <c r="V296" s="551"/>
      <c r="W296" s="551"/>
      <c r="X296" s="551"/>
      <c r="Y296" s="551"/>
      <c r="Z296" s="551"/>
      <c r="AA296" s="551"/>
      <c r="AB296" s="551"/>
      <c r="AC296" s="551"/>
      <c r="AD296" s="551"/>
      <c r="AE296" s="551"/>
      <c r="AF296" s="551"/>
      <c r="AG296" s="551"/>
      <c r="AH296" s="551"/>
    </row>
    <row r="297" spans="1:34">
      <c r="A297" s="564">
        <v>14201</v>
      </c>
      <c r="B297" s="569"/>
      <c r="C297" s="566"/>
      <c r="D297" s="574" t="s">
        <v>588</v>
      </c>
      <c r="E297" s="555" t="s">
        <v>355</v>
      </c>
      <c r="F297" s="994">
        <v>1</v>
      </c>
      <c r="G297" s="994" t="s">
        <v>336</v>
      </c>
      <c r="H297" s="994">
        <v>1</v>
      </c>
      <c r="I297" s="551"/>
      <c r="J297" s="551"/>
      <c r="K297" s="551"/>
      <c r="L297" s="551"/>
      <c r="M297" s="551"/>
      <c r="N297" s="551"/>
      <c r="O297" s="551"/>
      <c r="P297" s="551"/>
      <c r="Q297" s="551"/>
      <c r="R297" s="551"/>
      <c r="S297" s="551"/>
      <c r="T297" s="551"/>
      <c r="U297" s="551"/>
      <c r="V297" s="551"/>
      <c r="W297" s="551"/>
      <c r="X297" s="551"/>
      <c r="Y297" s="551"/>
      <c r="Z297" s="551"/>
      <c r="AA297" s="551"/>
      <c r="AB297" s="551"/>
      <c r="AC297" s="551"/>
      <c r="AD297" s="551"/>
      <c r="AE297" s="551"/>
      <c r="AF297" s="551"/>
      <c r="AG297" s="551"/>
      <c r="AH297" s="551"/>
    </row>
    <row r="298" spans="1:34">
      <c r="A298" s="565"/>
      <c r="B298" s="570"/>
      <c r="C298" s="563"/>
      <c r="D298" s="575"/>
      <c r="E298" s="553" t="s">
        <v>334</v>
      </c>
      <c r="F298" s="994">
        <v>1</v>
      </c>
      <c r="G298" s="994" t="s">
        <v>336</v>
      </c>
      <c r="H298" s="994">
        <v>1</v>
      </c>
      <c r="I298" s="551"/>
      <c r="J298" s="551"/>
      <c r="K298" s="551"/>
      <c r="L298" s="551"/>
      <c r="M298" s="551"/>
      <c r="N298" s="551"/>
      <c r="O298" s="551"/>
      <c r="P298" s="551"/>
      <c r="Q298" s="551"/>
      <c r="R298" s="551"/>
      <c r="S298" s="551"/>
      <c r="T298" s="551"/>
      <c r="U298" s="551"/>
      <c r="V298" s="551"/>
      <c r="W298" s="551"/>
      <c r="X298" s="551"/>
      <c r="Y298" s="551"/>
      <c r="Z298" s="551"/>
      <c r="AA298" s="551"/>
      <c r="AB298" s="551"/>
      <c r="AC298" s="551"/>
      <c r="AD298" s="551"/>
      <c r="AE298" s="551"/>
      <c r="AF298" s="551"/>
      <c r="AG298" s="551"/>
      <c r="AH298" s="551"/>
    </row>
    <row r="299" spans="1:34">
      <c r="A299" s="562"/>
      <c r="B299" s="571"/>
      <c r="C299" s="567"/>
      <c r="D299" s="576"/>
      <c r="E299" s="554" t="s">
        <v>335</v>
      </c>
      <c r="F299" s="994" t="s">
        <v>336</v>
      </c>
      <c r="G299" s="994" t="s">
        <v>336</v>
      </c>
      <c r="H299" s="994" t="s">
        <v>336</v>
      </c>
      <c r="I299" s="551"/>
      <c r="J299" s="551"/>
      <c r="K299" s="551"/>
      <c r="L299" s="551"/>
      <c r="M299" s="551"/>
      <c r="N299" s="551"/>
      <c r="O299" s="551"/>
      <c r="P299" s="551"/>
      <c r="Q299" s="551"/>
      <c r="R299" s="551"/>
      <c r="S299" s="551"/>
      <c r="T299" s="551"/>
      <c r="U299" s="551"/>
      <c r="V299" s="551"/>
      <c r="W299" s="551"/>
      <c r="X299" s="551"/>
      <c r="Y299" s="551"/>
      <c r="Z299" s="551"/>
      <c r="AA299" s="551"/>
      <c r="AB299" s="551"/>
      <c r="AC299" s="551"/>
      <c r="AD299" s="551"/>
      <c r="AE299" s="551"/>
      <c r="AF299" s="551"/>
      <c r="AG299" s="551"/>
      <c r="AH299" s="551"/>
    </row>
    <row r="300" spans="1:34">
      <c r="A300" s="564">
        <v>14202</v>
      </c>
      <c r="B300" s="569"/>
      <c r="C300" s="566"/>
      <c r="D300" s="574" t="s">
        <v>589</v>
      </c>
      <c r="E300" s="555" t="s">
        <v>355</v>
      </c>
      <c r="F300" s="994">
        <v>17</v>
      </c>
      <c r="G300" s="994">
        <v>8</v>
      </c>
      <c r="H300" s="994">
        <v>9</v>
      </c>
      <c r="I300" s="551"/>
      <c r="J300" s="551"/>
      <c r="K300" s="551"/>
      <c r="L300" s="551"/>
      <c r="M300" s="551"/>
      <c r="N300" s="551"/>
      <c r="O300" s="551"/>
      <c r="P300" s="551"/>
      <c r="Q300" s="551"/>
      <c r="R300" s="551"/>
      <c r="S300" s="551"/>
      <c r="T300" s="551"/>
      <c r="U300" s="551"/>
      <c r="V300" s="551"/>
      <c r="W300" s="551"/>
      <c r="X300" s="551"/>
      <c r="Y300" s="551"/>
      <c r="Z300" s="551"/>
      <c r="AA300" s="551"/>
      <c r="AB300" s="551"/>
      <c r="AC300" s="551"/>
      <c r="AD300" s="551"/>
      <c r="AE300" s="551"/>
      <c r="AF300" s="551"/>
      <c r="AG300" s="551"/>
      <c r="AH300" s="551"/>
    </row>
    <row r="301" spans="1:34">
      <c r="A301" s="565"/>
      <c r="B301" s="570"/>
      <c r="C301" s="563"/>
      <c r="D301" s="575"/>
      <c r="E301" s="553" t="s">
        <v>334</v>
      </c>
      <c r="F301" s="994">
        <v>12</v>
      </c>
      <c r="G301" s="994">
        <v>7</v>
      </c>
      <c r="H301" s="994">
        <v>5</v>
      </c>
      <c r="I301" s="551"/>
      <c r="J301" s="551"/>
      <c r="K301" s="551"/>
      <c r="L301" s="551"/>
      <c r="M301" s="551"/>
      <c r="N301" s="551"/>
      <c r="O301" s="551"/>
      <c r="P301" s="551"/>
      <c r="Q301" s="551"/>
      <c r="R301" s="551"/>
      <c r="S301" s="551"/>
      <c r="T301" s="551"/>
      <c r="U301" s="551"/>
      <c r="V301" s="551"/>
      <c r="W301" s="551"/>
      <c r="X301" s="551"/>
      <c r="Y301" s="551"/>
      <c r="Z301" s="551"/>
      <c r="AA301" s="551"/>
      <c r="AB301" s="551"/>
      <c r="AC301" s="551"/>
      <c r="AD301" s="551"/>
      <c r="AE301" s="551"/>
      <c r="AF301" s="551"/>
      <c r="AG301" s="551"/>
      <c r="AH301" s="551"/>
    </row>
    <row r="302" spans="1:34">
      <c r="A302" s="562"/>
      <c r="B302" s="571"/>
      <c r="C302" s="567"/>
      <c r="D302" s="576"/>
      <c r="E302" s="554" t="s">
        <v>335</v>
      </c>
      <c r="F302" s="994">
        <v>5</v>
      </c>
      <c r="G302" s="994">
        <v>1</v>
      </c>
      <c r="H302" s="994">
        <v>4</v>
      </c>
      <c r="I302" s="551"/>
      <c r="J302" s="551"/>
      <c r="K302" s="551"/>
      <c r="L302" s="551"/>
      <c r="M302" s="551"/>
      <c r="N302" s="551"/>
      <c r="O302" s="551"/>
      <c r="P302" s="551"/>
      <c r="Q302" s="551"/>
      <c r="R302" s="551"/>
      <c r="S302" s="551"/>
      <c r="T302" s="551"/>
      <c r="U302" s="551"/>
      <c r="V302" s="551"/>
      <c r="W302" s="551"/>
      <c r="X302" s="551"/>
      <c r="Y302" s="551"/>
      <c r="Z302" s="551"/>
      <c r="AA302" s="551"/>
      <c r="AB302" s="551"/>
      <c r="AC302" s="551"/>
      <c r="AD302" s="551"/>
      <c r="AE302" s="551"/>
      <c r="AF302" s="551"/>
      <c r="AG302" s="551"/>
      <c r="AH302" s="551"/>
    </row>
    <row r="303" spans="1:34">
      <c r="A303" s="564">
        <v>14203</v>
      </c>
      <c r="B303" s="569"/>
      <c r="C303" s="566"/>
      <c r="D303" s="574" t="s">
        <v>590</v>
      </c>
      <c r="E303" s="555" t="s">
        <v>355</v>
      </c>
      <c r="F303" s="994">
        <v>2</v>
      </c>
      <c r="G303" s="994">
        <v>2</v>
      </c>
      <c r="H303" s="994" t="s">
        <v>336</v>
      </c>
      <c r="I303" s="551"/>
      <c r="J303" s="551"/>
      <c r="K303" s="551"/>
      <c r="L303" s="551"/>
      <c r="M303" s="551"/>
      <c r="N303" s="551"/>
      <c r="O303" s="551"/>
      <c r="P303" s="551"/>
      <c r="Q303" s="551"/>
      <c r="R303" s="551"/>
      <c r="S303" s="551"/>
      <c r="T303" s="551"/>
      <c r="U303" s="551"/>
      <c r="V303" s="551"/>
      <c r="W303" s="551"/>
      <c r="X303" s="551"/>
      <c r="Y303" s="551"/>
      <c r="Z303" s="551"/>
      <c r="AA303" s="551"/>
      <c r="AB303" s="551"/>
      <c r="AC303" s="551"/>
      <c r="AD303" s="551"/>
      <c r="AE303" s="551"/>
      <c r="AF303" s="551"/>
      <c r="AG303" s="551"/>
      <c r="AH303" s="551"/>
    </row>
    <row r="304" spans="1:34">
      <c r="A304" s="565"/>
      <c r="B304" s="570"/>
      <c r="C304" s="563"/>
      <c r="D304" s="575"/>
      <c r="E304" s="553" t="s">
        <v>334</v>
      </c>
      <c r="F304" s="994">
        <v>1</v>
      </c>
      <c r="G304" s="994">
        <v>1</v>
      </c>
      <c r="H304" s="994" t="s">
        <v>336</v>
      </c>
      <c r="I304" s="551"/>
      <c r="J304" s="551"/>
      <c r="K304" s="551"/>
      <c r="L304" s="551"/>
      <c r="M304" s="551"/>
      <c r="N304" s="551"/>
      <c r="O304" s="551"/>
      <c r="P304" s="551"/>
      <c r="Q304" s="551"/>
      <c r="R304" s="551"/>
      <c r="S304" s="551"/>
      <c r="T304" s="551"/>
      <c r="U304" s="551"/>
      <c r="V304" s="551"/>
      <c r="W304" s="551"/>
      <c r="X304" s="551"/>
      <c r="Y304" s="551"/>
      <c r="Z304" s="551"/>
      <c r="AA304" s="551"/>
      <c r="AB304" s="551"/>
      <c r="AC304" s="551"/>
      <c r="AD304" s="551"/>
      <c r="AE304" s="551"/>
      <c r="AF304" s="551"/>
      <c r="AG304" s="551"/>
      <c r="AH304" s="551"/>
    </row>
    <row r="305" spans="1:34">
      <c r="A305" s="562"/>
      <c r="B305" s="571"/>
      <c r="C305" s="567"/>
      <c r="D305" s="576"/>
      <c r="E305" s="554" t="s">
        <v>335</v>
      </c>
      <c r="F305" s="994">
        <v>1</v>
      </c>
      <c r="G305" s="994">
        <v>1</v>
      </c>
      <c r="H305" s="994" t="s">
        <v>336</v>
      </c>
      <c r="I305" s="551"/>
      <c r="J305" s="551"/>
      <c r="K305" s="551"/>
      <c r="L305" s="551"/>
      <c r="M305" s="551"/>
      <c r="N305" s="551"/>
      <c r="O305" s="551"/>
      <c r="P305" s="551"/>
      <c r="Q305" s="551"/>
      <c r="R305" s="551"/>
      <c r="S305" s="551"/>
      <c r="T305" s="551"/>
      <c r="U305" s="551"/>
      <c r="V305" s="551"/>
      <c r="W305" s="551"/>
      <c r="X305" s="551"/>
      <c r="Y305" s="551"/>
      <c r="Z305" s="551"/>
      <c r="AA305" s="551"/>
      <c r="AB305" s="551"/>
      <c r="AC305" s="551"/>
      <c r="AD305" s="551"/>
      <c r="AE305" s="551"/>
      <c r="AF305" s="551"/>
      <c r="AG305" s="551"/>
      <c r="AH305" s="551"/>
    </row>
    <row r="306" spans="1:34">
      <c r="A306" s="564">
        <v>14300</v>
      </c>
      <c r="B306" s="569"/>
      <c r="C306" s="566" t="s">
        <v>506</v>
      </c>
      <c r="D306" s="574"/>
      <c r="E306" s="555" t="s">
        <v>355</v>
      </c>
      <c r="F306" s="994">
        <v>4</v>
      </c>
      <c r="G306" s="994">
        <v>2</v>
      </c>
      <c r="H306" s="994">
        <v>2</v>
      </c>
      <c r="I306" s="551"/>
      <c r="J306" s="551"/>
      <c r="K306" s="551"/>
      <c r="L306" s="551"/>
      <c r="M306" s="551"/>
      <c r="N306" s="551"/>
      <c r="O306" s="551"/>
      <c r="P306" s="551"/>
      <c r="Q306" s="551"/>
      <c r="R306" s="551"/>
      <c r="S306" s="551"/>
      <c r="T306" s="551"/>
      <c r="U306" s="551"/>
      <c r="V306" s="551"/>
      <c r="W306" s="551"/>
      <c r="X306" s="551"/>
      <c r="Y306" s="551"/>
      <c r="Z306" s="551"/>
      <c r="AA306" s="551"/>
      <c r="AB306" s="551"/>
      <c r="AC306" s="551"/>
      <c r="AD306" s="551"/>
      <c r="AE306" s="551"/>
      <c r="AF306" s="551"/>
      <c r="AG306" s="551"/>
      <c r="AH306" s="551"/>
    </row>
    <row r="307" spans="1:34">
      <c r="A307" s="565"/>
      <c r="B307" s="570"/>
      <c r="C307" s="563"/>
      <c r="D307" s="575"/>
      <c r="E307" s="553" t="s">
        <v>334</v>
      </c>
      <c r="F307" s="994">
        <v>4</v>
      </c>
      <c r="G307" s="994">
        <v>2</v>
      </c>
      <c r="H307" s="994">
        <v>2</v>
      </c>
      <c r="I307" s="551"/>
      <c r="J307" s="551"/>
      <c r="K307" s="551"/>
      <c r="L307" s="551"/>
      <c r="M307" s="551"/>
      <c r="N307" s="551"/>
      <c r="O307" s="551"/>
      <c r="P307" s="551"/>
      <c r="Q307" s="551"/>
      <c r="R307" s="551"/>
      <c r="S307" s="551"/>
      <c r="T307" s="551"/>
      <c r="U307" s="551"/>
      <c r="V307" s="551"/>
      <c r="W307" s="551"/>
      <c r="X307" s="551"/>
      <c r="Y307" s="551"/>
      <c r="Z307" s="551"/>
      <c r="AA307" s="551"/>
      <c r="AB307" s="551"/>
      <c r="AC307" s="551"/>
      <c r="AD307" s="551"/>
      <c r="AE307" s="551"/>
      <c r="AF307" s="551"/>
      <c r="AG307" s="551"/>
      <c r="AH307" s="551"/>
    </row>
    <row r="308" spans="1:34">
      <c r="A308" s="562"/>
      <c r="B308" s="571"/>
      <c r="C308" s="567"/>
      <c r="D308" s="576"/>
      <c r="E308" s="554" t="s">
        <v>335</v>
      </c>
      <c r="F308" s="994" t="s">
        <v>336</v>
      </c>
      <c r="G308" s="994" t="s">
        <v>336</v>
      </c>
      <c r="H308" s="994" t="s">
        <v>336</v>
      </c>
      <c r="I308" s="551"/>
      <c r="J308" s="551"/>
      <c r="K308" s="551"/>
      <c r="L308" s="551"/>
      <c r="M308" s="551"/>
      <c r="N308" s="551"/>
      <c r="O308" s="551"/>
      <c r="P308" s="551"/>
      <c r="Q308" s="551"/>
      <c r="R308" s="551"/>
      <c r="S308" s="551"/>
      <c r="T308" s="551"/>
      <c r="U308" s="551"/>
      <c r="V308" s="551"/>
      <c r="W308" s="551"/>
      <c r="X308" s="551"/>
      <c r="Y308" s="551"/>
      <c r="Z308" s="551"/>
      <c r="AA308" s="551"/>
      <c r="AB308" s="551"/>
      <c r="AC308" s="551"/>
      <c r="AD308" s="551"/>
      <c r="AE308" s="551"/>
      <c r="AF308" s="551"/>
      <c r="AG308" s="551"/>
      <c r="AH308" s="551"/>
    </row>
    <row r="309" spans="1:34">
      <c r="A309" s="564">
        <v>15000</v>
      </c>
      <c r="B309" s="569" t="s">
        <v>591</v>
      </c>
      <c r="C309" s="566"/>
      <c r="D309" s="574"/>
      <c r="E309" s="555" t="s">
        <v>355</v>
      </c>
      <c r="F309" s="994" t="s">
        <v>336</v>
      </c>
      <c r="G309" s="994" t="s">
        <v>336</v>
      </c>
      <c r="H309" s="994" t="s">
        <v>336</v>
      </c>
      <c r="I309" s="551"/>
      <c r="J309" s="551"/>
      <c r="K309" s="551"/>
      <c r="L309" s="551"/>
      <c r="M309" s="551"/>
      <c r="N309" s="551"/>
      <c r="O309" s="551"/>
      <c r="P309" s="551"/>
      <c r="Q309" s="551"/>
      <c r="R309" s="551"/>
      <c r="S309" s="551"/>
      <c r="T309" s="551"/>
      <c r="U309" s="551"/>
      <c r="V309" s="551"/>
      <c r="W309" s="551"/>
      <c r="X309" s="551"/>
      <c r="Y309" s="551"/>
      <c r="Z309" s="551"/>
      <c r="AA309" s="551"/>
      <c r="AB309" s="551"/>
      <c r="AC309" s="551"/>
      <c r="AD309" s="551"/>
      <c r="AE309" s="551"/>
      <c r="AF309" s="551"/>
      <c r="AG309" s="551"/>
      <c r="AH309" s="551"/>
    </row>
    <row r="310" spans="1:34">
      <c r="A310" s="565"/>
      <c r="B310" s="570"/>
      <c r="C310" s="563"/>
      <c r="D310" s="575"/>
      <c r="E310" s="553" t="s">
        <v>334</v>
      </c>
      <c r="F310" s="994" t="s">
        <v>336</v>
      </c>
      <c r="G310" s="994" t="s">
        <v>336</v>
      </c>
      <c r="H310" s="994" t="s">
        <v>336</v>
      </c>
      <c r="I310" s="551"/>
      <c r="J310" s="551"/>
      <c r="K310" s="551"/>
      <c r="L310" s="551"/>
      <c r="M310" s="551"/>
      <c r="N310" s="551"/>
      <c r="O310" s="551"/>
      <c r="P310" s="551"/>
      <c r="Q310" s="551"/>
      <c r="R310" s="551"/>
      <c r="S310" s="551"/>
      <c r="T310" s="551"/>
      <c r="U310" s="551"/>
      <c r="V310" s="551"/>
      <c r="W310" s="551"/>
      <c r="X310" s="551"/>
      <c r="Y310" s="551"/>
      <c r="Z310" s="551"/>
      <c r="AA310" s="551"/>
      <c r="AB310" s="551"/>
      <c r="AC310" s="551"/>
      <c r="AD310" s="551"/>
      <c r="AE310" s="551"/>
      <c r="AF310" s="551"/>
      <c r="AG310" s="551"/>
      <c r="AH310" s="551"/>
    </row>
    <row r="311" spans="1:34">
      <c r="A311" s="562"/>
      <c r="B311" s="571"/>
      <c r="C311" s="567"/>
      <c r="D311" s="576"/>
      <c r="E311" s="554" t="s">
        <v>335</v>
      </c>
      <c r="F311" s="994" t="s">
        <v>336</v>
      </c>
      <c r="G311" s="994" t="s">
        <v>336</v>
      </c>
      <c r="H311" s="994" t="s">
        <v>336</v>
      </c>
      <c r="I311" s="551"/>
      <c r="J311" s="551"/>
      <c r="K311" s="551"/>
      <c r="L311" s="551"/>
      <c r="M311" s="551"/>
      <c r="N311" s="551"/>
      <c r="O311" s="551"/>
      <c r="P311" s="551"/>
      <c r="Q311" s="551"/>
      <c r="R311" s="551"/>
      <c r="S311" s="551"/>
      <c r="T311" s="551"/>
      <c r="U311" s="551"/>
      <c r="V311" s="551"/>
      <c r="W311" s="551"/>
      <c r="X311" s="551"/>
      <c r="Y311" s="551"/>
      <c r="Z311" s="551"/>
      <c r="AA311" s="551"/>
      <c r="AB311" s="551"/>
      <c r="AC311" s="551"/>
      <c r="AD311" s="551"/>
      <c r="AE311" s="551"/>
      <c r="AF311" s="551"/>
      <c r="AG311" s="551"/>
      <c r="AH311" s="551"/>
    </row>
    <row r="312" spans="1:34">
      <c r="A312" s="564">
        <v>16000</v>
      </c>
      <c r="B312" s="569" t="s">
        <v>592</v>
      </c>
      <c r="C312" s="566"/>
      <c r="D312" s="574"/>
      <c r="E312" s="555" t="s">
        <v>355</v>
      </c>
      <c r="F312" s="994" t="s">
        <v>336</v>
      </c>
      <c r="G312" s="994" t="s">
        <v>336</v>
      </c>
      <c r="H312" s="994" t="s">
        <v>336</v>
      </c>
      <c r="I312" s="551"/>
      <c r="J312" s="551"/>
      <c r="K312" s="551"/>
      <c r="L312" s="551"/>
      <c r="M312" s="551"/>
      <c r="N312" s="551"/>
      <c r="O312" s="551"/>
      <c r="P312" s="551"/>
      <c r="Q312" s="551"/>
      <c r="R312" s="551"/>
      <c r="S312" s="551"/>
      <c r="T312" s="551"/>
      <c r="U312" s="551"/>
      <c r="V312" s="551"/>
      <c r="W312" s="551"/>
      <c r="X312" s="551"/>
      <c r="Y312" s="551"/>
      <c r="Z312" s="551"/>
      <c r="AA312" s="551"/>
      <c r="AB312" s="551"/>
      <c r="AC312" s="551"/>
      <c r="AD312" s="551"/>
      <c r="AE312" s="551"/>
      <c r="AF312" s="551"/>
      <c r="AG312" s="551"/>
      <c r="AH312" s="551"/>
    </row>
    <row r="313" spans="1:34">
      <c r="A313" s="565"/>
      <c r="B313" s="570"/>
      <c r="C313" s="563"/>
      <c r="D313" s="575"/>
      <c r="E313" s="553" t="s">
        <v>334</v>
      </c>
      <c r="F313" s="994" t="s">
        <v>336</v>
      </c>
      <c r="G313" s="994" t="s">
        <v>336</v>
      </c>
      <c r="H313" s="994" t="s">
        <v>336</v>
      </c>
      <c r="I313" s="551"/>
      <c r="J313" s="551"/>
      <c r="K313" s="551"/>
      <c r="L313" s="551"/>
      <c r="M313" s="551"/>
      <c r="N313" s="551"/>
      <c r="O313" s="551"/>
      <c r="P313" s="551"/>
      <c r="Q313" s="551"/>
      <c r="R313" s="551"/>
      <c r="S313" s="551"/>
      <c r="T313" s="551"/>
      <c r="U313" s="551"/>
      <c r="V313" s="551"/>
      <c r="W313" s="551"/>
      <c r="X313" s="551"/>
      <c r="Y313" s="551"/>
      <c r="Z313" s="551"/>
      <c r="AA313" s="551"/>
      <c r="AB313" s="551"/>
      <c r="AC313" s="551"/>
      <c r="AD313" s="551"/>
      <c r="AE313" s="551"/>
      <c r="AF313" s="551"/>
      <c r="AG313" s="551"/>
      <c r="AH313" s="551"/>
    </row>
    <row r="314" spans="1:34">
      <c r="A314" s="562"/>
      <c r="B314" s="571"/>
      <c r="C314" s="567"/>
      <c r="D314" s="576"/>
      <c r="E314" s="554" t="s">
        <v>335</v>
      </c>
      <c r="F314" s="994" t="s">
        <v>336</v>
      </c>
      <c r="G314" s="994" t="s">
        <v>336</v>
      </c>
      <c r="H314" s="994" t="s">
        <v>336</v>
      </c>
      <c r="I314" s="551"/>
      <c r="J314" s="551"/>
      <c r="K314" s="551"/>
      <c r="L314" s="551"/>
      <c r="M314" s="551"/>
      <c r="N314" s="551"/>
      <c r="O314" s="551"/>
      <c r="P314" s="551"/>
      <c r="Q314" s="551"/>
      <c r="R314" s="551"/>
      <c r="S314" s="551"/>
      <c r="T314" s="551"/>
      <c r="U314" s="551"/>
      <c r="V314" s="551"/>
      <c r="W314" s="551"/>
      <c r="X314" s="551"/>
      <c r="Y314" s="551"/>
      <c r="Z314" s="551"/>
      <c r="AA314" s="551"/>
      <c r="AB314" s="551"/>
      <c r="AC314" s="551"/>
      <c r="AD314" s="551"/>
      <c r="AE314" s="551"/>
      <c r="AF314" s="551"/>
      <c r="AG314" s="551"/>
      <c r="AH314" s="551"/>
    </row>
    <row r="315" spans="1:34">
      <c r="A315" s="564">
        <v>16100</v>
      </c>
      <c r="B315" s="569"/>
      <c r="C315" s="566" t="s">
        <v>593</v>
      </c>
      <c r="D315" s="574"/>
      <c r="E315" s="555" t="s">
        <v>355</v>
      </c>
      <c r="F315" s="994" t="s">
        <v>336</v>
      </c>
      <c r="G315" s="994" t="s">
        <v>336</v>
      </c>
      <c r="H315" s="994" t="s">
        <v>336</v>
      </c>
      <c r="I315" s="551"/>
      <c r="J315" s="551"/>
      <c r="K315" s="551"/>
      <c r="L315" s="551"/>
      <c r="M315" s="551"/>
      <c r="N315" s="551"/>
      <c r="O315" s="551"/>
      <c r="P315" s="551"/>
      <c r="Q315" s="551"/>
      <c r="R315" s="551"/>
      <c r="S315" s="551"/>
      <c r="T315" s="551"/>
      <c r="U315" s="551"/>
      <c r="V315" s="551"/>
      <c r="W315" s="551"/>
      <c r="X315" s="551"/>
      <c r="Y315" s="551"/>
      <c r="Z315" s="551"/>
      <c r="AA315" s="551"/>
      <c r="AB315" s="551"/>
      <c r="AC315" s="551"/>
      <c r="AD315" s="551"/>
      <c r="AE315" s="551"/>
      <c r="AF315" s="551"/>
      <c r="AG315" s="551"/>
      <c r="AH315" s="551"/>
    </row>
    <row r="316" spans="1:34">
      <c r="A316" s="565"/>
      <c r="B316" s="570"/>
      <c r="C316" s="563"/>
      <c r="D316" s="575"/>
      <c r="E316" s="553" t="s">
        <v>334</v>
      </c>
      <c r="F316" s="994" t="s">
        <v>336</v>
      </c>
      <c r="G316" s="994" t="s">
        <v>336</v>
      </c>
      <c r="H316" s="994" t="s">
        <v>336</v>
      </c>
      <c r="I316" s="551"/>
      <c r="J316" s="551"/>
      <c r="K316" s="551"/>
      <c r="L316" s="551"/>
      <c r="M316" s="551"/>
      <c r="N316" s="551"/>
      <c r="O316" s="551"/>
      <c r="P316" s="551"/>
      <c r="Q316" s="551"/>
      <c r="R316" s="551"/>
      <c r="S316" s="551"/>
      <c r="T316" s="551"/>
      <c r="U316" s="551"/>
      <c r="V316" s="551"/>
      <c r="W316" s="551"/>
      <c r="X316" s="551"/>
      <c r="Y316" s="551"/>
      <c r="Z316" s="551"/>
      <c r="AA316" s="551"/>
      <c r="AB316" s="551"/>
      <c r="AC316" s="551"/>
      <c r="AD316" s="551"/>
      <c r="AE316" s="551"/>
      <c r="AF316" s="551"/>
      <c r="AG316" s="551"/>
      <c r="AH316" s="551"/>
    </row>
    <row r="317" spans="1:34">
      <c r="A317" s="562"/>
      <c r="B317" s="571"/>
      <c r="C317" s="567"/>
      <c r="D317" s="576"/>
      <c r="E317" s="554" t="s">
        <v>335</v>
      </c>
      <c r="F317" s="994" t="s">
        <v>336</v>
      </c>
      <c r="G317" s="994" t="s">
        <v>336</v>
      </c>
      <c r="H317" s="994" t="s">
        <v>336</v>
      </c>
      <c r="I317" s="551"/>
      <c r="J317" s="551"/>
      <c r="K317" s="551"/>
      <c r="L317" s="551"/>
      <c r="M317" s="551"/>
      <c r="N317" s="551"/>
      <c r="O317" s="551"/>
      <c r="P317" s="551"/>
      <c r="Q317" s="551"/>
      <c r="R317" s="551"/>
      <c r="S317" s="551"/>
      <c r="T317" s="551"/>
      <c r="U317" s="551"/>
      <c r="V317" s="551"/>
      <c r="W317" s="551"/>
      <c r="X317" s="551"/>
      <c r="Y317" s="551"/>
      <c r="Z317" s="551"/>
      <c r="AA317" s="551"/>
      <c r="AB317" s="551"/>
      <c r="AC317" s="551"/>
      <c r="AD317" s="551"/>
      <c r="AE317" s="551"/>
      <c r="AF317" s="551"/>
      <c r="AG317" s="551"/>
      <c r="AH317" s="551"/>
    </row>
    <row r="318" spans="1:34">
      <c r="A318" s="564">
        <v>16200</v>
      </c>
      <c r="B318" s="569"/>
      <c r="C318" s="566" t="s">
        <v>594</v>
      </c>
      <c r="D318" s="574"/>
      <c r="E318" s="555" t="s">
        <v>355</v>
      </c>
      <c r="F318" s="994" t="s">
        <v>336</v>
      </c>
      <c r="G318" s="994" t="s">
        <v>336</v>
      </c>
      <c r="H318" s="994" t="s">
        <v>336</v>
      </c>
      <c r="I318" s="551"/>
      <c r="J318" s="551"/>
      <c r="K318" s="551"/>
      <c r="L318" s="551"/>
      <c r="M318" s="551"/>
      <c r="N318" s="551"/>
      <c r="O318" s="551"/>
      <c r="P318" s="551"/>
      <c r="Q318" s="551"/>
      <c r="R318" s="551"/>
      <c r="S318" s="551"/>
      <c r="T318" s="551"/>
      <c r="U318" s="551"/>
      <c r="V318" s="551"/>
      <c r="W318" s="551"/>
      <c r="X318" s="551"/>
      <c r="Y318" s="551"/>
      <c r="Z318" s="551"/>
      <c r="AA318" s="551"/>
      <c r="AB318" s="551"/>
      <c r="AC318" s="551"/>
      <c r="AD318" s="551"/>
      <c r="AE318" s="551"/>
      <c r="AF318" s="551"/>
      <c r="AG318" s="551"/>
      <c r="AH318" s="551"/>
    </row>
    <row r="319" spans="1:34">
      <c r="A319" s="565"/>
      <c r="B319" s="570"/>
      <c r="C319" s="563"/>
      <c r="D319" s="575"/>
      <c r="E319" s="553" t="s">
        <v>334</v>
      </c>
      <c r="F319" s="994" t="s">
        <v>336</v>
      </c>
      <c r="G319" s="994" t="s">
        <v>336</v>
      </c>
      <c r="H319" s="994" t="s">
        <v>336</v>
      </c>
      <c r="I319" s="551"/>
      <c r="J319" s="551"/>
      <c r="K319" s="551"/>
      <c r="L319" s="551"/>
      <c r="M319" s="551"/>
      <c r="N319" s="551"/>
      <c r="O319" s="551"/>
      <c r="P319" s="551"/>
      <c r="Q319" s="551"/>
      <c r="R319" s="551"/>
      <c r="S319" s="551"/>
      <c r="T319" s="551"/>
      <c r="U319" s="551"/>
      <c r="V319" s="551"/>
      <c r="W319" s="551"/>
      <c r="X319" s="551"/>
      <c r="Y319" s="551"/>
      <c r="Z319" s="551"/>
      <c r="AA319" s="551"/>
      <c r="AB319" s="551"/>
      <c r="AC319" s="551"/>
      <c r="AD319" s="551"/>
      <c r="AE319" s="551"/>
      <c r="AF319" s="551"/>
      <c r="AG319" s="551"/>
      <c r="AH319" s="551"/>
    </row>
    <row r="320" spans="1:34">
      <c r="A320" s="562"/>
      <c r="B320" s="571"/>
      <c r="C320" s="567"/>
      <c r="D320" s="576"/>
      <c r="E320" s="554" t="s">
        <v>335</v>
      </c>
      <c r="F320" s="994" t="s">
        <v>336</v>
      </c>
      <c r="G320" s="994" t="s">
        <v>336</v>
      </c>
      <c r="H320" s="994" t="s">
        <v>336</v>
      </c>
      <c r="I320" s="551"/>
      <c r="J320" s="551"/>
      <c r="K320" s="551"/>
      <c r="L320" s="551"/>
      <c r="M320" s="551"/>
      <c r="N320" s="551"/>
      <c r="O320" s="551"/>
      <c r="P320" s="551"/>
      <c r="Q320" s="551"/>
      <c r="R320" s="551"/>
      <c r="S320" s="551"/>
      <c r="T320" s="551"/>
      <c r="U320" s="551"/>
      <c r="V320" s="551"/>
      <c r="W320" s="551"/>
      <c r="X320" s="551"/>
      <c r="Y320" s="551"/>
      <c r="Z320" s="551"/>
      <c r="AA320" s="551"/>
      <c r="AB320" s="551"/>
      <c r="AC320" s="551"/>
      <c r="AD320" s="551"/>
      <c r="AE320" s="551"/>
      <c r="AF320" s="551"/>
      <c r="AG320" s="551"/>
      <c r="AH320" s="551"/>
    </row>
    <row r="321" spans="1:34">
      <c r="A321" s="564">
        <v>16300</v>
      </c>
      <c r="B321" s="569"/>
      <c r="C321" s="566" t="s">
        <v>595</v>
      </c>
      <c r="D321" s="574"/>
      <c r="E321" s="555" t="s">
        <v>355</v>
      </c>
      <c r="F321" s="994" t="s">
        <v>336</v>
      </c>
      <c r="G321" s="994" t="s">
        <v>336</v>
      </c>
      <c r="H321" s="994" t="s">
        <v>336</v>
      </c>
      <c r="I321" s="551"/>
      <c r="J321" s="551"/>
      <c r="K321" s="551"/>
      <c r="L321" s="551"/>
      <c r="M321" s="551"/>
      <c r="N321" s="551"/>
      <c r="O321" s="551"/>
      <c r="P321" s="551"/>
      <c r="Q321" s="551"/>
      <c r="R321" s="551"/>
      <c r="S321" s="551"/>
      <c r="T321" s="551"/>
      <c r="U321" s="551"/>
      <c r="V321" s="551"/>
      <c r="W321" s="551"/>
      <c r="X321" s="551"/>
      <c r="Y321" s="551"/>
      <c r="Z321" s="551"/>
      <c r="AA321" s="551"/>
      <c r="AB321" s="551"/>
      <c r="AC321" s="551"/>
      <c r="AD321" s="551"/>
      <c r="AE321" s="551"/>
      <c r="AF321" s="551"/>
      <c r="AG321" s="551"/>
      <c r="AH321" s="551"/>
    </row>
    <row r="322" spans="1:34">
      <c r="A322" s="565"/>
      <c r="B322" s="570"/>
      <c r="C322" s="563"/>
      <c r="D322" s="575"/>
      <c r="E322" s="553" t="s">
        <v>334</v>
      </c>
      <c r="F322" s="994" t="s">
        <v>336</v>
      </c>
      <c r="G322" s="994" t="s">
        <v>336</v>
      </c>
      <c r="H322" s="994" t="s">
        <v>336</v>
      </c>
      <c r="I322" s="551"/>
      <c r="J322" s="551"/>
      <c r="K322" s="551"/>
      <c r="L322" s="551"/>
      <c r="M322" s="551"/>
      <c r="N322" s="551"/>
      <c r="O322" s="551"/>
      <c r="P322" s="551"/>
      <c r="Q322" s="551"/>
      <c r="R322" s="551"/>
      <c r="S322" s="551"/>
      <c r="T322" s="551"/>
      <c r="U322" s="551"/>
      <c r="V322" s="551"/>
      <c r="W322" s="551"/>
      <c r="X322" s="551"/>
      <c r="Y322" s="551"/>
      <c r="Z322" s="551"/>
      <c r="AA322" s="551"/>
      <c r="AB322" s="551"/>
      <c r="AC322" s="551"/>
      <c r="AD322" s="551"/>
      <c r="AE322" s="551"/>
      <c r="AF322" s="551"/>
      <c r="AG322" s="551"/>
      <c r="AH322" s="551"/>
    </row>
    <row r="323" spans="1:34">
      <c r="A323" s="562"/>
      <c r="B323" s="571"/>
      <c r="C323" s="567"/>
      <c r="D323" s="576"/>
      <c r="E323" s="554" t="s">
        <v>335</v>
      </c>
      <c r="F323" s="994" t="s">
        <v>336</v>
      </c>
      <c r="G323" s="994" t="s">
        <v>336</v>
      </c>
      <c r="H323" s="994" t="s">
        <v>336</v>
      </c>
      <c r="I323" s="551"/>
      <c r="J323" s="551"/>
      <c r="K323" s="551"/>
      <c r="L323" s="551"/>
      <c r="M323" s="551"/>
      <c r="N323" s="551"/>
      <c r="O323" s="551"/>
      <c r="P323" s="551"/>
      <c r="Q323" s="551"/>
      <c r="R323" s="551"/>
      <c r="S323" s="551"/>
      <c r="T323" s="551"/>
      <c r="U323" s="551"/>
      <c r="V323" s="551"/>
      <c r="W323" s="551"/>
      <c r="X323" s="551"/>
      <c r="Y323" s="551"/>
      <c r="Z323" s="551"/>
      <c r="AA323" s="551"/>
      <c r="AB323" s="551"/>
      <c r="AC323" s="551"/>
      <c r="AD323" s="551"/>
      <c r="AE323" s="551"/>
      <c r="AF323" s="551"/>
      <c r="AG323" s="551"/>
      <c r="AH323" s="551"/>
    </row>
    <row r="324" spans="1:34">
      <c r="A324" s="564">
        <v>16400</v>
      </c>
      <c r="B324" s="569"/>
      <c r="C324" s="566" t="s">
        <v>596</v>
      </c>
      <c r="D324" s="574"/>
      <c r="E324" s="555" t="s">
        <v>355</v>
      </c>
      <c r="F324" s="994" t="s">
        <v>336</v>
      </c>
      <c r="G324" s="994" t="s">
        <v>336</v>
      </c>
      <c r="H324" s="994" t="s">
        <v>336</v>
      </c>
      <c r="I324" s="551"/>
      <c r="J324" s="551"/>
      <c r="K324" s="551"/>
      <c r="L324" s="551"/>
      <c r="M324" s="551"/>
      <c r="N324" s="551"/>
      <c r="O324" s="551"/>
      <c r="P324" s="551"/>
      <c r="Q324" s="551"/>
      <c r="R324" s="551"/>
      <c r="S324" s="551"/>
      <c r="T324" s="551"/>
      <c r="U324" s="551"/>
      <c r="V324" s="551"/>
      <c r="W324" s="551"/>
      <c r="X324" s="551"/>
      <c r="Y324" s="551"/>
      <c r="Z324" s="551"/>
      <c r="AA324" s="551"/>
      <c r="AB324" s="551"/>
      <c r="AC324" s="551"/>
      <c r="AD324" s="551"/>
      <c r="AE324" s="551"/>
      <c r="AF324" s="551"/>
      <c r="AG324" s="551"/>
      <c r="AH324" s="551"/>
    </row>
    <row r="325" spans="1:34">
      <c r="A325" s="565"/>
      <c r="B325" s="570"/>
      <c r="C325" s="563"/>
      <c r="D325" s="575"/>
      <c r="E325" s="553" t="s">
        <v>334</v>
      </c>
      <c r="F325" s="994" t="s">
        <v>336</v>
      </c>
      <c r="G325" s="994" t="s">
        <v>336</v>
      </c>
      <c r="H325" s="994" t="s">
        <v>336</v>
      </c>
      <c r="I325" s="551"/>
      <c r="J325" s="551"/>
      <c r="K325" s="551"/>
      <c r="L325" s="551"/>
      <c r="M325" s="551"/>
      <c r="N325" s="551"/>
      <c r="O325" s="551"/>
      <c r="P325" s="551"/>
      <c r="Q325" s="551"/>
      <c r="R325" s="551"/>
      <c r="S325" s="551"/>
      <c r="T325" s="551"/>
      <c r="U325" s="551"/>
      <c r="V325" s="551"/>
      <c r="W325" s="551"/>
      <c r="X325" s="551"/>
      <c r="Y325" s="551"/>
      <c r="Z325" s="551"/>
      <c r="AA325" s="551"/>
      <c r="AB325" s="551"/>
      <c r="AC325" s="551"/>
      <c r="AD325" s="551"/>
      <c r="AE325" s="551"/>
      <c r="AF325" s="551"/>
      <c r="AG325" s="551"/>
      <c r="AH325" s="551"/>
    </row>
    <row r="326" spans="1:34">
      <c r="A326" s="562"/>
      <c r="B326" s="571"/>
      <c r="C326" s="567"/>
      <c r="D326" s="576"/>
      <c r="E326" s="554" t="s">
        <v>335</v>
      </c>
      <c r="F326" s="994" t="s">
        <v>336</v>
      </c>
      <c r="G326" s="994" t="s">
        <v>336</v>
      </c>
      <c r="H326" s="994" t="s">
        <v>336</v>
      </c>
      <c r="I326" s="551"/>
      <c r="J326" s="551"/>
      <c r="K326" s="551"/>
      <c r="L326" s="551"/>
      <c r="M326" s="551"/>
      <c r="N326" s="551"/>
      <c r="O326" s="551"/>
      <c r="P326" s="551"/>
      <c r="Q326" s="551"/>
      <c r="R326" s="551"/>
      <c r="S326" s="551"/>
      <c r="T326" s="551"/>
      <c r="U326" s="551"/>
      <c r="V326" s="551"/>
      <c r="W326" s="551"/>
      <c r="X326" s="551"/>
      <c r="Y326" s="551"/>
      <c r="Z326" s="551"/>
      <c r="AA326" s="551"/>
      <c r="AB326" s="551"/>
      <c r="AC326" s="551"/>
      <c r="AD326" s="551"/>
      <c r="AE326" s="551"/>
      <c r="AF326" s="551"/>
      <c r="AG326" s="551"/>
      <c r="AH326" s="551"/>
    </row>
    <row r="327" spans="1:34">
      <c r="A327" s="564">
        <v>16500</v>
      </c>
      <c r="B327" s="569"/>
      <c r="C327" s="566" t="s">
        <v>597</v>
      </c>
      <c r="D327" s="574"/>
      <c r="E327" s="555" t="s">
        <v>355</v>
      </c>
      <c r="F327" s="994" t="s">
        <v>336</v>
      </c>
      <c r="G327" s="994" t="s">
        <v>336</v>
      </c>
      <c r="H327" s="994" t="s">
        <v>336</v>
      </c>
      <c r="I327" s="551"/>
      <c r="J327" s="551"/>
      <c r="K327" s="551"/>
      <c r="L327" s="551"/>
      <c r="M327" s="551"/>
      <c r="N327" s="551"/>
      <c r="O327" s="551"/>
      <c r="P327" s="551"/>
      <c r="Q327" s="551"/>
      <c r="R327" s="551"/>
      <c r="S327" s="551"/>
      <c r="T327" s="551"/>
      <c r="U327" s="551"/>
      <c r="V327" s="551"/>
      <c r="W327" s="551"/>
      <c r="X327" s="551"/>
      <c r="Y327" s="551"/>
      <c r="Z327" s="551"/>
      <c r="AA327" s="551"/>
      <c r="AB327" s="551"/>
      <c r="AC327" s="551"/>
      <c r="AD327" s="551"/>
      <c r="AE327" s="551"/>
      <c r="AF327" s="551"/>
      <c r="AG327" s="551"/>
      <c r="AH327" s="551"/>
    </row>
    <row r="328" spans="1:34">
      <c r="A328" s="565"/>
      <c r="B328" s="570"/>
      <c r="C328" s="563"/>
      <c r="D328" s="575"/>
      <c r="E328" s="553" t="s">
        <v>334</v>
      </c>
      <c r="F328" s="994" t="s">
        <v>336</v>
      </c>
      <c r="G328" s="994" t="s">
        <v>336</v>
      </c>
      <c r="H328" s="994" t="s">
        <v>336</v>
      </c>
      <c r="I328" s="551"/>
      <c r="J328" s="551"/>
      <c r="K328" s="551"/>
      <c r="L328" s="551"/>
      <c r="M328" s="551"/>
      <c r="N328" s="551"/>
      <c r="O328" s="551"/>
      <c r="P328" s="551"/>
      <c r="Q328" s="551"/>
      <c r="R328" s="551"/>
      <c r="S328" s="551"/>
      <c r="T328" s="551"/>
      <c r="U328" s="551"/>
      <c r="V328" s="551"/>
      <c r="W328" s="551"/>
      <c r="X328" s="551"/>
      <c r="Y328" s="551"/>
      <c r="Z328" s="551"/>
      <c r="AA328" s="551"/>
      <c r="AB328" s="551"/>
      <c r="AC328" s="551"/>
      <c r="AD328" s="551"/>
      <c r="AE328" s="551"/>
      <c r="AF328" s="551"/>
      <c r="AG328" s="551"/>
      <c r="AH328" s="551"/>
    </row>
    <row r="329" spans="1:34">
      <c r="A329" s="562"/>
      <c r="B329" s="571"/>
      <c r="C329" s="567"/>
      <c r="D329" s="576"/>
      <c r="E329" s="554" t="s">
        <v>335</v>
      </c>
      <c r="F329" s="994" t="s">
        <v>336</v>
      </c>
      <c r="G329" s="994" t="s">
        <v>336</v>
      </c>
      <c r="H329" s="994" t="s">
        <v>336</v>
      </c>
      <c r="I329" s="551"/>
      <c r="J329" s="551"/>
      <c r="K329" s="551"/>
      <c r="L329" s="551"/>
      <c r="M329" s="551"/>
      <c r="N329" s="551"/>
      <c r="O329" s="551"/>
      <c r="P329" s="551"/>
      <c r="Q329" s="551"/>
      <c r="R329" s="551"/>
      <c r="S329" s="551"/>
      <c r="T329" s="551"/>
      <c r="U329" s="551"/>
      <c r="V329" s="551"/>
      <c r="W329" s="551"/>
      <c r="X329" s="551"/>
      <c r="Y329" s="551"/>
      <c r="Z329" s="551"/>
      <c r="AA329" s="551"/>
      <c r="AB329" s="551"/>
      <c r="AC329" s="551"/>
      <c r="AD329" s="551"/>
      <c r="AE329" s="551"/>
      <c r="AF329" s="551"/>
      <c r="AG329" s="551"/>
      <c r="AH329" s="551"/>
    </row>
    <row r="330" spans="1:34">
      <c r="A330" s="564">
        <v>16600</v>
      </c>
      <c r="B330" s="569"/>
      <c r="C330" s="566" t="s">
        <v>598</v>
      </c>
      <c r="D330" s="574"/>
      <c r="E330" s="555" t="s">
        <v>355</v>
      </c>
      <c r="F330" s="994" t="s">
        <v>336</v>
      </c>
      <c r="G330" s="994" t="s">
        <v>336</v>
      </c>
      <c r="H330" s="994" t="s">
        <v>336</v>
      </c>
      <c r="I330" s="551"/>
      <c r="J330" s="551"/>
      <c r="K330" s="551"/>
      <c r="L330" s="551"/>
      <c r="M330" s="551"/>
      <c r="N330" s="551"/>
      <c r="O330" s="551"/>
      <c r="P330" s="551"/>
      <c r="Q330" s="551"/>
      <c r="R330" s="551"/>
      <c r="S330" s="551"/>
      <c r="T330" s="551"/>
      <c r="U330" s="551"/>
      <c r="V330" s="551"/>
      <c r="W330" s="551"/>
      <c r="X330" s="551"/>
      <c r="Y330" s="551"/>
      <c r="Z330" s="551"/>
      <c r="AA330" s="551"/>
      <c r="AB330" s="551"/>
      <c r="AC330" s="551"/>
      <c r="AD330" s="551"/>
      <c r="AE330" s="551"/>
      <c r="AF330" s="551"/>
      <c r="AG330" s="551"/>
      <c r="AH330" s="551"/>
    </row>
    <row r="331" spans="1:34">
      <c r="A331" s="565"/>
      <c r="B331" s="570"/>
      <c r="C331" s="563"/>
      <c r="D331" s="575"/>
      <c r="E331" s="553" t="s">
        <v>334</v>
      </c>
      <c r="F331" s="994" t="s">
        <v>336</v>
      </c>
      <c r="G331" s="994" t="s">
        <v>336</v>
      </c>
      <c r="H331" s="994" t="s">
        <v>336</v>
      </c>
      <c r="I331" s="551"/>
      <c r="J331" s="551"/>
      <c r="K331" s="551"/>
      <c r="L331" s="551"/>
      <c r="M331" s="551"/>
      <c r="N331" s="551"/>
      <c r="O331" s="551"/>
      <c r="P331" s="551"/>
      <c r="Q331" s="551"/>
      <c r="R331" s="551"/>
      <c r="S331" s="551"/>
      <c r="T331" s="551"/>
      <c r="U331" s="551"/>
      <c r="V331" s="551"/>
      <c r="W331" s="551"/>
      <c r="X331" s="551"/>
      <c r="Y331" s="551"/>
      <c r="Z331" s="551"/>
      <c r="AA331" s="551"/>
      <c r="AB331" s="551"/>
      <c r="AC331" s="551"/>
      <c r="AD331" s="551"/>
      <c r="AE331" s="551"/>
      <c r="AF331" s="551"/>
      <c r="AG331" s="551"/>
      <c r="AH331" s="551"/>
    </row>
    <row r="332" spans="1:34">
      <c r="A332" s="562"/>
      <c r="B332" s="571"/>
      <c r="C332" s="567"/>
      <c r="D332" s="576"/>
      <c r="E332" s="554" t="s">
        <v>335</v>
      </c>
      <c r="F332" s="994" t="s">
        <v>336</v>
      </c>
      <c r="G332" s="994" t="s">
        <v>336</v>
      </c>
      <c r="H332" s="994" t="s">
        <v>336</v>
      </c>
      <c r="I332" s="551"/>
      <c r="J332" s="551"/>
      <c r="K332" s="551"/>
      <c r="L332" s="551"/>
      <c r="M332" s="551"/>
      <c r="N332" s="551"/>
      <c r="O332" s="551"/>
      <c r="P332" s="551"/>
      <c r="Q332" s="551"/>
      <c r="R332" s="551"/>
      <c r="S332" s="551"/>
      <c r="T332" s="551"/>
      <c r="U332" s="551"/>
      <c r="V332" s="551"/>
      <c r="W332" s="551"/>
      <c r="X332" s="551"/>
      <c r="Y332" s="551"/>
      <c r="Z332" s="551"/>
      <c r="AA332" s="551"/>
      <c r="AB332" s="551"/>
      <c r="AC332" s="551"/>
      <c r="AD332" s="551"/>
      <c r="AE332" s="551"/>
      <c r="AF332" s="551"/>
      <c r="AG332" s="551"/>
      <c r="AH332" s="551"/>
    </row>
    <row r="333" spans="1:34">
      <c r="A333" s="564">
        <v>17000</v>
      </c>
      <c r="B333" s="569" t="s">
        <v>599</v>
      </c>
      <c r="C333" s="566"/>
      <c r="D333" s="574"/>
      <c r="E333" s="555" t="s">
        <v>355</v>
      </c>
      <c r="F333" s="994">
        <v>5</v>
      </c>
      <c r="G333" s="994">
        <v>4</v>
      </c>
      <c r="H333" s="994">
        <v>1</v>
      </c>
      <c r="I333" s="551"/>
      <c r="J333" s="551"/>
      <c r="K333" s="551"/>
      <c r="L333" s="551"/>
      <c r="M333" s="551"/>
      <c r="N333" s="551"/>
      <c r="O333" s="551"/>
      <c r="P333" s="551"/>
      <c r="Q333" s="551"/>
      <c r="R333" s="551"/>
      <c r="S333" s="551"/>
      <c r="T333" s="551"/>
      <c r="U333" s="551"/>
      <c r="V333" s="551"/>
      <c r="W333" s="551"/>
      <c r="X333" s="551"/>
      <c r="Y333" s="551"/>
      <c r="Z333" s="551"/>
      <c r="AA333" s="551"/>
      <c r="AB333" s="551"/>
      <c r="AC333" s="551"/>
      <c r="AD333" s="551"/>
      <c r="AE333" s="551"/>
      <c r="AF333" s="551"/>
      <c r="AG333" s="551"/>
      <c r="AH333" s="551"/>
    </row>
    <row r="334" spans="1:34">
      <c r="A334" s="565"/>
      <c r="B334" s="570"/>
      <c r="C334" s="563"/>
      <c r="D334" s="575"/>
      <c r="E334" s="553" t="s">
        <v>334</v>
      </c>
      <c r="F334" s="994">
        <v>3</v>
      </c>
      <c r="G334" s="994">
        <v>3</v>
      </c>
      <c r="H334" s="994" t="s">
        <v>336</v>
      </c>
      <c r="I334" s="551"/>
      <c r="J334" s="551"/>
      <c r="K334" s="551"/>
      <c r="L334" s="551"/>
      <c r="M334" s="551"/>
      <c r="N334" s="551"/>
      <c r="O334" s="551"/>
      <c r="P334" s="551"/>
      <c r="Q334" s="551"/>
      <c r="R334" s="551"/>
      <c r="S334" s="551"/>
      <c r="T334" s="551"/>
      <c r="U334" s="551"/>
      <c r="V334" s="551"/>
      <c r="W334" s="551"/>
      <c r="X334" s="551"/>
      <c r="Y334" s="551"/>
      <c r="Z334" s="551"/>
      <c r="AA334" s="551"/>
      <c r="AB334" s="551"/>
      <c r="AC334" s="551"/>
      <c r="AD334" s="551"/>
      <c r="AE334" s="551"/>
      <c r="AF334" s="551"/>
      <c r="AG334" s="551"/>
      <c r="AH334" s="551"/>
    </row>
    <row r="335" spans="1:34">
      <c r="A335" s="562"/>
      <c r="B335" s="571"/>
      <c r="C335" s="567"/>
      <c r="D335" s="576"/>
      <c r="E335" s="554" t="s">
        <v>335</v>
      </c>
      <c r="F335" s="994">
        <v>2</v>
      </c>
      <c r="G335" s="994">
        <v>1</v>
      </c>
      <c r="H335" s="994">
        <v>1</v>
      </c>
      <c r="I335" s="551"/>
      <c r="J335" s="551"/>
      <c r="K335" s="551"/>
      <c r="L335" s="551"/>
      <c r="M335" s="551"/>
      <c r="N335" s="551"/>
      <c r="O335" s="551"/>
      <c r="P335" s="551"/>
      <c r="Q335" s="551"/>
      <c r="R335" s="551"/>
      <c r="S335" s="551"/>
      <c r="T335" s="551"/>
      <c r="U335" s="551"/>
      <c r="V335" s="551"/>
      <c r="W335" s="551"/>
      <c r="X335" s="551"/>
      <c r="Y335" s="551"/>
      <c r="Z335" s="551"/>
      <c r="AA335" s="551"/>
      <c r="AB335" s="551"/>
      <c r="AC335" s="551"/>
      <c r="AD335" s="551"/>
      <c r="AE335" s="551"/>
      <c r="AF335" s="551"/>
      <c r="AG335" s="551"/>
      <c r="AH335" s="551"/>
    </row>
    <row r="336" spans="1:34">
      <c r="A336" s="564">
        <v>17100</v>
      </c>
      <c r="B336" s="569"/>
      <c r="C336" s="566" t="s">
        <v>600</v>
      </c>
      <c r="D336" s="574"/>
      <c r="E336" s="555" t="s">
        <v>355</v>
      </c>
      <c r="F336" s="994" t="s">
        <v>336</v>
      </c>
      <c r="G336" s="994" t="s">
        <v>336</v>
      </c>
      <c r="H336" s="994" t="s">
        <v>336</v>
      </c>
      <c r="I336" s="551"/>
      <c r="J336" s="551"/>
      <c r="K336" s="551"/>
      <c r="L336" s="551"/>
      <c r="M336" s="551"/>
      <c r="N336" s="551"/>
      <c r="O336" s="551"/>
      <c r="P336" s="551"/>
      <c r="Q336" s="551"/>
      <c r="R336" s="551"/>
      <c r="S336" s="551"/>
      <c r="T336" s="551"/>
      <c r="U336" s="551"/>
      <c r="V336" s="551"/>
      <c r="W336" s="551"/>
      <c r="X336" s="551"/>
      <c r="Y336" s="551"/>
      <c r="Z336" s="551"/>
      <c r="AA336" s="551"/>
      <c r="AB336" s="551"/>
      <c r="AC336" s="551"/>
      <c r="AD336" s="551"/>
      <c r="AE336" s="551"/>
      <c r="AF336" s="551"/>
      <c r="AG336" s="551"/>
      <c r="AH336" s="551"/>
    </row>
    <row r="337" spans="1:34">
      <c r="A337" s="565"/>
      <c r="B337" s="570"/>
      <c r="C337" s="563"/>
      <c r="D337" s="575"/>
      <c r="E337" s="553" t="s">
        <v>334</v>
      </c>
      <c r="F337" s="994" t="s">
        <v>336</v>
      </c>
      <c r="G337" s="994" t="s">
        <v>336</v>
      </c>
      <c r="H337" s="994" t="s">
        <v>336</v>
      </c>
      <c r="I337" s="551"/>
      <c r="J337" s="551"/>
      <c r="K337" s="551"/>
      <c r="L337" s="551"/>
      <c r="M337" s="551"/>
      <c r="N337" s="551"/>
      <c r="O337" s="551"/>
      <c r="P337" s="551"/>
      <c r="Q337" s="551"/>
      <c r="R337" s="551"/>
      <c r="S337" s="551"/>
      <c r="T337" s="551"/>
      <c r="U337" s="551"/>
      <c r="V337" s="551"/>
      <c r="W337" s="551"/>
      <c r="X337" s="551"/>
      <c r="Y337" s="551"/>
      <c r="Z337" s="551"/>
      <c r="AA337" s="551"/>
      <c r="AB337" s="551"/>
      <c r="AC337" s="551"/>
      <c r="AD337" s="551"/>
      <c r="AE337" s="551"/>
      <c r="AF337" s="551"/>
      <c r="AG337" s="551"/>
      <c r="AH337" s="551"/>
    </row>
    <row r="338" spans="1:34">
      <c r="A338" s="562"/>
      <c r="B338" s="571"/>
      <c r="C338" s="567"/>
      <c r="D338" s="576"/>
      <c r="E338" s="554" t="s">
        <v>335</v>
      </c>
      <c r="F338" s="994" t="s">
        <v>336</v>
      </c>
      <c r="G338" s="994" t="s">
        <v>336</v>
      </c>
      <c r="H338" s="994" t="s">
        <v>336</v>
      </c>
      <c r="I338" s="551"/>
      <c r="J338" s="551"/>
      <c r="K338" s="551"/>
      <c r="L338" s="551"/>
      <c r="M338" s="551"/>
      <c r="N338" s="551"/>
      <c r="O338" s="551"/>
      <c r="P338" s="551"/>
      <c r="Q338" s="551"/>
      <c r="R338" s="551"/>
      <c r="S338" s="551"/>
      <c r="T338" s="551"/>
      <c r="U338" s="551"/>
      <c r="V338" s="551"/>
      <c r="W338" s="551"/>
      <c r="X338" s="551"/>
      <c r="Y338" s="551"/>
      <c r="Z338" s="551"/>
      <c r="AA338" s="551"/>
      <c r="AB338" s="551"/>
      <c r="AC338" s="551"/>
      <c r="AD338" s="551"/>
      <c r="AE338" s="551"/>
      <c r="AF338" s="551"/>
      <c r="AG338" s="551"/>
      <c r="AH338" s="551"/>
    </row>
    <row r="339" spans="1:34">
      <c r="A339" s="564">
        <v>17200</v>
      </c>
      <c r="B339" s="569"/>
      <c r="C339" s="566" t="s">
        <v>601</v>
      </c>
      <c r="D339" s="574"/>
      <c r="E339" s="555" t="s">
        <v>355</v>
      </c>
      <c r="F339" s="994">
        <v>2</v>
      </c>
      <c r="G339" s="994">
        <v>2</v>
      </c>
      <c r="H339" s="994" t="s">
        <v>336</v>
      </c>
      <c r="I339" s="551"/>
      <c r="J339" s="551"/>
      <c r="K339" s="551"/>
      <c r="L339" s="551"/>
      <c r="M339" s="551"/>
      <c r="N339" s="551"/>
      <c r="O339" s="551"/>
      <c r="P339" s="551"/>
      <c r="Q339" s="551"/>
      <c r="R339" s="551"/>
      <c r="S339" s="551"/>
      <c r="T339" s="551"/>
      <c r="U339" s="551"/>
      <c r="V339" s="551"/>
      <c r="W339" s="551"/>
      <c r="X339" s="551"/>
      <c r="Y339" s="551"/>
      <c r="Z339" s="551"/>
      <c r="AA339" s="551"/>
      <c r="AB339" s="551"/>
      <c r="AC339" s="551"/>
      <c r="AD339" s="551"/>
      <c r="AE339" s="551"/>
      <c r="AF339" s="551"/>
      <c r="AG339" s="551"/>
      <c r="AH339" s="551"/>
    </row>
    <row r="340" spans="1:34">
      <c r="A340" s="565"/>
      <c r="B340" s="570"/>
      <c r="C340" s="563"/>
      <c r="D340" s="575"/>
      <c r="E340" s="553" t="s">
        <v>334</v>
      </c>
      <c r="F340" s="994">
        <v>2</v>
      </c>
      <c r="G340" s="994">
        <v>2</v>
      </c>
      <c r="H340" s="994" t="s">
        <v>336</v>
      </c>
      <c r="I340" s="551"/>
      <c r="J340" s="551"/>
      <c r="K340" s="551"/>
      <c r="L340" s="551"/>
      <c r="M340" s="551"/>
      <c r="N340" s="551"/>
      <c r="O340" s="551"/>
      <c r="P340" s="551"/>
      <c r="Q340" s="551"/>
      <c r="R340" s="551"/>
      <c r="S340" s="551"/>
      <c r="T340" s="551"/>
      <c r="U340" s="551"/>
      <c r="V340" s="551"/>
      <c r="W340" s="551"/>
      <c r="X340" s="551"/>
      <c r="Y340" s="551"/>
      <c r="Z340" s="551"/>
      <c r="AA340" s="551"/>
      <c r="AB340" s="551"/>
      <c r="AC340" s="551"/>
      <c r="AD340" s="551"/>
      <c r="AE340" s="551"/>
      <c r="AF340" s="551"/>
      <c r="AG340" s="551"/>
      <c r="AH340" s="551"/>
    </row>
    <row r="341" spans="1:34">
      <c r="A341" s="562"/>
      <c r="B341" s="571"/>
      <c r="C341" s="567"/>
      <c r="D341" s="576"/>
      <c r="E341" s="554" t="s">
        <v>335</v>
      </c>
      <c r="F341" s="994" t="s">
        <v>336</v>
      </c>
      <c r="G341" s="994" t="s">
        <v>336</v>
      </c>
      <c r="H341" s="994" t="s">
        <v>336</v>
      </c>
      <c r="I341" s="551"/>
      <c r="J341" s="551"/>
      <c r="K341" s="551"/>
      <c r="L341" s="551"/>
      <c r="M341" s="551"/>
      <c r="N341" s="551"/>
      <c r="O341" s="551"/>
      <c r="P341" s="551"/>
      <c r="Q341" s="551"/>
      <c r="R341" s="551"/>
      <c r="S341" s="551"/>
      <c r="T341" s="551"/>
      <c r="U341" s="551"/>
      <c r="V341" s="551"/>
      <c r="W341" s="551"/>
      <c r="X341" s="551"/>
      <c r="Y341" s="551"/>
      <c r="Z341" s="551"/>
      <c r="AA341" s="551"/>
      <c r="AB341" s="551"/>
      <c r="AC341" s="551"/>
      <c r="AD341" s="551"/>
      <c r="AE341" s="551"/>
      <c r="AF341" s="551"/>
      <c r="AG341" s="551"/>
      <c r="AH341" s="551"/>
    </row>
    <row r="342" spans="1:34">
      <c r="A342" s="564">
        <v>17201</v>
      </c>
      <c r="B342" s="569"/>
      <c r="C342" s="566"/>
      <c r="D342" s="574" t="s">
        <v>602</v>
      </c>
      <c r="E342" s="555" t="s">
        <v>355</v>
      </c>
      <c r="F342" s="994">
        <v>2</v>
      </c>
      <c r="G342" s="994">
        <v>2</v>
      </c>
      <c r="H342" s="994" t="s">
        <v>336</v>
      </c>
      <c r="I342" s="551"/>
      <c r="J342" s="551"/>
      <c r="K342" s="551"/>
      <c r="L342" s="551"/>
      <c r="M342" s="551"/>
      <c r="N342" s="551"/>
      <c r="O342" s="551"/>
      <c r="P342" s="551"/>
      <c r="Q342" s="551"/>
      <c r="R342" s="551"/>
      <c r="S342" s="551"/>
      <c r="T342" s="551"/>
      <c r="U342" s="551"/>
      <c r="V342" s="551"/>
      <c r="W342" s="551"/>
      <c r="X342" s="551"/>
      <c r="Y342" s="551"/>
      <c r="Z342" s="551"/>
      <c r="AA342" s="551"/>
      <c r="AB342" s="551"/>
      <c r="AC342" s="551"/>
      <c r="AD342" s="551"/>
      <c r="AE342" s="551"/>
      <c r="AF342" s="551"/>
      <c r="AG342" s="551"/>
      <c r="AH342" s="551"/>
    </row>
    <row r="343" spans="1:34">
      <c r="A343" s="565"/>
      <c r="B343" s="570"/>
      <c r="C343" s="563"/>
      <c r="D343" s="575"/>
      <c r="E343" s="553" t="s">
        <v>334</v>
      </c>
      <c r="F343" s="994">
        <v>2</v>
      </c>
      <c r="G343" s="994">
        <v>2</v>
      </c>
      <c r="H343" s="994" t="s">
        <v>336</v>
      </c>
      <c r="I343" s="551"/>
      <c r="J343" s="551"/>
      <c r="K343" s="551"/>
      <c r="L343" s="551"/>
      <c r="M343" s="551"/>
      <c r="N343" s="551"/>
      <c r="O343" s="551"/>
      <c r="P343" s="551"/>
      <c r="Q343" s="551"/>
      <c r="R343" s="551"/>
      <c r="S343" s="551"/>
      <c r="T343" s="551"/>
      <c r="U343" s="551"/>
      <c r="V343" s="551"/>
      <c r="W343" s="551"/>
      <c r="X343" s="551"/>
      <c r="Y343" s="551"/>
      <c r="Z343" s="551"/>
      <c r="AA343" s="551"/>
      <c r="AB343" s="551"/>
      <c r="AC343" s="551"/>
      <c r="AD343" s="551"/>
      <c r="AE343" s="551"/>
      <c r="AF343" s="551"/>
      <c r="AG343" s="551"/>
      <c r="AH343" s="551"/>
    </row>
    <row r="344" spans="1:34">
      <c r="A344" s="562"/>
      <c r="B344" s="571"/>
      <c r="C344" s="567"/>
      <c r="D344" s="576"/>
      <c r="E344" s="554" t="s">
        <v>335</v>
      </c>
      <c r="F344" s="994" t="s">
        <v>336</v>
      </c>
      <c r="G344" s="994" t="s">
        <v>336</v>
      </c>
      <c r="H344" s="994" t="s">
        <v>336</v>
      </c>
      <c r="I344" s="551"/>
      <c r="J344" s="551"/>
      <c r="K344" s="551"/>
      <c r="L344" s="551"/>
      <c r="M344" s="551"/>
      <c r="N344" s="551"/>
      <c r="O344" s="551"/>
      <c r="P344" s="551"/>
      <c r="Q344" s="551"/>
      <c r="R344" s="551"/>
      <c r="S344" s="551"/>
      <c r="T344" s="551"/>
      <c r="U344" s="551"/>
      <c r="V344" s="551"/>
      <c r="W344" s="551"/>
      <c r="X344" s="551"/>
      <c r="Y344" s="551"/>
      <c r="Z344" s="551"/>
      <c r="AA344" s="551"/>
      <c r="AB344" s="551"/>
      <c r="AC344" s="551"/>
      <c r="AD344" s="551"/>
      <c r="AE344" s="551"/>
      <c r="AF344" s="551"/>
      <c r="AG344" s="551"/>
      <c r="AH344" s="551"/>
    </row>
    <row r="345" spans="1:34">
      <c r="A345" s="564">
        <v>17202</v>
      </c>
      <c r="B345" s="569"/>
      <c r="C345" s="566"/>
      <c r="D345" s="574" t="s">
        <v>603</v>
      </c>
      <c r="E345" s="555" t="s">
        <v>355</v>
      </c>
      <c r="F345" s="994" t="s">
        <v>336</v>
      </c>
      <c r="G345" s="994" t="s">
        <v>336</v>
      </c>
      <c r="H345" s="994" t="s">
        <v>336</v>
      </c>
      <c r="I345" s="551"/>
      <c r="J345" s="551"/>
      <c r="K345" s="551"/>
      <c r="L345" s="551"/>
      <c r="M345" s="551"/>
      <c r="N345" s="551"/>
      <c r="O345" s="551"/>
      <c r="P345" s="551"/>
      <c r="Q345" s="551"/>
      <c r="R345" s="551"/>
      <c r="S345" s="551"/>
      <c r="T345" s="551"/>
      <c r="U345" s="551"/>
      <c r="V345" s="551"/>
      <c r="W345" s="551"/>
      <c r="X345" s="551"/>
      <c r="Y345" s="551"/>
      <c r="Z345" s="551"/>
      <c r="AA345" s="551"/>
      <c r="AB345" s="551"/>
      <c r="AC345" s="551"/>
      <c r="AD345" s="551"/>
      <c r="AE345" s="551"/>
      <c r="AF345" s="551"/>
      <c r="AG345" s="551"/>
      <c r="AH345" s="551"/>
    </row>
    <row r="346" spans="1:34">
      <c r="A346" s="565"/>
      <c r="B346" s="570"/>
      <c r="C346" s="563"/>
      <c r="D346" s="575"/>
      <c r="E346" s="553" t="s">
        <v>334</v>
      </c>
      <c r="F346" s="994" t="s">
        <v>336</v>
      </c>
      <c r="G346" s="994" t="s">
        <v>336</v>
      </c>
      <c r="H346" s="994" t="s">
        <v>336</v>
      </c>
      <c r="I346" s="551"/>
      <c r="J346" s="551"/>
      <c r="K346" s="551"/>
      <c r="L346" s="551"/>
      <c r="M346" s="551"/>
      <c r="N346" s="551"/>
      <c r="O346" s="551"/>
      <c r="P346" s="551"/>
      <c r="Q346" s="551"/>
      <c r="R346" s="551"/>
      <c r="S346" s="551"/>
      <c r="T346" s="551"/>
      <c r="U346" s="551"/>
      <c r="V346" s="551"/>
      <c r="W346" s="551"/>
      <c r="X346" s="551"/>
      <c r="Y346" s="551"/>
      <c r="Z346" s="551"/>
      <c r="AA346" s="551"/>
      <c r="AB346" s="551"/>
      <c r="AC346" s="551"/>
      <c r="AD346" s="551"/>
      <c r="AE346" s="551"/>
      <c r="AF346" s="551"/>
      <c r="AG346" s="551"/>
      <c r="AH346" s="551"/>
    </row>
    <row r="347" spans="1:34">
      <c r="A347" s="562"/>
      <c r="B347" s="571"/>
      <c r="C347" s="567"/>
      <c r="D347" s="576"/>
      <c r="E347" s="554" t="s">
        <v>335</v>
      </c>
      <c r="F347" s="994" t="s">
        <v>336</v>
      </c>
      <c r="G347" s="994" t="s">
        <v>336</v>
      </c>
      <c r="H347" s="994" t="s">
        <v>336</v>
      </c>
      <c r="I347" s="551"/>
      <c r="J347" s="551"/>
      <c r="K347" s="551"/>
      <c r="L347" s="551"/>
      <c r="M347" s="551"/>
      <c r="N347" s="551"/>
      <c r="O347" s="551"/>
      <c r="P347" s="551"/>
      <c r="Q347" s="551"/>
      <c r="R347" s="551"/>
      <c r="S347" s="551"/>
      <c r="T347" s="551"/>
      <c r="U347" s="551"/>
      <c r="V347" s="551"/>
      <c r="W347" s="551"/>
      <c r="X347" s="551"/>
      <c r="Y347" s="551"/>
      <c r="Z347" s="551"/>
      <c r="AA347" s="551"/>
      <c r="AB347" s="551"/>
      <c r="AC347" s="551"/>
      <c r="AD347" s="551"/>
      <c r="AE347" s="551"/>
      <c r="AF347" s="551"/>
      <c r="AG347" s="551"/>
      <c r="AH347" s="551"/>
    </row>
    <row r="348" spans="1:34">
      <c r="A348" s="564">
        <v>17300</v>
      </c>
      <c r="B348" s="569"/>
      <c r="C348" s="566" t="s">
        <v>604</v>
      </c>
      <c r="D348" s="574"/>
      <c r="E348" s="555" t="s">
        <v>355</v>
      </c>
      <c r="F348" s="994" t="s">
        <v>336</v>
      </c>
      <c r="G348" s="994" t="s">
        <v>336</v>
      </c>
      <c r="H348" s="994" t="s">
        <v>336</v>
      </c>
      <c r="I348" s="551"/>
      <c r="J348" s="551"/>
      <c r="K348" s="551"/>
      <c r="L348" s="551"/>
      <c r="M348" s="551"/>
      <c r="N348" s="551"/>
      <c r="O348" s="551"/>
      <c r="P348" s="551"/>
      <c r="Q348" s="551"/>
      <c r="R348" s="551"/>
      <c r="S348" s="551"/>
      <c r="T348" s="551"/>
      <c r="U348" s="551"/>
      <c r="V348" s="551"/>
      <c r="W348" s="551"/>
      <c r="X348" s="551"/>
      <c r="Y348" s="551"/>
      <c r="Z348" s="551"/>
      <c r="AA348" s="551"/>
      <c r="AB348" s="551"/>
      <c r="AC348" s="551"/>
      <c r="AD348" s="551"/>
      <c r="AE348" s="551"/>
      <c r="AF348" s="551"/>
      <c r="AG348" s="551"/>
      <c r="AH348" s="551"/>
    </row>
    <row r="349" spans="1:34">
      <c r="A349" s="565"/>
      <c r="B349" s="570"/>
      <c r="C349" s="563"/>
      <c r="D349" s="575"/>
      <c r="E349" s="553" t="s">
        <v>334</v>
      </c>
      <c r="F349" s="994" t="s">
        <v>336</v>
      </c>
      <c r="G349" s="994" t="s">
        <v>336</v>
      </c>
      <c r="H349" s="994" t="s">
        <v>336</v>
      </c>
      <c r="I349" s="551"/>
      <c r="J349" s="551"/>
      <c r="K349" s="551"/>
      <c r="L349" s="551"/>
      <c r="M349" s="551"/>
      <c r="N349" s="551"/>
      <c r="O349" s="551"/>
      <c r="P349" s="551"/>
      <c r="Q349" s="551"/>
      <c r="R349" s="551"/>
      <c r="S349" s="551"/>
      <c r="T349" s="551"/>
      <c r="U349" s="551"/>
      <c r="V349" s="551"/>
      <c r="W349" s="551"/>
      <c r="X349" s="551"/>
      <c r="Y349" s="551"/>
      <c r="Z349" s="551"/>
      <c r="AA349" s="551"/>
      <c r="AB349" s="551"/>
      <c r="AC349" s="551"/>
      <c r="AD349" s="551"/>
      <c r="AE349" s="551"/>
      <c r="AF349" s="551"/>
      <c r="AG349" s="551"/>
      <c r="AH349" s="551"/>
    </row>
    <row r="350" spans="1:34">
      <c r="A350" s="562"/>
      <c r="B350" s="571"/>
      <c r="C350" s="567"/>
      <c r="D350" s="576"/>
      <c r="E350" s="554" t="s">
        <v>335</v>
      </c>
      <c r="F350" s="994" t="s">
        <v>336</v>
      </c>
      <c r="G350" s="994" t="s">
        <v>336</v>
      </c>
      <c r="H350" s="994" t="s">
        <v>336</v>
      </c>
      <c r="I350" s="551"/>
      <c r="J350" s="551"/>
      <c r="K350" s="551"/>
      <c r="L350" s="551"/>
      <c r="M350" s="551"/>
      <c r="N350" s="551"/>
      <c r="O350" s="551"/>
      <c r="P350" s="551"/>
      <c r="Q350" s="551"/>
      <c r="R350" s="551"/>
      <c r="S350" s="551"/>
      <c r="T350" s="551"/>
      <c r="U350" s="551"/>
      <c r="V350" s="551"/>
      <c r="W350" s="551"/>
      <c r="X350" s="551"/>
      <c r="Y350" s="551"/>
      <c r="Z350" s="551"/>
      <c r="AA350" s="551"/>
      <c r="AB350" s="551"/>
      <c r="AC350" s="551"/>
      <c r="AD350" s="551"/>
      <c r="AE350" s="551"/>
      <c r="AF350" s="551"/>
      <c r="AG350" s="551"/>
      <c r="AH350" s="551"/>
    </row>
    <row r="351" spans="1:34">
      <c r="A351" s="564">
        <v>17400</v>
      </c>
      <c r="B351" s="569"/>
      <c r="C351" s="566" t="s">
        <v>605</v>
      </c>
      <c r="D351" s="574"/>
      <c r="E351" s="555" t="s">
        <v>355</v>
      </c>
      <c r="F351" s="994">
        <v>1</v>
      </c>
      <c r="G351" s="994">
        <v>1</v>
      </c>
      <c r="H351" s="994" t="s">
        <v>336</v>
      </c>
      <c r="I351" s="551"/>
      <c r="J351" s="551"/>
      <c r="K351" s="551"/>
      <c r="L351" s="551"/>
      <c r="M351" s="551"/>
      <c r="N351" s="551"/>
      <c r="O351" s="551"/>
      <c r="P351" s="551"/>
      <c r="Q351" s="551"/>
      <c r="R351" s="551"/>
      <c r="S351" s="551"/>
      <c r="T351" s="551"/>
      <c r="U351" s="551"/>
      <c r="V351" s="551"/>
      <c r="W351" s="551"/>
      <c r="X351" s="551"/>
      <c r="Y351" s="551"/>
      <c r="Z351" s="551"/>
      <c r="AA351" s="551"/>
      <c r="AB351" s="551"/>
      <c r="AC351" s="551"/>
      <c r="AD351" s="551"/>
      <c r="AE351" s="551"/>
      <c r="AF351" s="551"/>
      <c r="AG351" s="551"/>
      <c r="AH351" s="551"/>
    </row>
    <row r="352" spans="1:34">
      <c r="A352" s="565"/>
      <c r="B352" s="570"/>
      <c r="C352" s="563"/>
      <c r="D352" s="575"/>
      <c r="E352" s="553" t="s">
        <v>334</v>
      </c>
      <c r="F352" s="994">
        <v>1</v>
      </c>
      <c r="G352" s="994">
        <v>1</v>
      </c>
      <c r="H352" s="994" t="s">
        <v>336</v>
      </c>
      <c r="I352" s="551"/>
      <c r="J352" s="551"/>
      <c r="K352" s="551"/>
      <c r="L352" s="551"/>
      <c r="M352" s="551"/>
      <c r="N352" s="551"/>
      <c r="O352" s="551"/>
      <c r="P352" s="551"/>
      <c r="Q352" s="551"/>
      <c r="R352" s="551"/>
      <c r="S352" s="551"/>
      <c r="T352" s="551"/>
      <c r="U352" s="551"/>
      <c r="V352" s="551"/>
      <c r="W352" s="551"/>
      <c r="X352" s="551"/>
      <c r="Y352" s="551"/>
      <c r="Z352" s="551"/>
      <c r="AA352" s="551"/>
      <c r="AB352" s="551"/>
      <c r="AC352" s="551"/>
      <c r="AD352" s="551"/>
      <c r="AE352" s="551"/>
      <c r="AF352" s="551"/>
      <c r="AG352" s="551"/>
      <c r="AH352" s="551"/>
    </row>
    <row r="353" spans="1:34">
      <c r="A353" s="562"/>
      <c r="B353" s="571"/>
      <c r="C353" s="567"/>
      <c r="D353" s="576"/>
      <c r="E353" s="554" t="s">
        <v>335</v>
      </c>
      <c r="F353" s="994" t="s">
        <v>336</v>
      </c>
      <c r="G353" s="994" t="s">
        <v>336</v>
      </c>
      <c r="H353" s="994" t="s">
        <v>336</v>
      </c>
      <c r="I353" s="551"/>
      <c r="J353" s="551"/>
      <c r="K353" s="551"/>
      <c r="L353" s="551"/>
      <c r="M353" s="551"/>
      <c r="N353" s="551"/>
      <c r="O353" s="551"/>
      <c r="P353" s="551"/>
      <c r="Q353" s="551"/>
      <c r="R353" s="551"/>
      <c r="S353" s="551"/>
      <c r="T353" s="551"/>
      <c r="U353" s="551"/>
      <c r="V353" s="551"/>
      <c r="W353" s="551"/>
      <c r="X353" s="551"/>
      <c r="Y353" s="551"/>
      <c r="Z353" s="551"/>
      <c r="AA353" s="551"/>
      <c r="AB353" s="551"/>
      <c r="AC353" s="551"/>
      <c r="AD353" s="551"/>
      <c r="AE353" s="551"/>
      <c r="AF353" s="551"/>
      <c r="AG353" s="551"/>
      <c r="AH353" s="551"/>
    </row>
    <row r="354" spans="1:34">
      <c r="A354" s="564">
        <v>17500</v>
      </c>
      <c r="B354" s="569"/>
      <c r="C354" s="566" t="s">
        <v>606</v>
      </c>
      <c r="D354" s="574"/>
      <c r="E354" s="555" t="s">
        <v>355</v>
      </c>
      <c r="F354" s="994">
        <v>2</v>
      </c>
      <c r="G354" s="994">
        <v>1</v>
      </c>
      <c r="H354" s="994">
        <v>1</v>
      </c>
      <c r="I354" s="551"/>
      <c r="J354" s="551"/>
      <c r="K354" s="551"/>
      <c r="L354" s="551"/>
      <c r="M354" s="551"/>
      <c r="N354" s="551"/>
      <c r="O354" s="551"/>
      <c r="P354" s="551"/>
      <c r="Q354" s="551"/>
      <c r="R354" s="551"/>
      <c r="S354" s="551"/>
      <c r="T354" s="551"/>
      <c r="U354" s="551"/>
      <c r="V354" s="551"/>
      <c r="W354" s="551"/>
      <c r="X354" s="551"/>
      <c r="Y354" s="551"/>
      <c r="Z354" s="551"/>
      <c r="AA354" s="551"/>
      <c r="AB354" s="551"/>
      <c r="AC354" s="551"/>
      <c r="AD354" s="551"/>
      <c r="AE354" s="551"/>
      <c r="AF354" s="551"/>
      <c r="AG354" s="551"/>
      <c r="AH354" s="551"/>
    </row>
    <row r="355" spans="1:34">
      <c r="A355" s="565"/>
      <c r="B355" s="570"/>
      <c r="C355" s="563"/>
      <c r="D355" s="575"/>
      <c r="E355" s="553" t="s">
        <v>334</v>
      </c>
      <c r="F355" s="994" t="s">
        <v>336</v>
      </c>
      <c r="G355" s="994" t="s">
        <v>336</v>
      </c>
      <c r="H355" s="994" t="s">
        <v>336</v>
      </c>
      <c r="I355" s="551"/>
      <c r="J355" s="551"/>
      <c r="K355" s="551"/>
      <c r="L355" s="551"/>
      <c r="M355" s="551"/>
      <c r="N355" s="551"/>
      <c r="O355" s="551"/>
      <c r="P355" s="551"/>
      <c r="Q355" s="551"/>
      <c r="R355" s="551"/>
      <c r="S355" s="551"/>
      <c r="T355" s="551"/>
      <c r="U355" s="551"/>
      <c r="V355" s="551"/>
      <c r="W355" s="551"/>
      <c r="X355" s="551"/>
      <c r="Y355" s="551"/>
      <c r="Z355" s="551"/>
      <c r="AA355" s="551"/>
      <c r="AB355" s="551"/>
      <c r="AC355" s="551"/>
      <c r="AD355" s="551"/>
      <c r="AE355" s="551"/>
      <c r="AF355" s="551"/>
      <c r="AG355" s="551"/>
      <c r="AH355" s="551"/>
    </row>
    <row r="356" spans="1:34">
      <c r="A356" s="562"/>
      <c r="B356" s="571"/>
      <c r="C356" s="567"/>
      <c r="D356" s="576"/>
      <c r="E356" s="554" t="s">
        <v>335</v>
      </c>
      <c r="F356" s="994">
        <v>2</v>
      </c>
      <c r="G356" s="994">
        <v>1</v>
      </c>
      <c r="H356" s="994">
        <v>1</v>
      </c>
      <c r="I356" s="551"/>
      <c r="J356" s="551"/>
      <c r="K356" s="551"/>
      <c r="L356" s="551"/>
      <c r="M356" s="551"/>
      <c r="N356" s="551"/>
      <c r="O356" s="551"/>
      <c r="P356" s="551"/>
      <c r="Q356" s="551"/>
      <c r="R356" s="551"/>
      <c r="S356" s="551"/>
      <c r="T356" s="551"/>
      <c r="U356" s="551"/>
      <c r="V356" s="551"/>
      <c r="W356" s="551"/>
      <c r="X356" s="551"/>
      <c r="Y356" s="551"/>
      <c r="Z356" s="551"/>
      <c r="AA356" s="551"/>
      <c r="AB356" s="551"/>
      <c r="AC356" s="551"/>
      <c r="AD356" s="551"/>
      <c r="AE356" s="551"/>
      <c r="AF356" s="551"/>
      <c r="AG356" s="551"/>
      <c r="AH356" s="551"/>
    </row>
    <row r="357" spans="1:34">
      <c r="A357" s="564">
        <v>18000</v>
      </c>
      <c r="B357" s="569" t="s">
        <v>607</v>
      </c>
      <c r="C357" s="566"/>
      <c r="D357" s="574"/>
      <c r="E357" s="555" t="s">
        <v>355</v>
      </c>
      <c r="F357" s="994">
        <v>134</v>
      </c>
      <c r="G357" s="994">
        <v>107</v>
      </c>
      <c r="H357" s="994">
        <v>27</v>
      </c>
      <c r="I357" s="551"/>
      <c r="J357" s="551"/>
      <c r="K357" s="551"/>
      <c r="L357" s="551"/>
      <c r="M357" s="551"/>
      <c r="N357" s="551"/>
      <c r="O357" s="551"/>
      <c r="P357" s="551"/>
      <c r="Q357" s="551"/>
      <c r="R357" s="551"/>
      <c r="S357" s="551"/>
      <c r="T357" s="551"/>
      <c r="U357" s="551"/>
      <c r="V357" s="551"/>
      <c r="W357" s="551"/>
      <c r="X357" s="551"/>
      <c r="Y357" s="551"/>
      <c r="Z357" s="551"/>
      <c r="AA357" s="551"/>
      <c r="AB357" s="551"/>
      <c r="AC357" s="551"/>
      <c r="AD357" s="551"/>
      <c r="AE357" s="551"/>
      <c r="AF357" s="551"/>
      <c r="AG357" s="551"/>
      <c r="AH357" s="551"/>
    </row>
    <row r="358" spans="1:34">
      <c r="A358" s="565"/>
      <c r="B358" s="570"/>
      <c r="C358" s="563"/>
      <c r="D358" s="575"/>
      <c r="E358" s="553" t="s">
        <v>334</v>
      </c>
      <c r="F358" s="994">
        <v>22</v>
      </c>
      <c r="G358" s="994">
        <v>14</v>
      </c>
      <c r="H358" s="994">
        <v>8</v>
      </c>
      <c r="I358" s="551"/>
      <c r="J358" s="551"/>
      <c r="K358" s="551"/>
      <c r="L358" s="551"/>
      <c r="M358" s="551"/>
      <c r="N358" s="551"/>
      <c r="O358" s="551"/>
      <c r="P358" s="551"/>
      <c r="Q358" s="551"/>
      <c r="R358" s="551"/>
      <c r="S358" s="551"/>
      <c r="T358" s="551"/>
      <c r="U358" s="551"/>
      <c r="V358" s="551"/>
      <c r="W358" s="551"/>
      <c r="X358" s="551"/>
      <c r="Y358" s="551"/>
      <c r="Z358" s="551"/>
      <c r="AA358" s="551"/>
      <c r="AB358" s="551"/>
      <c r="AC358" s="551"/>
      <c r="AD358" s="551"/>
      <c r="AE358" s="551"/>
      <c r="AF358" s="551"/>
      <c r="AG358" s="551"/>
      <c r="AH358" s="551"/>
    </row>
    <row r="359" spans="1:34">
      <c r="A359" s="562"/>
      <c r="B359" s="571"/>
      <c r="C359" s="567"/>
      <c r="D359" s="576"/>
      <c r="E359" s="554" t="s">
        <v>335</v>
      </c>
      <c r="F359" s="994">
        <v>112</v>
      </c>
      <c r="G359" s="994">
        <v>93</v>
      </c>
      <c r="H359" s="994">
        <v>19</v>
      </c>
      <c r="I359" s="551"/>
      <c r="J359" s="551"/>
      <c r="K359" s="551"/>
      <c r="L359" s="551"/>
      <c r="M359" s="551"/>
      <c r="N359" s="551"/>
      <c r="O359" s="551"/>
      <c r="P359" s="551"/>
      <c r="Q359" s="551"/>
      <c r="R359" s="551"/>
      <c r="S359" s="551"/>
      <c r="T359" s="551"/>
      <c r="U359" s="551"/>
      <c r="V359" s="551"/>
      <c r="W359" s="551"/>
      <c r="X359" s="551"/>
      <c r="Y359" s="551"/>
      <c r="Z359" s="551"/>
      <c r="AA359" s="551"/>
      <c r="AB359" s="551"/>
      <c r="AC359" s="551"/>
      <c r="AD359" s="551"/>
      <c r="AE359" s="551"/>
      <c r="AF359" s="551"/>
      <c r="AG359" s="551"/>
      <c r="AH359" s="551"/>
    </row>
    <row r="360" spans="1:34">
      <c r="A360" s="564">
        <v>18100</v>
      </c>
      <c r="B360" s="569"/>
      <c r="C360" s="566" t="s">
        <v>608</v>
      </c>
      <c r="D360" s="574"/>
      <c r="E360" s="555" t="s">
        <v>355</v>
      </c>
      <c r="F360" s="994">
        <v>125</v>
      </c>
      <c r="G360" s="994">
        <v>105</v>
      </c>
      <c r="H360" s="994">
        <v>20</v>
      </c>
      <c r="I360" s="551"/>
      <c r="J360" s="551"/>
      <c r="K360" s="551"/>
      <c r="L360" s="551"/>
      <c r="M360" s="551"/>
      <c r="N360" s="551"/>
      <c r="O360" s="551"/>
      <c r="P360" s="551"/>
      <c r="Q360" s="551"/>
      <c r="R360" s="551"/>
      <c r="S360" s="551"/>
      <c r="T360" s="551"/>
      <c r="U360" s="551"/>
      <c r="V360" s="551"/>
      <c r="W360" s="551"/>
      <c r="X360" s="551"/>
      <c r="Y360" s="551"/>
      <c r="Z360" s="551"/>
      <c r="AA360" s="551"/>
      <c r="AB360" s="551"/>
      <c r="AC360" s="551"/>
      <c r="AD360" s="551"/>
      <c r="AE360" s="551"/>
      <c r="AF360" s="551"/>
      <c r="AG360" s="551"/>
      <c r="AH360" s="551"/>
    </row>
    <row r="361" spans="1:34">
      <c r="A361" s="565"/>
      <c r="B361" s="570"/>
      <c r="C361" s="563"/>
      <c r="D361" s="575"/>
      <c r="E361" s="553" t="s">
        <v>334</v>
      </c>
      <c r="F361" s="994">
        <v>17</v>
      </c>
      <c r="G361" s="994">
        <v>14</v>
      </c>
      <c r="H361" s="994">
        <v>3</v>
      </c>
      <c r="I361" s="551"/>
      <c r="J361" s="551"/>
      <c r="K361" s="551"/>
      <c r="L361" s="551"/>
      <c r="M361" s="551"/>
      <c r="N361" s="551"/>
      <c r="O361" s="551"/>
      <c r="P361" s="551"/>
      <c r="Q361" s="551"/>
      <c r="R361" s="551"/>
      <c r="S361" s="551"/>
      <c r="T361" s="551"/>
      <c r="U361" s="551"/>
      <c r="V361" s="551"/>
      <c r="W361" s="551"/>
      <c r="X361" s="551"/>
      <c r="Y361" s="551"/>
      <c r="Z361" s="551"/>
      <c r="AA361" s="551"/>
      <c r="AB361" s="551"/>
      <c r="AC361" s="551"/>
      <c r="AD361" s="551"/>
      <c r="AE361" s="551"/>
      <c r="AF361" s="551"/>
      <c r="AG361" s="551"/>
      <c r="AH361" s="551"/>
    </row>
    <row r="362" spans="1:34">
      <c r="A362" s="562"/>
      <c r="B362" s="571"/>
      <c r="C362" s="567"/>
      <c r="D362" s="576"/>
      <c r="E362" s="554" t="s">
        <v>335</v>
      </c>
      <c r="F362" s="994">
        <v>108</v>
      </c>
      <c r="G362" s="994">
        <v>91</v>
      </c>
      <c r="H362" s="994">
        <v>17</v>
      </c>
      <c r="I362" s="551"/>
      <c r="J362" s="551"/>
      <c r="K362" s="551"/>
      <c r="L362" s="551"/>
      <c r="M362" s="551"/>
      <c r="N362" s="551"/>
      <c r="O362" s="551"/>
      <c r="P362" s="551"/>
      <c r="Q362" s="551"/>
      <c r="R362" s="551"/>
      <c r="S362" s="551"/>
      <c r="T362" s="551"/>
      <c r="U362" s="551"/>
      <c r="V362" s="551"/>
      <c r="W362" s="551"/>
      <c r="X362" s="551"/>
      <c r="Y362" s="551"/>
      <c r="Z362" s="551"/>
      <c r="AA362" s="551"/>
      <c r="AB362" s="551"/>
      <c r="AC362" s="551"/>
      <c r="AD362" s="551"/>
      <c r="AE362" s="551"/>
      <c r="AF362" s="551"/>
      <c r="AG362" s="551"/>
      <c r="AH362" s="551"/>
    </row>
    <row r="363" spans="1:34">
      <c r="A363" s="564">
        <v>18200</v>
      </c>
      <c r="B363" s="569"/>
      <c r="C363" s="566" t="s">
        <v>609</v>
      </c>
      <c r="D363" s="574"/>
      <c r="E363" s="555" t="s">
        <v>355</v>
      </c>
      <c r="F363" s="994" t="s">
        <v>336</v>
      </c>
      <c r="G363" s="994" t="s">
        <v>336</v>
      </c>
      <c r="H363" s="994" t="s">
        <v>336</v>
      </c>
      <c r="I363" s="551"/>
      <c r="J363" s="551"/>
      <c r="K363" s="551"/>
      <c r="L363" s="551"/>
      <c r="M363" s="551"/>
      <c r="N363" s="551"/>
      <c r="O363" s="551"/>
      <c r="P363" s="551"/>
      <c r="Q363" s="551"/>
      <c r="R363" s="551"/>
      <c r="S363" s="551"/>
      <c r="T363" s="551"/>
      <c r="U363" s="551"/>
      <c r="V363" s="551"/>
      <c r="W363" s="551"/>
      <c r="X363" s="551"/>
      <c r="Y363" s="551"/>
      <c r="Z363" s="551"/>
      <c r="AA363" s="551"/>
      <c r="AB363" s="551"/>
      <c r="AC363" s="551"/>
      <c r="AD363" s="551"/>
      <c r="AE363" s="551"/>
      <c r="AF363" s="551"/>
      <c r="AG363" s="551"/>
      <c r="AH363" s="551"/>
    </row>
    <row r="364" spans="1:34">
      <c r="A364" s="565"/>
      <c r="B364" s="570"/>
      <c r="C364" s="563"/>
      <c r="D364" s="575"/>
      <c r="E364" s="553" t="s">
        <v>334</v>
      </c>
      <c r="F364" s="994" t="s">
        <v>336</v>
      </c>
      <c r="G364" s="994" t="s">
        <v>336</v>
      </c>
      <c r="H364" s="994" t="s">
        <v>336</v>
      </c>
      <c r="I364" s="551"/>
      <c r="J364" s="551"/>
      <c r="K364" s="551"/>
      <c r="L364" s="551"/>
      <c r="M364" s="551"/>
      <c r="N364" s="551"/>
      <c r="O364" s="551"/>
      <c r="P364" s="551"/>
      <c r="Q364" s="551"/>
      <c r="R364" s="551"/>
      <c r="S364" s="551"/>
      <c r="T364" s="551"/>
      <c r="U364" s="551"/>
      <c r="V364" s="551"/>
      <c r="W364" s="551"/>
      <c r="X364" s="551"/>
      <c r="Y364" s="551"/>
      <c r="Z364" s="551"/>
      <c r="AA364" s="551"/>
      <c r="AB364" s="551"/>
      <c r="AC364" s="551"/>
      <c r="AD364" s="551"/>
      <c r="AE364" s="551"/>
      <c r="AF364" s="551"/>
      <c r="AG364" s="551"/>
      <c r="AH364" s="551"/>
    </row>
    <row r="365" spans="1:34">
      <c r="A365" s="562"/>
      <c r="B365" s="571"/>
      <c r="C365" s="567"/>
      <c r="D365" s="576"/>
      <c r="E365" s="554" t="s">
        <v>335</v>
      </c>
      <c r="F365" s="994" t="s">
        <v>336</v>
      </c>
      <c r="G365" s="994" t="s">
        <v>336</v>
      </c>
      <c r="H365" s="994" t="s">
        <v>336</v>
      </c>
      <c r="I365" s="551"/>
      <c r="J365" s="551"/>
      <c r="K365" s="551"/>
      <c r="L365" s="551"/>
      <c r="M365" s="551"/>
      <c r="N365" s="551"/>
      <c r="O365" s="551"/>
      <c r="P365" s="551"/>
      <c r="Q365" s="551"/>
      <c r="R365" s="551"/>
      <c r="S365" s="551"/>
      <c r="T365" s="551"/>
      <c r="U365" s="551"/>
      <c r="V365" s="551"/>
      <c r="W365" s="551"/>
      <c r="X365" s="551"/>
      <c r="Y365" s="551"/>
      <c r="Z365" s="551"/>
      <c r="AA365" s="551"/>
      <c r="AB365" s="551"/>
      <c r="AC365" s="551"/>
      <c r="AD365" s="551"/>
      <c r="AE365" s="551"/>
      <c r="AF365" s="551"/>
      <c r="AG365" s="551"/>
      <c r="AH365" s="551"/>
    </row>
    <row r="366" spans="1:34">
      <c r="A366" s="564">
        <v>18300</v>
      </c>
      <c r="B366" s="569"/>
      <c r="C366" s="566" t="s">
        <v>610</v>
      </c>
      <c r="D366" s="574"/>
      <c r="E366" s="555" t="s">
        <v>355</v>
      </c>
      <c r="F366" s="994">
        <v>9</v>
      </c>
      <c r="G366" s="994">
        <v>2</v>
      </c>
      <c r="H366" s="994">
        <v>7</v>
      </c>
      <c r="I366" s="551"/>
      <c r="J366" s="551"/>
      <c r="K366" s="551"/>
      <c r="L366" s="551"/>
      <c r="M366" s="551"/>
      <c r="N366" s="551"/>
      <c r="O366" s="551"/>
      <c r="P366" s="551"/>
      <c r="Q366" s="551"/>
      <c r="R366" s="551"/>
      <c r="S366" s="551"/>
      <c r="T366" s="551"/>
      <c r="U366" s="551"/>
      <c r="V366" s="551"/>
      <c r="W366" s="551"/>
      <c r="X366" s="551"/>
      <c r="Y366" s="551"/>
      <c r="Z366" s="551"/>
      <c r="AA366" s="551"/>
      <c r="AB366" s="551"/>
      <c r="AC366" s="551"/>
      <c r="AD366" s="551"/>
      <c r="AE366" s="551"/>
      <c r="AF366" s="551"/>
      <c r="AG366" s="551"/>
      <c r="AH366" s="551"/>
    </row>
    <row r="367" spans="1:34">
      <c r="A367" s="565"/>
      <c r="B367" s="570"/>
      <c r="C367" s="563"/>
      <c r="D367" s="575"/>
      <c r="E367" s="553" t="s">
        <v>334</v>
      </c>
      <c r="F367" s="994">
        <v>5</v>
      </c>
      <c r="G367" s="994" t="s">
        <v>336</v>
      </c>
      <c r="H367" s="994">
        <v>5</v>
      </c>
      <c r="I367" s="551"/>
      <c r="J367" s="551"/>
      <c r="K367" s="551"/>
      <c r="L367" s="551"/>
      <c r="M367" s="551"/>
      <c r="N367" s="551"/>
      <c r="O367" s="551"/>
      <c r="P367" s="551"/>
      <c r="Q367" s="551"/>
      <c r="R367" s="551"/>
      <c r="S367" s="551"/>
      <c r="T367" s="551"/>
      <c r="U367" s="551"/>
      <c r="V367" s="551"/>
      <c r="W367" s="551"/>
      <c r="X367" s="551"/>
      <c r="Y367" s="551"/>
      <c r="Z367" s="551"/>
      <c r="AA367" s="551"/>
      <c r="AB367" s="551"/>
      <c r="AC367" s="551"/>
      <c r="AD367" s="551"/>
      <c r="AE367" s="551"/>
      <c r="AF367" s="551"/>
      <c r="AG367" s="551"/>
      <c r="AH367" s="551"/>
    </row>
    <row r="368" spans="1:34">
      <c r="A368" s="562"/>
      <c r="B368" s="571"/>
      <c r="C368" s="567"/>
      <c r="D368" s="576"/>
      <c r="E368" s="554" t="s">
        <v>335</v>
      </c>
      <c r="F368" s="994">
        <v>4</v>
      </c>
      <c r="G368" s="994">
        <v>2</v>
      </c>
      <c r="H368" s="994">
        <v>2</v>
      </c>
      <c r="I368" s="551"/>
      <c r="J368" s="551"/>
      <c r="K368" s="551"/>
      <c r="L368" s="551"/>
      <c r="M368" s="551"/>
      <c r="N368" s="551"/>
      <c r="O368" s="551"/>
      <c r="P368" s="551"/>
      <c r="Q368" s="551"/>
      <c r="R368" s="551"/>
      <c r="S368" s="551"/>
      <c r="T368" s="551"/>
      <c r="U368" s="551"/>
      <c r="V368" s="551"/>
      <c r="W368" s="551"/>
      <c r="X368" s="551"/>
      <c r="Y368" s="551"/>
      <c r="Z368" s="551"/>
      <c r="AA368" s="551"/>
      <c r="AB368" s="551"/>
      <c r="AC368" s="551"/>
      <c r="AD368" s="551"/>
      <c r="AE368" s="551"/>
      <c r="AF368" s="551"/>
      <c r="AG368" s="551"/>
      <c r="AH368" s="551"/>
    </row>
    <row r="369" spans="1:34">
      <c r="A369" s="564">
        <v>20000</v>
      </c>
      <c r="B369" s="569" t="s">
        <v>611</v>
      </c>
      <c r="C369" s="566"/>
      <c r="D369" s="574"/>
      <c r="E369" s="555" t="s">
        <v>355</v>
      </c>
      <c r="F369" s="994">
        <v>84</v>
      </c>
      <c r="G369" s="994">
        <v>50</v>
      </c>
      <c r="H369" s="994">
        <v>34</v>
      </c>
      <c r="I369" s="551"/>
      <c r="J369" s="551"/>
      <c r="K369" s="551"/>
      <c r="L369" s="551"/>
      <c r="M369" s="551"/>
      <c r="N369" s="551"/>
      <c r="O369" s="551"/>
      <c r="P369" s="551"/>
      <c r="Q369" s="551"/>
      <c r="R369" s="551"/>
      <c r="S369" s="551"/>
      <c r="T369" s="551"/>
      <c r="U369" s="551"/>
      <c r="V369" s="551"/>
      <c r="W369" s="551"/>
      <c r="X369" s="551"/>
      <c r="Y369" s="551"/>
      <c r="Z369" s="551"/>
      <c r="AA369" s="551"/>
      <c r="AB369" s="551"/>
      <c r="AC369" s="551"/>
      <c r="AD369" s="551"/>
      <c r="AE369" s="551"/>
      <c r="AF369" s="551"/>
      <c r="AG369" s="551"/>
      <c r="AH369" s="551"/>
    </row>
    <row r="370" spans="1:34">
      <c r="A370" s="565"/>
      <c r="B370" s="570"/>
      <c r="C370" s="563"/>
      <c r="D370" s="575"/>
      <c r="E370" s="553" t="s">
        <v>334</v>
      </c>
      <c r="F370" s="994">
        <v>50</v>
      </c>
      <c r="G370" s="994">
        <v>30</v>
      </c>
      <c r="H370" s="994">
        <v>20</v>
      </c>
      <c r="I370" s="551"/>
      <c r="J370" s="551"/>
      <c r="K370" s="551"/>
      <c r="L370" s="551"/>
      <c r="M370" s="551"/>
      <c r="N370" s="551"/>
      <c r="O370" s="551"/>
      <c r="P370" s="551"/>
      <c r="Q370" s="551"/>
      <c r="R370" s="551"/>
      <c r="S370" s="551"/>
      <c r="T370" s="551"/>
      <c r="U370" s="551"/>
      <c r="V370" s="551"/>
      <c r="W370" s="551"/>
      <c r="X370" s="551"/>
      <c r="Y370" s="551"/>
      <c r="Z370" s="551"/>
      <c r="AA370" s="551"/>
      <c r="AB370" s="551"/>
      <c r="AC370" s="551"/>
      <c r="AD370" s="551"/>
      <c r="AE370" s="551"/>
      <c r="AF370" s="551"/>
      <c r="AG370" s="551"/>
      <c r="AH370" s="551"/>
    </row>
    <row r="371" spans="1:34">
      <c r="A371" s="562"/>
      <c r="B371" s="571"/>
      <c r="C371" s="567"/>
      <c r="D371" s="576"/>
      <c r="E371" s="554" t="s">
        <v>335</v>
      </c>
      <c r="F371" s="994">
        <v>34</v>
      </c>
      <c r="G371" s="994">
        <v>20</v>
      </c>
      <c r="H371" s="994">
        <v>14</v>
      </c>
      <c r="I371" s="551"/>
      <c r="J371" s="551"/>
      <c r="K371" s="551"/>
      <c r="L371" s="551"/>
      <c r="M371" s="551"/>
      <c r="N371" s="551"/>
      <c r="O371" s="551"/>
      <c r="P371" s="551"/>
      <c r="Q371" s="551"/>
      <c r="R371" s="551"/>
      <c r="S371" s="551"/>
      <c r="T371" s="551"/>
      <c r="U371" s="551"/>
      <c r="V371" s="551"/>
      <c r="W371" s="551"/>
      <c r="X371" s="551"/>
      <c r="Y371" s="551"/>
      <c r="Z371" s="551"/>
      <c r="AA371" s="551"/>
      <c r="AB371" s="551"/>
      <c r="AC371" s="551"/>
      <c r="AD371" s="551"/>
      <c r="AE371" s="551"/>
      <c r="AF371" s="551"/>
      <c r="AG371" s="551"/>
      <c r="AH371" s="551"/>
    </row>
    <row r="372" spans="1:34">
      <c r="A372" s="564">
        <v>20100</v>
      </c>
      <c r="B372" s="569"/>
      <c r="C372" s="566" t="s">
        <v>612</v>
      </c>
      <c r="D372" s="574"/>
      <c r="E372" s="555" t="s">
        <v>355</v>
      </c>
      <c r="F372" s="994">
        <v>46</v>
      </c>
      <c r="G372" s="994">
        <v>31</v>
      </c>
      <c r="H372" s="994">
        <v>15</v>
      </c>
      <c r="I372" s="551"/>
      <c r="J372" s="551"/>
      <c r="K372" s="551"/>
      <c r="L372" s="551"/>
      <c r="M372" s="551"/>
      <c r="N372" s="551"/>
      <c r="O372" s="551"/>
      <c r="P372" s="551"/>
      <c r="Q372" s="551"/>
      <c r="R372" s="551"/>
      <c r="S372" s="551"/>
      <c r="T372" s="551"/>
      <c r="U372" s="551"/>
      <c r="V372" s="551"/>
      <c r="W372" s="551"/>
      <c r="X372" s="551"/>
      <c r="Y372" s="551"/>
      <c r="Z372" s="551"/>
      <c r="AA372" s="551"/>
      <c r="AB372" s="551"/>
      <c r="AC372" s="551"/>
      <c r="AD372" s="551"/>
      <c r="AE372" s="551"/>
      <c r="AF372" s="551"/>
      <c r="AG372" s="551"/>
      <c r="AH372" s="551"/>
    </row>
    <row r="373" spans="1:34">
      <c r="A373" s="565"/>
      <c r="B373" s="570"/>
      <c r="C373" s="563"/>
      <c r="D373" s="575"/>
      <c r="E373" s="553" t="s">
        <v>334</v>
      </c>
      <c r="F373" s="994">
        <v>25</v>
      </c>
      <c r="G373" s="994">
        <v>16</v>
      </c>
      <c r="H373" s="994">
        <v>9</v>
      </c>
      <c r="I373" s="551"/>
      <c r="J373" s="551"/>
      <c r="K373" s="551"/>
      <c r="L373" s="551"/>
      <c r="M373" s="551"/>
      <c r="N373" s="551"/>
      <c r="O373" s="551"/>
      <c r="P373" s="551"/>
      <c r="Q373" s="551"/>
      <c r="R373" s="551"/>
      <c r="S373" s="551"/>
      <c r="T373" s="551"/>
      <c r="U373" s="551"/>
      <c r="V373" s="551"/>
      <c r="W373" s="551"/>
      <c r="X373" s="551"/>
      <c r="Y373" s="551"/>
      <c r="Z373" s="551"/>
      <c r="AA373" s="551"/>
      <c r="AB373" s="551"/>
      <c r="AC373" s="551"/>
      <c r="AD373" s="551"/>
      <c r="AE373" s="551"/>
      <c r="AF373" s="551"/>
      <c r="AG373" s="551"/>
      <c r="AH373" s="551"/>
    </row>
    <row r="374" spans="1:34">
      <c r="A374" s="562"/>
      <c r="B374" s="571"/>
      <c r="C374" s="567"/>
      <c r="D374" s="576"/>
      <c r="E374" s="554" t="s">
        <v>335</v>
      </c>
      <c r="F374" s="994">
        <v>21</v>
      </c>
      <c r="G374" s="994">
        <v>15</v>
      </c>
      <c r="H374" s="994">
        <v>6</v>
      </c>
      <c r="I374" s="551"/>
      <c r="J374" s="551"/>
      <c r="K374" s="551"/>
      <c r="L374" s="551"/>
      <c r="M374" s="551"/>
      <c r="N374" s="551"/>
      <c r="O374" s="551"/>
      <c r="P374" s="551"/>
      <c r="Q374" s="551"/>
      <c r="R374" s="551"/>
      <c r="S374" s="551"/>
      <c r="T374" s="551"/>
      <c r="U374" s="551"/>
      <c r="V374" s="551"/>
      <c r="W374" s="551"/>
      <c r="X374" s="551"/>
      <c r="Y374" s="551"/>
      <c r="Z374" s="551"/>
      <c r="AA374" s="551"/>
      <c r="AB374" s="551"/>
      <c r="AC374" s="551"/>
      <c r="AD374" s="551"/>
      <c r="AE374" s="551"/>
      <c r="AF374" s="551"/>
      <c r="AG374" s="551"/>
      <c r="AH374" s="551"/>
    </row>
    <row r="375" spans="1:34">
      <c r="A375" s="564">
        <v>20101</v>
      </c>
      <c r="B375" s="569"/>
      <c r="C375" s="566"/>
      <c r="D375" s="574" t="s">
        <v>613</v>
      </c>
      <c r="E375" s="555" t="s">
        <v>355</v>
      </c>
      <c r="F375" s="994">
        <v>2</v>
      </c>
      <c r="G375" s="994">
        <v>1</v>
      </c>
      <c r="H375" s="994">
        <v>1</v>
      </c>
      <c r="I375" s="551"/>
      <c r="J375" s="551"/>
      <c r="K375" s="551"/>
      <c r="L375" s="551"/>
      <c r="M375" s="551"/>
      <c r="N375" s="551"/>
      <c r="O375" s="551"/>
      <c r="P375" s="551"/>
      <c r="Q375" s="551"/>
      <c r="R375" s="551"/>
      <c r="S375" s="551"/>
      <c r="T375" s="551"/>
      <c r="U375" s="551"/>
      <c r="V375" s="551"/>
      <c r="W375" s="551"/>
      <c r="X375" s="551"/>
      <c r="Y375" s="551"/>
      <c r="Z375" s="551"/>
      <c r="AA375" s="551"/>
      <c r="AB375" s="551"/>
      <c r="AC375" s="551"/>
      <c r="AD375" s="551"/>
      <c r="AE375" s="551"/>
      <c r="AF375" s="551"/>
      <c r="AG375" s="551"/>
      <c r="AH375" s="551"/>
    </row>
    <row r="376" spans="1:34">
      <c r="A376" s="565"/>
      <c r="B376" s="570"/>
      <c r="C376" s="563"/>
      <c r="D376" s="575"/>
      <c r="E376" s="553" t="s">
        <v>334</v>
      </c>
      <c r="F376" s="994" t="s">
        <v>336</v>
      </c>
      <c r="G376" s="994" t="s">
        <v>336</v>
      </c>
      <c r="H376" s="994" t="s">
        <v>336</v>
      </c>
      <c r="I376" s="551"/>
      <c r="J376" s="551"/>
      <c r="K376" s="551"/>
      <c r="L376" s="551"/>
      <c r="M376" s="551"/>
      <c r="N376" s="551"/>
      <c r="O376" s="551"/>
      <c r="P376" s="551"/>
      <c r="Q376" s="551"/>
      <c r="R376" s="551"/>
      <c r="S376" s="551"/>
      <c r="T376" s="551"/>
      <c r="U376" s="551"/>
      <c r="V376" s="551"/>
      <c r="W376" s="551"/>
      <c r="X376" s="551"/>
      <c r="Y376" s="551"/>
      <c r="Z376" s="551"/>
      <c r="AA376" s="551"/>
      <c r="AB376" s="551"/>
      <c r="AC376" s="551"/>
      <c r="AD376" s="551"/>
      <c r="AE376" s="551"/>
      <c r="AF376" s="551"/>
      <c r="AG376" s="551"/>
      <c r="AH376" s="551"/>
    </row>
    <row r="377" spans="1:34">
      <c r="A377" s="562"/>
      <c r="B377" s="571"/>
      <c r="C377" s="567"/>
      <c r="D377" s="576"/>
      <c r="E377" s="554" t="s">
        <v>335</v>
      </c>
      <c r="F377" s="994">
        <v>2</v>
      </c>
      <c r="G377" s="994">
        <v>1</v>
      </c>
      <c r="H377" s="994">
        <v>1</v>
      </c>
      <c r="I377" s="551"/>
      <c r="J377" s="551"/>
      <c r="K377" s="551"/>
      <c r="L377" s="551"/>
      <c r="M377" s="551"/>
      <c r="N377" s="551"/>
      <c r="O377" s="551"/>
      <c r="P377" s="551"/>
      <c r="Q377" s="551"/>
      <c r="R377" s="551"/>
      <c r="S377" s="551"/>
      <c r="T377" s="551"/>
      <c r="U377" s="551"/>
      <c r="V377" s="551"/>
      <c r="W377" s="551"/>
      <c r="X377" s="551"/>
      <c r="Y377" s="551"/>
      <c r="Z377" s="551"/>
      <c r="AA377" s="551"/>
      <c r="AB377" s="551"/>
      <c r="AC377" s="551"/>
      <c r="AD377" s="551"/>
      <c r="AE377" s="551"/>
      <c r="AF377" s="551"/>
      <c r="AG377" s="551"/>
      <c r="AH377" s="551"/>
    </row>
    <row r="378" spans="1:34">
      <c r="A378" s="564">
        <v>20102</v>
      </c>
      <c r="B378" s="569"/>
      <c r="C378" s="566"/>
      <c r="D378" s="574" t="s">
        <v>614</v>
      </c>
      <c r="E378" s="555" t="s">
        <v>355</v>
      </c>
      <c r="F378" s="994">
        <v>8</v>
      </c>
      <c r="G378" s="994">
        <v>5</v>
      </c>
      <c r="H378" s="994">
        <v>3</v>
      </c>
      <c r="I378" s="551"/>
      <c r="J378" s="551"/>
      <c r="K378" s="551"/>
      <c r="L378" s="551"/>
      <c r="M378" s="551"/>
      <c r="N378" s="551"/>
      <c r="O378" s="551"/>
      <c r="P378" s="551"/>
      <c r="Q378" s="551"/>
      <c r="R378" s="551"/>
      <c r="S378" s="551"/>
      <c r="T378" s="551"/>
      <c r="U378" s="551"/>
      <c r="V378" s="551"/>
      <c r="W378" s="551"/>
      <c r="X378" s="551"/>
      <c r="Y378" s="551"/>
      <c r="Z378" s="551"/>
      <c r="AA378" s="551"/>
      <c r="AB378" s="551"/>
      <c r="AC378" s="551"/>
      <c r="AD378" s="551"/>
      <c r="AE378" s="551"/>
      <c r="AF378" s="551"/>
      <c r="AG378" s="551"/>
      <c r="AH378" s="551"/>
    </row>
    <row r="379" spans="1:34">
      <c r="A379" s="565"/>
      <c r="B379" s="570"/>
      <c r="C379" s="563"/>
      <c r="D379" s="575"/>
      <c r="E379" s="553" t="s">
        <v>334</v>
      </c>
      <c r="F379" s="994">
        <v>5</v>
      </c>
      <c r="G379" s="994">
        <v>4</v>
      </c>
      <c r="H379" s="994">
        <v>1</v>
      </c>
      <c r="I379" s="551"/>
      <c r="J379" s="551"/>
      <c r="K379" s="551"/>
      <c r="L379" s="551"/>
      <c r="M379" s="551"/>
      <c r="N379" s="551"/>
      <c r="O379" s="551"/>
      <c r="P379" s="551"/>
      <c r="Q379" s="551"/>
      <c r="R379" s="551"/>
      <c r="S379" s="551"/>
      <c r="T379" s="551"/>
      <c r="U379" s="551"/>
      <c r="V379" s="551"/>
      <c r="W379" s="551"/>
      <c r="X379" s="551"/>
      <c r="Y379" s="551"/>
      <c r="Z379" s="551"/>
      <c r="AA379" s="551"/>
      <c r="AB379" s="551"/>
      <c r="AC379" s="551"/>
      <c r="AD379" s="551"/>
      <c r="AE379" s="551"/>
      <c r="AF379" s="551"/>
      <c r="AG379" s="551"/>
      <c r="AH379" s="551"/>
    </row>
    <row r="380" spans="1:34">
      <c r="A380" s="562"/>
      <c r="B380" s="571"/>
      <c r="C380" s="567"/>
      <c r="D380" s="576"/>
      <c r="E380" s="554" t="s">
        <v>335</v>
      </c>
      <c r="F380" s="994">
        <v>3</v>
      </c>
      <c r="G380" s="994">
        <v>1</v>
      </c>
      <c r="H380" s="994">
        <v>2</v>
      </c>
      <c r="I380" s="551"/>
      <c r="J380" s="551"/>
      <c r="K380" s="551"/>
      <c r="L380" s="551"/>
      <c r="M380" s="551"/>
      <c r="N380" s="551"/>
      <c r="O380" s="551"/>
      <c r="P380" s="551"/>
      <c r="Q380" s="551"/>
      <c r="R380" s="551"/>
      <c r="S380" s="551"/>
      <c r="T380" s="551"/>
      <c r="U380" s="551"/>
      <c r="V380" s="551"/>
      <c r="W380" s="551"/>
      <c r="X380" s="551"/>
      <c r="Y380" s="551"/>
      <c r="Z380" s="551"/>
      <c r="AA380" s="551"/>
      <c r="AB380" s="551"/>
      <c r="AC380" s="551"/>
      <c r="AD380" s="551"/>
      <c r="AE380" s="551"/>
      <c r="AF380" s="551"/>
      <c r="AG380" s="551"/>
      <c r="AH380" s="551"/>
    </row>
    <row r="381" spans="1:34">
      <c r="A381" s="564">
        <v>20103</v>
      </c>
      <c r="B381" s="569"/>
      <c r="C381" s="566"/>
      <c r="D381" s="574" t="s">
        <v>615</v>
      </c>
      <c r="E381" s="555" t="s">
        <v>355</v>
      </c>
      <c r="F381" s="994">
        <v>10</v>
      </c>
      <c r="G381" s="994">
        <v>8</v>
      </c>
      <c r="H381" s="994">
        <v>2</v>
      </c>
      <c r="I381" s="551"/>
      <c r="J381" s="551"/>
      <c r="K381" s="551"/>
      <c r="L381" s="551"/>
      <c r="M381" s="551"/>
      <c r="N381" s="551"/>
      <c r="O381" s="551"/>
      <c r="P381" s="551"/>
      <c r="Q381" s="551"/>
      <c r="R381" s="551"/>
      <c r="S381" s="551"/>
      <c r="T381" s="551"/>
      <c r="U381" s="551"/>
      <c r="V381" s="551"/>
      <c r="W381" s="551"/>
      <c r="X381" s="551"/>
      <c r="Y381" s="551"/>
      <c r="Z381" s="551"/>
      <c r="AA381" s="551"/>
      <c r="AB381" s="551"/>
      <c r="AC381" s="551"/>
      <c r="AD381" s="551"/>
      <c r="AE381" s="551"/>
      <c r="AF381" s="551"/>
      <c r="AG381" s="551"/>
      <c r="AH381" s="551"/>
    </row>
    <row r="382" spans="1:34">
      <c r="A382" s="565"/>
      <c r="B382" s="570"/>
      <c r="C382" s="563"/>
      <c r="D382" s="575"/>
      <c r="E382" s="553" t="s">
        <v>334</v>
      </c>
      <c r="F382" s="994">
        <v>2</v>
      </c>
      <c r="G382" s="994">
        <v>1</v>
      </c>
      <c r="H382" s="994">
        <v>1</v>
      </c>
      <c r="I382" s="551"/>
      <c r="J382" s="551"/>
      <c r="K382" s="551"/>
      <c r="L382" s="551"/>
      <c r="M382" s="551"/>
      <c r="N382" s="551"/>
      <c r="O382" s="551"/>
      <c r="P382" s="551"/>
      <c r="Q382" s="551"/>
      <c r="R382" s="551"/>
      <c r="S382" s="551"/>
      <c r="T382" s="551"/>
      <c r="U382" s="551"/>
      <c r="V382" s="551"/>
      <c r="W382" s="551"/>
      <c r="X382" s="551"/>
      <c r="Y382" s="551"/>
      <c r="Z382" s="551"/>
      <c r="AA382" s="551"/>
      <c r="AB382" s="551"/>
      <c r="AC382" s="551"/>
      <c r="AD382" s="551"/>
      <c r="AE382" s="551"/>
      <c r="AF382" s="551"/>
      <c r="AG382" s="551"/>
      <c r="AH382" s="551"/>
    </row>
    <row r="383" spans="1:34">
      <c r="A383" s="562"/>
      <c r="B383" s="571"/>
      <c r="C383" s="567"/>
      <c r="D383" s="576"/>
      <c r="E383" s="554" t="s">
        <v>335</v>
      </c>
      <c r="F383" s="994">
        <v>8</v>
      </c>
      <c r="G383" s="994">
        <v>7</v>
      </c>
      <c r="H383" s="994">
        <v>1</v>
      </c>
      <c r="I383" s="551"/>
      <c r="J383" s="551"/>
      <c r="K383" s="551"/>
      <c r="L383" s="551"/>
      <c r="M383" s="551"/>
      <c r="N383" s="551"/>
      <c r="O383" s="551"/>
      <c r="P383" s="551"/>
      <c r="Q383" s="551"/>
      <c r="R383" s="551"/>
      <c r="S383" s="551"/>
      <c r="T383" s="551"/>
      <c r="U383" s="551"/>
      <c r="V383" s="551"/>
      <c r="W383" s="551"/>
      <c r="X383" s="551"/>
      <c r="Y383" s="551"/>
      <c r="Z383" s="551"/>
      <c r="AA383" s="551"/>
      <c r="AB383" s="551"/>
      <c r="AC383" s="551"/>
      <c r="AD383" s="551"/>
      <c r="AE383" s="551"/>
      <c r="AF383" s="551"/>
      <c r="AG383" s="551"/>
      <c r="AH383" s="551"/>
    </row>
    <row r="384" spans="1:34">
      <c r="A384" s="564">
        <v>20104</v>
      </c>
      <c r="B384" s="569"/>
      <c r="C384" s="566"/>
      <c r="D384" s="574" t="s">
        <v>616</v>
      </c>
      <c r="E384" s="555" t="s">
        <v>355</v>
      </c>
      <c r="F384" s="994">
        <v>10</v>
      </c>
      <c r="G384" s="994">
        <v>6</v>
      </c>
      <c r="H384" s="994">
        <v>4</v>
      </c>
      <c r="I384" s="551"/>
      <c r="J384" s="551"/>
      <c r="K384" s="551"/>
      <c r="L384" s="551"/>
      <c r="M384" s="551"/>
      <c r="N384" s="551"/>
      <c r="O384" s="551"/>
      <c r="P384" s="551"/>
      <c r="Q384" s="551"/>
      <c r="R384" s="551"/>
      <c r="S384" s="551"/>
      <c r="T384" s="551"/>
      <c r="U384" s="551"/>
      <c r="V384" s="551"/>
      <c r="W384" s="551"/>
      <c r="X384" s="551"/>
      <c r="Y384" s="551"/>
      <c r="Z384" s="551"/>
      <c r="AA384" s="551"/>
      <c r="AB384" s="551"/>
      <c r="AC384" s="551"/>
      <c r="AD384" s="551"/>
      <c r="AE384" s="551"/>
      <c r="AF384" s="551"/>
      <c r="AG384" s="551"/>
      <c r="AH384" s="551"/>
    </row>
    <row r="385" spans="1:34">
      <c r="A385" s="565"/>
      <c r="B385" s="570"/>
      <c r="C385" s="563"/>
      <c r="D385" s="575"/>
      <c r="E385" s="553" t="s">
        <v>334</v>
      </c>
      <c r="F385" s="994">
        <v>7</v>
      </c>
      <c r="G385" s="994">
        <v>4</v>
      </c>
      <c r="H385" s="994">
        <v>3</v>
      </c>
      <c r="I385" s="551"/>
      <c r="J385" s="551"/>
      <c r="K385" s="551"/>
      <c r="L385" s="551"/>
      <c r="M385" s="551"/>
      <c r="N385" s="551"/>
      <c r="O385" s="551"/>
      <c r="P385" s="551"/>
      <c r="Q385" s="551"/>
      <c r="R385" s="551"/>
      <c r="S385" s="551"/>
      <c r="T385" s="551"/>
      <c r="U385" s="551"/>
      <c r="V385" s="551"/>
      <c r="W385" s="551"/>
      <c r="X385" s="551"/>
      <c r="Y385" s="551"/>
      <c r="Z385" s="551"/>
      <c r="AA385" s="551"/>
      <c r="AB385" s="551"/>
      <c r="AC385" s="551"/>
      <c r="AD385" s="551"/>
      <c r="AE385" s="551"/>
      <c r="AF385" s="551"/>
      <c r="AG385" s="551"/>
      <c r="AH385" s="551"/>
    </row>
    <row r="386" spans="1:34">
      <c r="A386" s="562"/>
      <c r="B386" s="571"/>
      <c r="C386" s="567"/>
      <c r="D386" s="576"/>
      <c r="E386" s="554" t="s">
        <v>335</v>
      </c>
      <c r="F386" s="994">
        <v>3</v>
      </c>
      <c r="G386" s="994">
        <v>2</v>
      </c>
      <c r="H386" s="994">
        <v>1</v>
      </c>
      <c r="I386" s="551"/>
      <c r="J386" s="551"/>
      <c r="K386" s="551"/>
      <c r="L386" s="551"/>
      <c r="M386" s="551"/>
      <c r="N386" s="551"/>
      <c r="O386" s="551"/>
      <c r="P386" s="551"/>
      <c r="Q386" s="551"/>
      <c r="R386" s="551"/>
      <c r="S386" s="551"/>
      <c r="T386" s="551"/>
      <c r="U386" s="551"/>
      <c r="V386" s="551"/>
      <c r="W386" s="551"/>
      <c r="X386" s="551"/>
      <c r="Y386" s="551"/>
      <c r="Z386" s="551"/>
      <c r="AA386" s="551"/>
      <c r="AB386" s="551"/>
      <c r="AC386" s="551"/>
      <c r="AD386" s="551"/>
      <c r="AE386" s="551"/>
      <c r="AF386" s="551"/>
      <c r="AG386" s="551"/>
      <c r="AH386" s="551"/>
    </row>
    <row r="387" spans="1:34">
      <c r="A387" s="564">
        <v>20105</v>
      </c>
      <c r="B387" s="569"/>
      <c r="C387" s="566"/>
      <c r="D387" s="574" t="s">
        <v>617</v>
      </c>
      <c r="E387" s="555" t="s">
        <v>355</v>
      </c>
      <c r="F387" s="994">
        <v>1</v>
      </c>
      <c r="G387" s="994">
        <v>1</v>
      </c>
      <c r="H387" s="994" t="s">
        <v>336</v>
      </c>
      <c r="I387" s="551"/>
      <c r="J387" s="551"/>
      <c r="K387" s="551"/>
      <c r="L387" s="551"/>
      <c r="M387" s="551"/>
      <c r="N387" s="551"/>
      <c r="O387" s="551"/>
      <c r="P387" s="551"/>
      <c r="Q387" s="551"/>
      <c r="R387" s="551"/>
      <c r="S387" s="551"/>
      <c r="T387" s="551"/>
      <c r="U387" s="551"/>
      <c r="V387" s="551"/>
      <c r="W387" s="551"/>
      <c r="X387" s="551"/>
      <c r="Y387" s="551"/>
      <c r="Z387" s="551"/>
      <c r="AA387" s="551"/>
      <c r="AB387" s="551"/>
      <c r="AC387" s="551"/>
      <c r="AD387" s="551"/>
      <c r="AE387" s="551"/>
      <c r="AF387" s="551"/>
      <c r="AG387" s="551"/>
      <c r="AH387" s="551"/>
    </row>
    <row r="388" spans="1:34">
      <c r="A388" s="565"/>
      <c r="B388" s="570"/>
      <c r="C388" s="563"/>
      <c r="D388" s="575"/>
      <c r="E388" s="553" t="s">
        <v>334</v>
      </c>
      <c r="F388" s="994">
        <v>1</v>
      </c>
      <c r="G388" s="994">
        <v>1</v>
      </c>
      <c r="H388" s="994" t="s">
        <v>336</v>
      </c>
      <c r="I388" s="551"/>
      <c r="J388" s="551"/>
      <c r="K388" s="551"/>
      <c r="L388" s="551"/>
      <c r="M388" s="551"/>
      <c r="N388" s="551"/>
      <c r="O388" s="551"/>
      <c r="P388" s="551"/>
      <c r="Q388" s="551"/>
      <c r="R388" s="551"/>
      <c r="S388" s="551"/>
      <c r="T388" s="551"/>
      <c r="U388" s="551"/>
      <c r="V388" s="551"/>
      <c r="W388" s="551"/>
      <c r="X388" s="551"/>
      <c r="Y388" s="551"/>
      <c r="Z388" s="551"/>
      <c r="AA388" s="551"/>
      <c r="AB388" s="551"/>
      <c r="AC388" s="551"/>
      <c r="AD388" s="551"/>
      <c r="AE388" s="551"/>
      <c r="AF388" s="551"/>
      <c r="AG388" s="551"/>
      <c r="AH388" s="551"/>
    </row>
    <row r="389" spans="1:34">
      <c r="A389" s="562"/>
      <c r="B389" s="571"/>
      <c r="C389" s="567"/>
      <c r="D389" s="576"/>
      <c r="E389" s="554" t="s">
        <v>335</v>
      </c>
      <c r="F389" s="994" t="s">
        <v>336</v>
      </c>
      <c r="G389" s="994" t="s">
        <v>336</v>
      </c>
      <c r="H389" s="994" t="s">
        <v>336</v>
      </c>
      <c r="I389" s="551"/>
      <c r="J389" s="551"/>
      <c r="K389" s="551"/>
      <c r="L389" s="551"/>
      <c r="M389" s="551"/>
      <c r="N389" s="551"/>
      <c r="O389" s="551"/>
      <c r="P389" s="551"/>
      <c r="Q389" s="551"/>
      <c r="R389" s="551"/>
      <c r="S389" s="551"/>
      <c r="T389" s="551"/>
      <c r="U389" s="551"/>
      <c r="V389" s="551"/>
      <c r="W389" s="551"/>
      <c r="X389" s="551"/>
      <c r="Y389" s="551"/>
      <c r="Z389" s="551"/>
      <c r="AA389" s="551"/>
      <c r="AB389" s="551"/>
      <c r="AC389" s="551"/>
      <c r="AD389" s="551"/>
      <c r="AE389" s="551"/>
      <c r="AF389" s="551"/>
      <c r="AG389" s="551"/>
      <c r="AH389" s="551"/>
    </row>
    <row r="390" spans="1:34">
      <c r="A390" s="564">
        <v>20106</v>
      </c>
      <c r="B390" s="569"/>
      <c r="C390" s="566"/>
      <c r="D390" s="574" t="s">
        <v>618</v>
      </c>
      <c r="E390" s="555" t="s">
        <v>355</v>
      </c>
      <c r="F390" s="994" t="s">
        <v>336</v>
      </c>
      <c r="G390" s="994" t="s">
        <v>336</v>
      </c>
      <c r="H390" s="994" t="s">
        <v>336</v>
      </c>
      <c r="I390" s="551"/>
      <c r="J390" s="551"/>
      <c r="K390" s="551"/>
      <c r="L390" s="551"/>
      <c r="M390" s="551"/>
      <c r="N390" s="551"/>
      <c r="O390" s="551"/>
      <c r="P390" s="551"/>
      <c r="Q390" s="551"/>
      <c r="R390" s="551"/>
      <c r="S390" s="551"/>
      <c r="T390" s="551"/>
      <c r="U390" s="551"/>
      <c r="V390" s="551"/>
      <c r="W390" s="551"/>
      <c r="X390" s="551"/>
      <c r="Y390" s="551"/>
      <c r="Z390" s="551"/>
      <c r="AA390" s="551"/>
      <c r="AB390" s="551"/>
      <c r="AC390" s="551"/>
      <c r="AD390" s="551"/>
      <c r="AE390" s="551"/>
      <c r="AF390" s="551"/>
      <c r="AG390" s="551"/>
      <c r="AH390" s="551"/>
    </row>
    <row r="391" spans="1:34">
      <c r="A391" s="565"/>
      <c r="B391" s="570"/>
      <c r="C391" s="563"/>
      <c r="D391" s="575"/>
      <c r="E391" s="553" t="s">
        <v>334</v>
      </c>
      <c r="F391" s="994" t="s">
        <v>336</v>
      </c>
      <c r="G391" s="994" t="s">
        <v>336</v>
      </c>
      <c r="H391" s="994" t="s">
        <v>336</v>
      </c>
      <c r="I391" s="551"/>
      <c r="J391" s="551"/>
      <c r="K391" s="551"/>
      <c r="L391" s="551"/>
      <c r="M391" s="551"/>
      <c r="N391" s="551"/>
      <c r="O391" s="551"/>
      <c r="P391" s="551"/>
      <c r="Q391" s="551"/>
      <c r="R391" s="551"/>
      <c r="S391" s="551"/>
      <c r="T391" s="551"/>
      <c r="U391" s="551"/>
      <c r="V391" s="551"/>
      <c r="W391" s="551"/>
      <c r="X391" s="551"/>
      <c r="Y391" s="551"/>
      <c r="Z391" s="551"/>
      <c r="AA391" s="551"/>
      <c r="AB391" s="551"/>
      <c r="AC391" s="551"/>
      <c r="AD391" s="551"/>
      <c r="AE391" s="551"/>
      <c r="AF391" s="551"/>
      <c r="AG391" s="551"/>
      <c r="AH391" s="551"/>
    </row>
    <row r="392" spans="1:34">
      <c r="A392" s="562"/>
      <c r="B392" s="571"/>
      <c r="C392" s="567"/>
      <c r="D392" s="576"/>
      <c r="E392" s="554" t="s">
        <v>335</v>
      </c>
      <c r="F392" s="994" t="s">
        <v>336</v>
      </c>
      <c r="G392" s="994" t="s">
        <v>336</v>
      </c>
      <c r="H392" s="994" t="s">
        <v>336</v>
      </c>
      <c r="I392" s="551"/>
      <c r="J392" s="551"/>
      <c r="K392" s="551"/>
      <c r="L392" s="551"/>
      <c r="M392" s="551"/>
      <c r="N392" s="551"/>
      <c r="O392" s="551"/>
      <c r="P392" s="551"/>
      <c r="Q392" s="551"/>
      <c r="R392" s="551"/>
      <c r="S392" s="551"/>
      <c r="T392" s="551"/>
      <c r="U392" s="551"/>
      <c r="V392" s="551"/>
      <c r="W392" s="551"/>
      <c r="X392" s="551"/>
      <c r="Y392" s="551"/>
      <c r="Z392" s="551"/>
      <c r="AA392" s="551"/>
      <c r="AB392" s="551"/>
      <c r="AC392" s="551"/>
      <c r="AD392" s="551"/>
      <c r="AE392" s="551"/>
      <c r="AF392" s="551"/>
      <c r="AG392" s="551"/>
      <c r="AH392" s="551"/>
    </row>
    <row r="393" spans="1:34">
      <c r="A393" s="564">
        <v>20107</v>
      </c>
      <c r="B393" s="569"/>
      <c r="C393" s="566"/>
      <c r="D393" s="574" t="s">
        <v>619</v>
      </c>
      <c r="E393" s="555" t="s">
        <v>355</v>
      </c>
      <c r="F393" s="994">
        <v>15</v>
      </c>
      <c r="G393" s="994">
        <v>10</v>
      </c>
      <c r="H393" s="994">
        <v>5</v>
      </c>
      <c r="I393" s="551"/>
      <c r="J393" s="551"/>
      <c r="K393" s="551"/>
      <c r="L393" s="551"/>
      <c r="M393" s="551"/>
      <c r="N393" s="551"/>
      <c r="O393" s="551"/>
      <c r="P393" s="551"/>
      <c r="Q393" s="551"/>
      <c r="R393" s="551"/>
      <c r="S393" s="551"/>
      <c r="T393" s="551"/>
      <c r="U393" s="551"/>
      <c r="V393" s="551"/>
      <c r="W393" s="551"/>
      <c r="X393" s="551"/>
      <c r="Y393" s="551"/>
      <c r="Z393" s="551"/>
      <c r="AA393" s="551"/>
      <c r="AB393" s="551"/>
      <c r="AC393" s="551"/>
      <c r="AD393" s="551"/>
      <c r="AE393" s="551"/>
      <c r="AF393" s="551"/>
      <c r="AG393" s="551"/>
      <c r="AH393" s="551"/>
    </row>
    <row r="394" spans="1:34">
      <c r="A394" s="565"/>
      <c r="B394" s="570"/>
      <c r="C394" s="563"/>
      <c r="D394" s="575"/>
      <c r="E394" s="553" t="s">
        <v>334</v>
      </c>
      <c r="F394" s="994">
        <v>10</v>
      </c>
      <c r="G394" s="994">
        <v>6</v>
      </c>
      <c r="H394" s="994">
        <v>4</v>
      </c>
      <c r="I394" s="551"/>
      <c r="J394" s="551"/>
      <c r="K394" s="551"/>
      <c r="L394" s="551"/>
      <c r="M394" s="551"/>
      <c r="N394" s="551"/>
      <c r="O394" s="551"/>
      <c r="P394" s="551"/>
      <c r="Q394" s="551"/>
      <c r="R394" s="551"/>
      <c r="S394" s="551"/>
      <c r="T394" s="551"/>
      <c r="U394" s="551"/>
      <c r="V394" s="551"/>
      <c r="W394" s="551"/>
      <c r="X394" s="551"/>
      <c r="Y394" s="551"/>
      <c r="Z394" s="551"/>
      <c r="AA394" s="551"/>
      <c r="AB394" s="551"/>
      <c r="AC394" s="551"/>
      <c r="AD394" s="551"/>
      <c r="AE394" s="551"/>
      <c r="AF394" s="551"/>
      <c r="AG394" s="551"/>
      <c r="AH394" s="551"/>
    </row>
    <row r="395" spans="1:34">
      <c r="A395" s="562"/>
      <c r="B395" s="571"/>
      <c r="C395" s="567"/>
      <c r="D395" s="576"/>
      <c r="E395" s="554" t="s">
        <v>335</v>
      </c>
      <c r="F395" s="994">
        <v>5</v>
      </c>
      <c r="G395" s="994">
        <v>4</v>
      </c>
      <c r="H395" s="994">
        <v>1</v>
      </c>
      <c r="I395" s="551"/>
      <c r="J395" s="551"/>
      <c r="K395" s="551"/>
      <c r="L395" s="551"/>
      <c r="M395" s="551"/>
      <c r="N395" s="551"/>
      <c r="O395" s="551"/>
      <c r="P395" s="551"/>
      <c r="Q395" s="551"/>
      <c r="R395" s="551"/>
      <c r="S395" s="551"/>
      <c r="T395" s="551"/>
      <c r="U395" s="551"/>
      <c r="V395" s="551"/>
      <c r="W395" s="551"/>
      <c r="X395" s="551"/>
      <c r="Y395" s="551"/>
      <c r="Z395" s="551"/>
      <c r="AA395" s="551"/>
      <c r="AB395" s="551"/>
      <c r="AC395" s="551"/>
      <c r="AD395" s="551"/>
      <c r="AE395" s="551"/>
      <c r="AF395" s="551"/>
      <c r="AG395" s="551"/>
      <c r="AH395" s="551"/>
    </row>
    <row r="396" spans="1:34">
      <c r="A396" s="564">
        <v>20200</v>
      </c>
      <c r="B396" s="569"/>
      <c r="C396" s="566" t="s">
        <v>620</v>
      </c>
      <c r="D396" s="574"/>
      <c r="E396" s="555" t="s">
        <v>355</v>
      </c>
      <c r="F396" s="994">
        <v>31</v>
      </c>
      <c r="G396" s="994">
        <v>14</v>
      </c>
      <c r="H396" s="994">
        <v>17</v>
      </c>
      <c r="I396" s="551"/>
      <c r="J396" s="551"/>
      <c r="K396" s="551"/>
      <c r="L396" s="551"/>
      <c r="M396" s="551"/>
      <c r="N396" s="551"/>
      <c r="O396" s="551"/>
      <c r="P396" s="551"/>
      <c r="Q396" s="551"/>
      <c r="R396" s="551"/>
      <c r="S396" s="551"/>
      <c r="T396" s="551"/>
      <c r="U396" s="551"/>
      <c r="V396" s="551"/>
      <c r="W396" s="551"/>
      <c r="X396" s="551"/>
      <c r="Y396" s="551"/>
      <c r="Z396" s="551"/>
      <c r="AA396" s="551"/>
      <c r="AB396" s="551"/>
      <c r="AC396" s="551"/>
      <c r="AD396" s="551"/>
      <c r="AE396" s="551"/>
      <c r="AF396" s="551"/>
      <c r="AG396" s="551"/>
      <c r="AH396" s="551"/>
    </row>
    <row r="397" spans="1:34">
      <c r="A397" s="565"/>
      <c r="B397" s="570"/>
      <c r="C397" s="563"/>
      <c r="D397" s="575"/>
      <c r="E397" s="553" t="s">
        <v>334</v>
      </c>
      <c r="F397" s="994">
        <v>21</v>
      </c>
      <c r="G397" s="994">
        <v>11</v>
      </c>
      <c r="H397" s="994">
        <v>10</v>
      </c>
      <c r="I397" s="551"/>
      <c r="J397" s="551"/>
      <c r="K397" s="551"/>
      <c r="L397" s="551"/>
      <c r="M397" s="551"/>
      <c r="N397" s="551"/>
      <c r="O397" s="551"/>
      <c r="P397" s="551"/>
      <c r="Q397" s="551"/>
      <c r="R397" s="551"/>
      <c r="S397" s="551"/>
      <c r="T397" s="551"/>
      <c r="U397" s="551"/>
      <c r="V397" s="551"/>
      <c r="W397" s="551"/>
      <c r="X397" s="551"/>
      <c r="Y397" s="551"/>
      <c r="Z397" s="551"/>
      <c r="AA397" s="551"/>
      <c r="AB397" s="551"/>
      <c r="AC397" s="551"/>
      <c r="AD397" s="551"/>
      <c r="AE397" s="551"/>
      <c r="AF397" s="551"/>
      <c r="AG397" s="551"/>
      <c r="AH397" s="551"/>
    </row>
    <row r="398" spans="1:34">
      <c r="A398" s="562"/>
      <c r="B398" s="571"/>
      <c r="C398" s="567"/>
      <c r="D398" s="576"/>
      <c r="E398" s="554" t="s">
        <v>335</v>
      </c>
      <c r="F398" s="994">
        <v>10</v>
      </c>
      <c r="G398" s="994">
        <v>3</v>
      </c>
      <c r="H398" s="994">
        <v>7</v>
      </c>
      <c r="I398" s="551"/>
      <c r="J398" s="551"/>
      <c r="K398" s="551"/>
      <c r="L398" s="551"/>
      <c r="M398" s="551"/>
      <c r="N398" s="551"/>
      <c r="O398" s="551"/>
      <c r="P398" s="551"/>
      <c r="Q398" s="551"/>
      <c r="R398" s="551"/>
      <c r="S398" s="551"/>
      <c r="T398" s="551"/>
      <c r="U398" s="551"/>
      <c r="V398" s="551"/>
      <c r="W398" s="551"/>
      <c r="X398" s="551"/>
      <c r="Y398" s="551"/>
      <c r="Z398" s="551"/>
      <c r="AA398" s="551"/>
      <c r="AB398" s="551"/>
      <c r="AC398" s="551"/>
      <c r="AD398" s="551"/>
      <c r="AE398" s="551"/>
      <c r="AF398" s="551"/>
      <c r="AG398" s="551"/>
      <c r="AH398" s="551"/>
    </row>
    <row r="399" spans="1:34">
      <c r="A399" s="564">
        <v>20300</v>
      </c>
      <c r="B399" s="569"/>
      <c r="C399" s="566" t="s">
        <v>621</v>
      </c>
      <c r="D399" s="574"/>
      <c r="E399" s="555" t="s">
        <v>355</v>
      </c>
      <c r="F399" s="994" t="s">
        <v>336</v>
      </c>
      <c r="G399" s="994" t="s">
        <v>336</v>
      </c>
      <c r="H399" s="994" t="s">
        <v>336</v>
      </c>
      <c r="I399" s="551"/>
      <c r="J399" s="551"/>
      <c r="K399" s="551"/>
      <c r="L399" s="551"/>
      <c r="M399" s="551"/>
      <c r="N399" s="551"/>
      <c r="O399" s="551"/>
      <c r="P399" s="551"/>
      <c r="Q399" s="551"/>
      <c r="R399" s="551"/>
      <c r="S399" s="551"/>
      <c r="T399" s="551"/>
      <c r="U399" s="551"/>
      <c r="V399" s="551"/>
      <c r="W399" s="551"/>
      <c r="X399" s="551"/>
      <c r="Y399" s="551"/>
      <c r="Z399" s="551"/>
      <c r="AA399" s="551"/>
      <c r="AB399" s="551"/>
      <c r="AC399" s="551"/>
      <c r="AD399" s="551"/>
      <c r="AE399" s="551"/>
      <c r="AF399" s="551"/>
      <c r="AG399" s="551"/>
      <c r="AH399" s="551"/>
    </row>
    <row r="400" spans="1:34">
      <c r="A400" s="565"/>
      <c r="B400" s="570"/>
      <c r="C400" s="563"/>
      <c r="D400" s="575"/>
      <c r="E400" s="553" t="s">
        <v>334</v>
      </c>
      <c r="F400" s="994" t="s">
        <v>336</v>
      </c>
      <c r="G400" s="994" t="s">
        <v>336</v>
      </c>
      <c r="H400" s="994" t="s">
        <v>336</v>
      </c>
      <c r="I400" s="551"/>
      <c r="J400" s="551"/>
      <c r="K400" s="551"/>
      <c r="L400" s="551"/>
      <c r="M400" s="551"/>
      <c r="N400" s="551"/>
      <c r="O400" s="551"/>
      <c r="P400" s="551"/>
      <c r="Q400" s="551"/>
      <c r="R400" s="551"/>
      <c r="S400" s="551"/>
      <c r="T400" s="551"/>
      <c r="U400" s="551"/>
      <c r="V400" s="551"/>
      <c r="W400" s="551"/>
      <c r="X400" s="551"/>
      <c r="Y400" s="551"/>
      <c r="Z400" s="551"/>
      <c r="AA400" s="551"/>
      <c r="AB400" s="551"/>
      <c r="AC400" s="551"/>
      <c r="AD400" s="551"/>
      <c r="AE400" s="551"/>
      <c r="AF400" s="551"/>
      <c r="AG400" s="551"/>
      <c r="AH400" s="551"/>
    </row>
    <row r="401" spans="1:34">
      <c r="A401" s="562"/>
      <c r="B401" s="571"/>
      <c r="C401" s="567"/>
      <c r="D401" s="576"/>
      <c r="E401" s="554" t="s">
        <v>335</v>
      </c>
      <c r="F401" s="994" t="s">
        <v>336</v>
      </c>
      <c r="G401" s="994" t="s">
        <v>336</v>
      </c>
      <c r="H401" s="994" t="s">
        <v>336</v>
      </c>
      <c r="I401" s="551"/>
      <c r="J401" s="551"/>
      <c r="K401" s="551"/>
      <c r="L401" s="551"/>
      <c r="M401" s="551"/>
      <c r="N401" s="551"/>
      <c r="O401" s="551"/>
      <c r="P401" s="551"/>
      <c r="Q401" s="551"/>
      <c r="R401" s="551"/>
      <c r="S401" s="551"/>
      <c r="T401" s="551"/>
      <c r="U401" s="551"/>
      <c r="V401" s="551"/>
      <c r="W401" s="551"/>
      <c r="X401" s="551"/>
      <c r="Y401" s="551"/>
      <c r="Z401" s="551"/>
      <c r="AA401" s="551"/>
      <c r="AB401" s="551"/>
      <c r="AC401" s="551"/>
      <c r="AD401" s="551"/>
      <c r="AE401" s="551"/>
      <c r="AF401" s="551"/>
      <c r="AG401" s="551"/>
      <c r="AH401" s="551"/>
    </row>
    <row r="402" spans="1:34">
      <c r="A402" s="564">
        <v>20400</v>
      </c>
      <c r="B402" s="569"/>
      <c r="C402" s="566" t="s">
        <v>622</v>
      </c>
      <c r="D402" s="574"/>
      <c r="E402" s="555" t="s">
        <v>355</v>
      </c>
      <c r="F402" s="994">
        <v>7</v>
      </c>
      <c r="G402" s="994">
        <v>5</v>
      </c>
      <c r="H402" s="994">
        <v>2</v>
      </c>
      <c r="I402" s="551"/>
      <c r="J402" s="551"/>
      <c r="K402" s="551"/>
      <c r="L402" s="551"/>
      <c r="M402" s="551"/>
      <c r="N402" s="551"/>
      <c r="O402" s="551"/>
      <c r="P402" s="551"/>
      <c r="Q402" s="551"/>
      <c r="R402" s="551"/>
      <c r="S402" s="551"/>
      <c r="T402" s="551"/>
      <c r="U402" s="551"/>
      <c r="V402" s="551"/>
      <c r="W402" s="551"/>
      <c r="X402" s="551"/>
      <c r="Y402" s="551"/>
      <c r="Z402" s="551"/>
      <c r="AA402" s="551"/>
      <c r="AB402" s="551"/>
      <c r="AC402" s="551"/>
      <c r="AD402" s="551"/>
      <c r="AE402" s="551"/>
      <c r="AF402" s="551"/>
      <c r="AG402" s="551"/>
      <c r="AH402" s="551"/>
    </row>
    <row r="403" spans="1:34">
      <c r="A403" s="565"/>
      <c r="B403" s="570"/>
      <c r="C403" s="563"/>
      <c r="D403" s="575"/>
      <c r="E403" s="553" t="s">
        <v>334</v>
      </c>
      <c r="F403" s="994">
        <v>4</v>
      </c>
      <c r="G403" s="994">
        <v>3</v>
      </c>
      <c r="H403" s="994">
        <v>1</v>
      </c>
      <c r="I403" s="551"/>
      <c r="J403" s="551"/>
      <c r="K403" s="551"/>
      <c r="L403" s="551"/>
      <c r="M403" s="551"/>
      <c r="N403" s="551"/>
      <c r="O403" s="551"/>
      <c r="P403" s="551"/>
      <c r="Q403" s="551"/>
      <c r="R403" s="551"/>
      <c r="S403" s="551"/>
      <c r="T403" s="551"/>
      <c r="U403" s="551"/>
      <c r="V403" s="551"/>
      <c r="W403" s="551"/>
      <c r="X403" s="551"/>
      <c r="Y403" s="551"/>
      <c r="Z403" s="551"/>
      <c r="AA403" s="551"/>
      <c r="AB403" s="551"/>
      <c r="AC403" s="551"/>
      <c r="AD403" s="551"/>
      <c r="AE403" s="551"/>
      <c r="AF403" s="551"/>
      <c r="AG403" s="551"/>
      <c r="AH403" s="551"/>
    </row>
    <row r="404" spans="1:34">
      <c r="A404" s="562"/>
      <c r="B404" s="571"/>
      <c r="C404" s="567"/>
      <c r="D404" s="576"/>
      <c r="E404" s="554" t="s">
        <v>335</v>
      </c>
      <c r="F404" s="994">
        <v>3</v>
      </c>
      <c r="G404" s="994">
        <v>2</v>
      </c>
      <c r="H404" s="994">
        <v>1</v>
      </c>
      <c r="I404" s="551"/>
      <c r="J404" s="551"/>
      <c r="K404" s="551"/>
      <c r="L404" s="551"/>
      <c r="M404" s="551"/>
      <c r="N404" s="551"/>
      <c r="O404" s="551"/>
      <c r="P404" s="551"/>
      <c r="Q404" s="551"/>
      <c r="R404" s="551"/>
      <c r="S404" s="551"/>
      <c r="T404" s="551"/>
      <c r="U404" s="551"/>
      <c r="V404" s="551"/>
      <c r="W404" s="551"/>
      <c r="X404" s="551"/>
      <c r="Y404" s="551"/>
      <c r="Z404" s="551"/>
      <c r="AA404" s="551"/>
      <c r="AB404" s="551"/>
      <c r="AC404" s="551"/>
      <c r="AD404" s="551"/>
      <c r="AE404" s="551"/>
      <c r="AF404" s="551"/>
      <c r="AG404" s="551"/>
      <c r="AH404" s="551"/>
    </row>
    <row r="405" spans="1:34">
      <c r="A405" s="564">
        <v>22000</v>
      </c>
      <c r="B405" s="569" t="s">
        <v>623</v>
      </c>
      <c r="C405" s="566"/>
      <c r="D405" s="574"/>
      <c r="E405" s="555" t="s">
        <v>355</v>
      </c>
      <c r="F405" s="994" t="s">
        <v>336</v>
      </c>
      <c r="G405" s="994" t="s">
        <v>336</v>
      </c>
      <c r="H405" s="994" t="s">
        <v>336</v>
      </c>
      <c r="I405" s="551"/>
      <c r="J405" s="551"/>
      <c r="K405" s="551"/>
      <c r="L405" s="551"/>
      <c r="M405" s="551"/>
      <c r="N405" s="551"/>
      <c r="O405" s="551"/>
      <c r="P405" s="551"/>
      <c r="Q405" s="551"/>
      <c r="R405" s="551"/>
      <c r="S405" s="551"/>
      <c r="T405" s="551"/>
      <c r="U405" s="551"/>
      <c r="V405" s="551"/>
      <c r="W405" s="551"/>
      <c r="X405" s="551"/>
      <c r="Y405" s="551"/>
      <c r="Z405" s="551"/>
      <c r="AA405" s="551"/>
      <c r="AB405" s="551"/>
      <c r="AC405" s="551"/>
      <c r="AD405" s="551"/>
      <c r="AE405" s="551"/>
      <c r="AF405" s="551"/>
      <c r="AG405" s="551"/>
      <c r="AH405" s="551"/>
    </row>
    <row r="406" spans="1:34">
      <c r="A406" s="565"/>
      <c r="B406" s="570"/>
      <c r="C406" s="563"/>
      <c r="D406" s="575"/>
      <c r="E406" s="553" t="s">
        <v>334</v>
      </c>
      <c r="F406" s="994" t="s">
        <v>336</v>
      </c>
      <c r="G406" s="994" t="s">
        <v>336</v>
      </c>
      <c r="H406" s="994" t="s">
        <v>336</v>
      </c>
      <c r="I406" s="551"/>
      <c r="J406" s="551"/>
      <c r="K406" s="551"/>
      <c r="L406" s="551"/>
      <c r="M406" s="551"/>
      <c r="N406" s="551"/>
      <c r="O406" s="551"/>
      <c r="P406" s="551"/>
      <c r="Q406" s="551"/>
      <c r="R406" s="551"/>
      <c r="S406" s="551"/>
      <c r="T406" s="551"/>
      <c r="U406" s="551"/>
      <c r="V406" s="551"/>
      <c r="W406" s="551"/>
      <c r="X406" s="551"/>
      <c r="Y406" s="551"/>
      <c r="Z406" s="551"/>
      <c r="AA406" s="551"/>
      <c r="AB406" s="551"/>
      <c r="AC406" s="551"/>
      <c r="AD406" s="551"/>
      <c r="AE406" s="551"/>
      <c r="AF406" s="551"/>
      <c r="AG406" s="551"/>
      <c r="AH406" s="551"/>
    </row>
    <row r="407" spans="1:34">
      <c r="A407" s="562"/>
      <c r="B407" s="571"/>
      <c r="C407" s="567"/>
      <c r="D407" s="576"/>
      <c r="E407" s="554" t="s">
        <v>335</v>
      </c>
      <c r="F407" s="994" t="s">
        <v>336</v>
      </c>
      <c r="G407" s="994" t="s">
        <v>336</v>
      </c>
      <c r="H407" s="994" t="s">
        <v>336</v>
      </c>
      <c r="I407" s="551"/>
      <c r="J407" s="551"/>
      <c r="K407" s="551"/>
      <c r="L407" s="551"/>
      <c r="M407" s="551"/>
      <c r="N407" s="551"/>
      <c r="O407" s="551"/>
      <c r="P407" s="551"/>
      <c r="Q407" s="551"/>
      <c r="R407" s="551"/>
      <c r="S407" s="551"/>
      <c r="T407" s="551"/>
      <c r="U407" s="551"/>
      <c r="V407" s="551"/>
      <c r="W407" s="551"/>
      <c r="X407" s="551"/>
      <c r="Y407" s="551"/>
      <c r="Z407" s="551"/>
      <c r="AA407" s="551"/>
      <c r="AB407" s="551"/>
      <c r="AC407" s="551"/>
      <c r="AD407" s="551"/>
      <c r="AE407" s="551"/>
      <c r="AF407" s="551"/>
      <c r="AG407" s="551"/>
      <c r="AH407" s="551"/>
    </row>
    <row r="408" spans="1:34">
      <c r="A408" s="564">
        <v>22100</v>
      </c>
      <c r="B408" s="569"/>
      <c r="C408" s="566" t="s">
        <v>624</v>
      </c>
      <c r="D408" s="574"/>
      <c r="E408" s="555" t="s">
        <v>355</v>
      </c>
      <c r="F408" s="994" t="s">
        <v>336</v>
      </c>
      <c r="G408" s="994" t="s">
        <v>336</v>
      </c>
      <c r="H408" s="994" t="s">
        <v>336</v>
      </c>
      <c r="I408" s="551"/>
      <c r="J408" s="551"/>
      <c r="K408" s="551"/>
      <c r="L408" s="551"/>
      <c r="M408" s="551"/>
      <c r="N408" s="551"/>
      <c r="O408" s="551"/>
      <c r="P408" s="551"/>
      <c r="Q408" s="551"/>
      <c r="R408" s="551"/>
      <c r="S408" s="551"/>
      <c r="T408" s="551"/>
      <c r="U408" s="551"/>
      <c r="V408" s="551"/>
      <c r="W408" s="551"/>
      <c r="X408" s="551"/>
      <c r="Y408" s="551"/>
      <c r="Z408" s="551"/>
      <c r="AA408" s="551"/>
      <c r="AB408" s="551"/>
      <c r="AC408" s="551"/>
      <c r="AD408" s="551"/>
      <c r="AE408" s="551"/>
      <c r="AF408" s="551"/>
      <c r="AG408" s="551"/>
      <c r="AH408" s="551"/>
    </row>
    <row r="409" spans="1:34">
      <c r="A409" s="565"/>
      <c r="B409" s="570"/>
      <c r="C409" s="563"/>
      <c r="D409" s="575"/>
      <c r="E409" s="553" t="s">
        <v>334</v>
      </c>
      <c r="F409" s="994" t="s">
        <v>336</v>
      </c>
      <c r="G409" s="995" t="s">
        <v>336</v>
      </c>
      <c r="H409" s="994" t="s">
        <v>336</v>
      </c>
      <c r="I409" s="551"/>
      <c r="J409" s="551"/>
      <c r="K409" s="551"/>
      <c r="L409" s="551"/>
      <c r="M409" s="551"/>
      <c r="N409" s="551"/>
      <c r="O409" s="551"/>
      <c r="P409" s="551"/>
      <c r="Q409" s="551"/>
      <c r="R409" s="551"/>
      <c r="S409" s="551"/>
      <c r="T409" s="551"/>
      <c r="U409" s="551"/>
      <c r="V409" s="551"/>
      <c r="W409" s="551"/>
      <c r="X409" s="551"/>
      <c r="Y409" s="551"/>
      <c r="Z409" s="551"/>
      <c r="AA409" s="551"/>
      <c r="AB409" s="551"/>
      <c r="AC409" s="551"/>
      <c r="AD409" s="551"/>
      <c r="AE409" s="551"/>
      <c r="AF409" s="551"/>
      <c r="AG409" s="551"/>
      <c r="AH409" s="551"/>
    </row>
    <row r="410" spans="1:34">
      <c r="A410" s="562"/>
      <c r="B410" s="571"/>
      <c r="C410" s="567"/>
      <c r="D410" s="576"/>
      <c r="E410" s="554" t="s">
        <v>335</v>
      </c>
      <c r="F410" s="994" t="s">
        <v>336</v>
      </c>
      <c r="G410" s="995" t="s">
        <v>336</v>
      </c>
      <c r="H410" s="994" t="s">
        <v>336</v>
      </c>
      <c r="I410" s="551"/>
      <c r="J410" s="551"/>
      <c r="K410" s="551"/>
      <c r="L410" s="551"/>
      <c r="M410" s="551"/>
      <c r="N410" s="551"/>
      <c r="O410" s="551"/>
      <c r="P410" s="551"/>
      <c r="Q410" s="551"/>
      <c r="R410" s="551"/>
      <c r="S410" s="551"/>
      <c r="T410" s="551"/>
      <c r="U410" s="551"/>
      <c r="V410" s="551"/>
      <c r="W410" s="551"/>
      <c r="X410" s="551"/>
      <c r="Y410" s="551"/>
      <c r="Z410" s="551"/>
      <c r="AA410" s="551"/>
      <c r="AB410" s="551"/>
      <c r="AC410" s="551"/>
      <c r="AD410" s="551"/>
      <c r="AE410" s="551"/>
      <c r="AF410" s="551"/>
      <c r="AG410" s="551"/>
      <c r="AH410" s="551"/>
    </row>
    <row r="411" spans="1:34">
      <c r="F411" s="558" t="s">
        <v>336</v>
      </c>
      <c r="G411" s="558" t="s">
        <v>336</v>
      </c>
      <c r="H411" s="558" t="s">
        <v>336</v>
      </c>
    </row>
    <row r="412" spans="1:34">
      <c r="F412" s="558" t="s">
        <v>336</v>
      </c>
      <c r="G412" s="558" t="s">
        <v>336</v>
      </c>
      <c r="H412" s="558" t="s">
        <v>336</v>
      </c>
    </row>
    <row r="413" spans="1:34">
      <c r="F413" s="558" t="s">
        <v>336</v>
      </c>
      <c r="G413" s="558" t="s">
        <v>336</v>
      </c>
      <c r="H413" s="558" t="s">
        <v>336</v>
      </c>
    </row>
  </sheetData>
  <mergeCells count="2">
    <mergeCell ref="A2:D2"/>
    <mergeCell ref="A3:D5"/>
  </mergeCells>
  <phoneticPr fontId="15"/>
  <printOptions horizontalCentered="1"/>
  <pageMargins left="0.70866141732283472" right="0.70866141732283472" top="0.39370078740157483" bottom="0.39370078740157483" header="0.19685039370078741" footer="0.19685039370078741"/>
  <pageSetup paperSize="9" scale="70" fitToHeight="5"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62"/>
  <sheetViews>
    <sheetView topLeftCell="B1" zoomScaleNormal="100" workbookViewId="0">
      <selection activeCell="F16" sqref="F16"/>
    </sheetView>
  </sheetViews>
  <sheetFormatPr defaultRowHeight="13.5"/>
  <cols>
    <col min="1" max="1" width="2.875" style="598" customWidth="1"/>
    <col min="2" max="2" width="10.75" style="598" customWidth="1"/>
    <col min="3" max="3" width="16" style="598" customWidth="1"/>
    <col min="4" max="4" width="10.375" style="598" customWidth="1"/>
    <col min="5" max="5" width="10.875" style="598" customWidth="1"/>
    <col min="6" max="8" width="10.375" style="598" customWidth="1"/>
    <col min="9" max="9" width="7.25" style="598" customWidth="1"/>
    <col min="10" max="10" width="11.625" style="598" customWidth="1"/>
    <col min="11" max="11" width="7.125" style="598" bestFit="1" customWidth="1"/>
    <col min="12" max="12" width="9" style="607" bestFit="1" customWidth="1"/>
    <col min="13" max="13" width="7.125" style="607" bestFit="1" customWidth="1"/>
    <col min="14" max="14" width="8.5" style="607" customWidth="1"/>
    <col min="15" max="16" width="12.25" style="607" customWidth="1"/>
    <col min="17" max="16384" width="9" style="598"/>
  </cols>
  <sheetData>
    <row r="1" spans="1:16" ht="17.25" customHeight="1">
      <c r="A1" s="690" t="s">
        <v>433</v>
      </c>
    </row>
    <row r="2" spans="1:16" ht="17.25" customHeight="1">
      <c r="A2" s="690" t="s">
        <v>434</v>
      </c>
      <c r="C2" s="597"/>
      <c r="D2" s="597"/>
      <c r="E2" s="597"/>
      <c r="F2" s="597"/>
      <c r="G2" s="597"/>
      <c r="O2" s="414"/>
    </row>
    <row r="4" spans="1:16" ht="15.75" customHeight="1" thickBot="1">
      <c r="B4" s="599" t="s">
        <v>430</v>
      </c>
    </row>
    <row r="5" spans="1:16">
      <c r="B5" s="600"/>
      <c r="C5" s="601"/>
      <c r="D5" s="602"/>
      <c r="E5" s="691" t="s">
        <v>371</v>
      </c>
      <c r="F5" s="692" t="s">
        <v>372</v>
      </c>
      <c r="G5" s="692" t="s">
        <v>373</v>
      </c>
      <c r="H5" s="693" t="s">
        <v>374</v>
      </c>
      <c r="J5" s="151" t="s">
        <v>93</v>
      </c>
      <c r="K5" s="152"/>
      <c r="L5" s="152"/>
      <c r="M5" s="162"/>
      <c r="N5" s="153" t="s">
        <v>74</v>
      </c>
    </row>
    <row r="6" spans="1:16" ht="41.25" customHeight="1" thickBot="1">
      <c r="B6" s="1100" t="s">
        <v>375</v>
      </c>
      <c r="C6" s="1101"/>
      <c r="D6" s="891" t="s">
        <v>431</v>
      </c>
      <c r="E6" s="892" t="str">
        <f>'3(4)ｲ（表作成用1)'!R7</f>
        <v>悪性
新生物</v>
      </c>
      <c r="F6" s="892" t="str">
        <f>'3(4)ｲ（表作成用1)'!S7</f>
        <v>心疾患</v>
      </c>
      <c r="G6" s="893" t="str">
        <f>'3(4)ｲ（表作成用1)'!T7</f>
        <v>老衰</v>
      </c>
      <c r="H6" s="894" t="str">
        <f>'3(4)ｲ（表作成用1)'!U7</f>
        <v>脳血管
疾患</v>
      </c>
      <c r="J6" s="598" t="s">
        <v>379</v>
      </c>
      <c r="K6" s="607"/>
    </row>
    <row r="7" spans="1:16" s="605" customFormat="1" ht="18.75" customHeight="1" thickBot="1">
      <c r="B7" s="895" t="s">
        <v>0</v>
      </c>
      <c r="C7" s="897" t="s">
        <v>376</v>
      </c>
      <c r="D7" s="996">
        <f>'3(4)ｲ（表作成用1)'!B30</f>
        <v>13039</v>
      </c>
      <c r="E7" s="997">
        <f>'3(4)ｲ（表作成用1)'!C30</f>
        <v>3699</v>
      </c>
      <c r="F7" s="997">
        <f>'3(4)ｲ（表作成用1)'!D30</f>
        <v>2011</v>
      </c>
      <c r="G7" s="997">
        <f>'3(4)ｲ（表作成用1)'!E30</f>
        <v>1252</v>
      </c>
      <c r="H7" s="998">
        <f>'3(4)ｲ（表作成用1)'!F30</f>
        <v>873</v>
      </c>
      <c r="J7" s="701"/>
      <c r="K7" s="702" t="s">
        <v>94</v>
      </c>
      <c r="L7" s="702" t="s">
        <v>160</v>
      </c>
      <c r="M7" s="703" t="s">
        <v>162</v>
      </c>
      <c r="N7" s="704" t="s">
        <v>164</v>
      </c>
    </row>
    <row r="8" spans="1:16" s="605" customFormat="1" ht="18.75" customHeight="1">
      <c r="B8" s="603"/>
      <c r="C8" s="604" t="s">
        <v>377</v>
      </c>
      <c r="D8" s="999">
        <f>'3(4)ｲ（表作成用1)'!Q10</f>
        <v>923.17059787668643</v>
      </c>
      <c r="E8" s="1000">
        <f>'3(4)ｲ（表作成用1)'!R10</f>
        <v>261.8918660591965</v>
      </c>
      <c r="F8" s="1000">
        <f>'3(4)ｲ（表作成用1)'!S10</f>
        <v>142.38024943093922</v>
      </c>
      <c r="G8" s="1000">
        <f>'3(4)ｲ（表作成用1)'!T10</f>
        <v>88.64250238067423</v>
      </c>
      <c r="H8" s="1001">
        <f>'3(4)ｲ（表作成用1)'!U10</f>
        <v>61.80902921591742</v>
      </c>
      <c r="J8" s="697" t="str">
        <f>E6</f>
        <v>悪性
新生物</v>
      </c>
      <c r="K8" s="705">
        <f>E9</f>
        <v>263.53962083506599</v>
      </c>
      <c r="L8" s="705">
        <f>E12</f>
        <v>281.64558039574632</v>
      </c>
      <c r="M8" s="706">
        <f>E15</f>
        <v>410.74465355461268</v>
      </c>
      <c r="N8" s="707">
        <f>E18</f>
        <v>8793</v>
      </c>
    </row>
    <row r="9" spans="1:16" s="605" customFormat="1" ht="18.75" customHeight="1" thickBot="1">
      <c r="B9" s="603"/>
      <c r="C9" s="898" t="s">
        <v>378</v>
      </c>
      <c r="D9" s="1002">
        <f>'3(4)ｲ（表作成用2) '!AE33</f>
        <v>897.12624039119544</v>
      </c>
      <c r="E9" s="1003">
        <f>'3(4)ｲ（表作成用2) '!C33</f>
        <v>263.53962083506599</v>
      </c>
      <c r="F9" s="1003">
        <f>'3(4)ｲ（表作成用2) '!J33</f>
        <v>136.35409408752855</v>
      </c>
      <c r="G9" s="1003">
        <f>'3(4)ｲ（表作成用2) '!Q33</f>
        <v>79.460707557005733</v>
      </c>
      <c r="H9" s="1004">
        <f>'3(4)ｲ（表作成用2) '!X33</f>
        <v>60.176750718192949</v>
      </c>
      <c r="J9" s="698" t="str">
        <f>F6</f>
        <v>心疾患</v>
      </c>
      <c r="K9" s="708">
        <f>F9</f>
        <v>136.35409408752855</v>
      </c>
      <c r="L9" s="708">
        <f>F12</f>
        <v>173.91322527256335</v>
      </c>
      <c r="M9" s="709">
        <f>F15</f>
        <v>294.80879012906763</v>
      </c>
      <c r="N9" s="710">
        <f>F18</f>
        <v>208.41194457417384</v>
      </c>
    </row>
    <row r="10" spans="1:16" s="605" customFormat="1" ht="18.75" customHeight="1">
      <c r="B10" s="895" t="s">
        <v>95</v>
      </c>
      <c r="C10" s="896" t="s">
        <v>376</v>
      </c>
      <c r="D10" s="1005">
        <f>'3(4)ｲ（表作成用1)'!I30</f>
        <v>1386</v>
      </c>
      <c r="E10" s="1006">
        <f>'3(4)ｲ（表作成用1)'!J30</f>
        <v>412</v>
      </c>
      <c r="F10" s="1006">
        <f>'3(4)ｲ（表作成用1)'!K30</f>
        <v>271</v>
      </c>
      <c r="G10" s="1006">
        <f>'3(4)ｲ（表作成用1)'!L30</f>
        <v>125</v>
      </c>
      <c r="H10" s="1007">
        <f>'3(4)ｲ（表作成用1)'!M30</f>
        <v>87</v>
      </c>
      <c r="J10" s="699" t="str">
        <f>G6</f>
        <v>老衰</v>
      </c>
      <c r="K10" s="711">
        <f>G9</f>
        <v>79.460707557005733</v>
      </c>
      <c r="L10" s="711">
        <f>G12</f>
        <v>77.200247037012517</v>
      </c>
      <c r="M10" s="712">
        <f>G15</f>
        <v>184.07797736594219</v>
      </c>
      <c r="N10" s="713">
        <f>G18</f>
        <v>45.175720930175714</v>
      </c>
    </row>
    <row r="11" spans="1:16" s="605" customFormat="1" ht="18.75" customHeight="1" thickBot="1">
      <c r="B11" s="603"/>
      <c r="C11" s="889" t="s">
        <v>377</v>
      </c>
      <c r="D11" s="1008">
        <f>'3(4)ｲ（表作成用1)'!Q13</f>
        <v>967.10044307992894</v>
      </c>
      <c r="E11" s="1009">
        <f>'3(4)ｲ（表作成用1)'!R13</f>
        <v>287.47863098768443</v>
      </c>
      <c r="F11" s="1009">
        <f>'3(4)ｲ（表作成用1)'!S13</f>
        <v>189.09395387782158</v>
      </c>
      <c r="G11" s="1009">
        <f>'3(4)ｲ（表作成用1)'!T13</f>
        <v>87.220458430729522</v>
      </c>
      <c r="H11" s="1010">
        <f>'3(4)ｲ（表作成用1)'!U13</f>
        <v>60.705439067787744</v>
      </c>
      <c r="J11" s="700" t="str">
        <f>H6</f>
        <v>脳血管
疾患</v>
      </c>
      <c r="K11" s="714">
        <f>H9</f>
        <v>60.176750718192949</v>
      </c>
      <c r="L11" s="714">
        <f>H12</f>
        <v>58.970997929370348</v>
      </c>
      <c r="M11" s="715">
        <f>H15</f>
        <v>94.544335442953383</v>
      </c>
      <c r="N11" s="716">
        <f>H18</f>
        <v>54.002907614134443</v>
      </c>
    </row>
    <row r="12" spans="1:16" s="605" customFormat="1" ht="18.75" customHeight="1" thickBot="1">
      <c r="B12" s="606"/>
      <c r="C12" s="890" t="s">
        <v>378</v>
      </c>
      <c r="D12" s="1011">
        <f>'3(4)ｲ（表作成用2) '!AE64</f>
        <v>920.23136328837438</v>
      </c>
      <c r="E12" s="1012">
        <f>'3(4)ｲ（表作成用2) '!C64</f>
        <v>281.64558039574632</v>
      </c>
      <c r="F12" s="1012">
        <f>'3(4)ｲ（表作成用2) '!J64</f>
        <v>173.91322527256335</v>
      </c>
      <c r="G12" s="1012">
        <f>'3(4)ｲ（表作成用2) '!Q64</f>
        <v>77.200247037012517</v>
      </c>
      <c r="H12" s="1013">
        <f>'3(4)ｲ（表作成用2) '!X64</f>
        <v>58.970997929370348</v>
      </c>
    </row>
    <row r="13" spans="1:16" s="605" customFormat="1" ht="18.75" customHeight="1">
      <c r="B13" s="603" t="s">
        <v>114</v>
      </c>
      <c r="C13" s="889" t="s">
        <v>376</v>
      </c>
      <c r="D13" s="1014">
        <f>'3(4)ｲ（表作成用1)'!B55</f>
        <v>945</v>
      </c>
      <c r="E13" s="1006">
        <f>'3(4)ｲ（表作成用1)'!C55</f>
        <v>280</v>
      </c>
      <c r="F13" s="1006">
        <f>'3(4)ｲ（表作成用1)'!D55</f>
        <v>171</v>
      </c>
      <c r="G13" s="1006">
        <f>'3(4)ｲ（表作成用1)'!E55</f>
        <v>105</v>
      </c>
      <c r="H13" s="1007">
        <f>'3(4)ｲ（表作成用1)'!F55</f>
        <v>62</v>
      </c>
    </row>
    <row r="14" spans="1:16" s="605" customFormat="1" ht="18.75" customHeight="1">
      <c r="B14" s="603"/>
      <c r="C14" s="889" t="s">
        <v>377</v>
      </c>
      <c r="D14" s="1008">
        <f>'3(4)ｲ（表作成用1)'!Q16</f>
        <v>1064.8727223555661</v>
      </c>
      <c r="E14" s="1009">
        <f>'3(4)ｲ（表作成用1)'!R16</f>
        <v>315.51784366090845</v>
      </c>
      <c r="F14" s="1009">
        <f>'3(4)ｲ（表作成用1)'!S16</f>
        <v>192.69125452148339</v>
      </c>
      <c r="G14" s="1009">
        <f>'3(4)ｲ（表作成用1)'!T16</f>
        <v>118.31919137284068</v>
      </c>
      <c r="H14" s="1010">
        <f>'3(4)ｲ（表作成用1)'!U16</f>
        <v>69.864665382058305</v>
      </c>
    </row>
    <row r="15" spans="1:16" s="605" customFormat="1" ht="18.75" customHeight="1" thickBot="1">
      <c r="B15" s="606"/>
      <c r="C15" s="890" t="s">
        <v>378</v>
      </c>
      <c r="D15" s="1011">
        <f>'3(4)ｲ（表作成用2) '!AE96</f>
        <v>1526.8437500498103</v>
      </c>
      <c r="E15" s="1012">
        <f>'3(4)ｲ（表作成用2) '!C96</f>
        <v>410.74465355461268</v>
      </c>
      <c r="F15" s="1012">
        <f>'3(4)ｲ（表作成用2) '!J96</f>
        <v>294.80879012906763</v>
      </c>
      <c r="G15" s="1012">
        <f>'3(4)ｲ（表作成用2) '!Q96</f>
        <v>184.07797736594219</v>
      </c>
      <c r="H15" s="1013">
        <f>'3(4)ｲ（表作成用2) '!X96</f>
        <v>94.544335442953383</v>
      </c>
    </row>
    <row r="16" spans="1:16" s="605" customFormat="1" ht="18.75" customHeight="1">
      <c r="B16" s="603" t="s">
        <v>115</v>
      </c>
      <c r="C16" s="889" t="s">
        <v>376</v>
      </c>
      <c r="D16" s="1014">
        <f>'3(4)ｲ（表作成用1)'!I55</f>
        <v>441</v>
      </c>
      <c r="E16" s="1006">
        <f>'3(4)ｲ（表作成用1)'!J55</f>
        <v>132</v>
      </c>
      <c r="F16" s="1006">
        <f>'3(4)ｲ（表作成用1)'!K55</f>
        <v>100</v>
      </c>
      <c r="G16" s="1006">
        <f>'3(4)ｲ（表作成用1)'!L55</f>
        <v>20</v>
      </c>
      <c r="H16" s="1007">
        <f>'3(4)ｲ（表作成用1)'!M55</f>
        <v>25</v>
      </c>
      <c r="L16" s="607"/>
      <c r="M16" s="607"/>
      <c r="N16" s="607"/>
      <c r="O16" s="607"/>
      <c r="P16" s="607"/>
    </row>
    <row r="17" spans="2:16" s="605" customFormat="1" ht="18.75" customHeight="1">
      <c r="B17" s="603"/>
      <c r="C17" s="889" t="s">
        <v>377</v>
      </c>
      <c r="D17" s="1008">
        <f>'3(4)ｲ（表作成用1)'!Q19</f>
        <v>808.10672139558744</v>
      </c>
      <c r="E17" s="1009">
        <f>'3(4)ｲ（表作成用1)'!R19</f>
        <v>241.88228395514182</v>
      </c>
      <c r="F17" s="1009">
        <f>'3(4)ｲ（表作成用1)'!S19</f>
        <v>183.24415451147109</v>
      </c>
      <c r="G17" s="1009">
        <f>'3(4)ｲ（表作成用1)'!T19</f>
        <v>36.648830902294215</v>
      </c>
      <c r="H17" s="1010">
        <f>'3(4)ｲ（表作成用1)'!U19</f>
        <v>45.811038627867774</v>
      </c>
      <c r="L17" s="607"/>
      <c r="M17" s="607"/>
      <c r="N17" s="607"/>
      <c r="O17" s="607"/>
      <c r="P17" s="607"/>
    </row>
    <row r="18" spans="2:16" s="605" customFormat="1" ht="18.75" customHeight="1" thickBot="1">
      <c r="B18" s="606"/>
      <c r="C18" s="890" t="s">
        <v>378</v>
      </c>
      <c r="D18" s="1011">
        <f>'3(4)ｲ（表作成用2) '!AE128</f>
        <v>923.48274278942972</v>
      </c>
      <c r="E18" s="1012">
        <f>'3(4)ｲ（表作成用2) '!C18</f>
        <v>8793</v>
      </c>
      <c r="F18" s="1012">
        <f>'3(4)ｲ（表作成用2) '!J128</f>
        <v>208.41194457417384</v>
      </c>
      <c r="G18" s="1012">
        <f>'3(4)ｲ（表作成用2) '!Q128</f>
        <v>45.175720930175714</v>
      </c>
      <c r="H18" s="1013">
        <f>'3(4)ｲ（表作成用2) '!X128</f>
        <v>54.002907614134443</v>
      </c>
      <c r="K18" s="598"/>
      <c r="L18" s="607"/>
      <c r="M18" s="607"/>
      <c r="N18" s="607"/>
      <c r="O18" s="607"/>
      <c r="P18" s="607"/>
    </row>
    <row r="19" spans="2:16" ht="15" customHeight="1">
      <c r="C19" s="608"/>
    </row>
    <row r="20" spans="2:16" ht="15" customHeight="1">
      <c r="C20" s="608"/>
    </row>
    <row r="21" spans="2:16" ht="15" customHeight="1">
      <c r="C21" s="608"/>
    </row>
    <row r="22" spans="2:16" ht="15" customHeight="1">
      <c r="C22" s="608"/>
    </row>
    <row r="23" spans="2:16" ht="15" customHeight="1">
      <c r="C23" s="608"/>
    </row>
    <row r="40" spans="1:16">
      <c r="A40" s="630" t="s">
        <v>380</v>
      </c>
      <c r="K40" s="608"/>
      <c r="L40" s="609"/>
      <c r="M40" s="609"/>
      <c r="N40" s="609"/>
      <c r="O40" s="609"/>
      <c r="P40" s="609"/>
    </row>
    <row r="41" spans="1:16" ht="126.75" customHeight="1">
      <c r="B41" s="1102" t="s">
        <v>656</v>
      </c>
      <c r="C41" s="1102"/>
      <c r="D41" s="1102"/>
      <c r="E41" s="1102"/>
      <c r="F41" s="1102"/>
      <c r="G41" s="1102"/>
      <c r="H41" s="1102"/>
      <c r="K41" s="610"/>
      <c r="L41" s="611"/>
      <c r="M41" s="611"/>
      <c r="N41" s="611"/>
      <c r="O41" s="611"/>
      <c r="P41" s="611"/>
    </row>
    <row r="42" spans="1:16" ht="21" customHeight="1">
      <c r="C42" s="855" t="s">
        <v>655</v>
      </c>
      <c r="D42" s="632"/>
      <c r="J42" s="607"/>
      <c r="K42" s="607"/>
      <c r="O42" s="598"/>
      <c r="P42" s="598"/>
    </row>
    <row r="43" spans="1:16" ht="14.25">
      <c r="B43" s="608"/>
      <c r="C43" s="721" t="s">
        <v>673</v>
      </c>
      <c r="D43" s="722">
        <v>5026</v>
      </c>
      <c r="J43" s="607"/>
      <c r="K43" s="607"/>
      <c r="O43" s="598"/>
      <c r="P43" s="598"/>
    </row>
    <row r="44" spans="1:16" ht="14.25">
      <c r="B44" s="608"/>
      <c r="C44" s="721" t="s">
        <v>651</v>
      </c>
      <c r="D44" s="722">
        <v>5369</v>
      </c>
      <c r="J44" s="607"/>
      <c r="K44" s="607"/>
      <c r="O44" s="598"/>
      <c r="P44" s="598"/>
    </row>
    <row r="45" spans="1:16" ht="14.25">
      <c r="B45" s="608"/>
      <c r="C45" s="721" t="s">
        <v>410</v>
      </c>
      <c r="D45" s="722">
        <v>5711</v>
      </c>
      <c r="J45" s="607"/>
      <c r="K45" s="607"/>
      <c r="O45" s="598"/>
      <c r="P45" s="598"/>
    </row>
    <row r="46" spans="1:16" ht="14.25">
      <c r="B46" s="608"/>
      <c r="C46" s="721" t="s">
        <v>411</v>
      </c>
      <c r="D46" s="722">
        <v>6053</v>
      </c>
      <c r="J46" s="607"/>
      <c r="K46" s="607"/>
      <c r="O46" s="598"/>
      <c r="P46" s="598"/>
    </row>
    <row r="47" spans="1:16" ht="14.25">
      <c r="B47" s="608"/>
      <c r="C47" s="721" t="s">
        <v>412</v>
      </c>
      <c r="D47" s="722">
        <v>6396</v>
      </c>
      <c r="J47" s="607"/>
      <c r="K47" s="607"/>
      <c r="O47" s="598"/>
      <c r="P47" s="598"/>
    </row>
    <row r="48" spans="1:16" ht="14.25">
      <c r="B48" s="608"/>
      <c r="C48" s="721" t="s">
        <v>413</v>
      </c>
      <c r="D48" s="722">
        <v>6738</v>
      </c>
      <c r="J48" s="607"/>
      <c r="K48" s="607"/>
      <c r="O48" s="598"/>
      <c r="P48" s="598"/>
    </row>
    <row r="49" spans="2:16" ht="14.25">
      <c r="B49" s="608"/>
      <c r="C49" s="721" t="s">
        <v>414</v>
      </c>
      <c r="D49" s="722">
        <v>7081</v>
      </c>
      <c r="J49" s="607"/>
      <c r="K49" s="607"/>
      <c r="O49" s="598"/>
      <c r="P49" s="598"/>
    </row>
    <row r="50" spans="2:16" ht="14.25">
      <c r="B50" s="608"/>
      <c r="C50" s="721" t="s">
        <v>415</v>
      </c>
      <c r="D50" s="722">
        <v>7423</v>
      </c>
      <c r="J50" s="607"/>
      <c r="K50" s="607"/>
      <c r="O50" s="598"/>
      <c r="P50" s="598"/>
    </row>
    <row r="51" spans="2:16" ht="14.25">
      <c r="B51" s="608"/>
      <c r="C51" s="721" t="s">
        <v>416</v>
      </c>
      <c r="D51" s="722">
        <v>7766</v>
      </c>
      <c r="J51" s="607"/>
      <c r="K51" s="607"/>
      <c r="O51" s="598"/>
      <c r="P51" s="598"/>
    </row>
    <row r="52" spans="2:16" ht="14.25">
      <c r="B52" s="608"/>
      <c r="C52" s="721" t="s">
        <v>417</v>
      </c>
      <c r="D52" s="722">
        <v>8108</v>
      </c>
      <c r="J52" s="607"/>
      <c r="K52" s="607"/>
      <c r="O52" s="598"/>
      <c r="P52" s="598"/>
    </row>
    <row r="53" spans="2:16" ht="14.25">
      <c r="B53" s="608"/>
      <c r="C53" s="721" t="s">
        <v>418</v>
      </c>
      <c r="D53" s="722">
        <v>8451</v>
      </c>
      <c r="J53" s="607"/>
      <c r="K53" s="607"/>
      <c r="O53" s="598"/>
      <c r="P53" s="598"/>
    </row>
    <row r="54" spans="2:16" ht="14.25">
      <c r="B54" s="608"/>
      <c r="C54" s="721" t="s">
        <v>419</v>
      </c>
      <c r="D54" s="722">
        <v>8793</v>
      </c>
      <c r="J54" s="607"/>
      <c r="K54" s="607"/>
      <c r="O54" s="598"/>
      <c r="P54" s="598"/>
    </row>
    <row r="55" spans="2:16" ht="14.25">
      <c r="B55" s="608"/>
      <c r="C55" s="721" t="s">
        <v>420</v>
      </c>
      <c r="D55" s="722">
        <v>9135</v>
      </c>
      <c r="J55" s="607"/>
      <c r="K55" s="607"/>
      <c r="O55" s="598"/>
      <c r="P55" s="598"/>
    </row>
    <row r="56" spans="2:16" ht="14.25">
      <c r="B56" s="608"/>
      <c r="C56" s="721" t="s">
        <v>421</v>
      </c>
      <c r="D56" s="722">
        <v>9246</v>
      </c>
      <c r="J56" s="607"/>
      <c r="K56" s="607"/>
      <c r="O56" s="598"/>
      <c r="P56" s="598"/>
    </row>
    <row r="57" spans="2:16" ht="14.25">
      <c r="B57" s="608"/>
      <c r="C57" s="721" t="s">
        <v>422</v>
      </c>
      <c r="D57" s="722">
        <v>7892</v>
      </c>
      <c r="J57" s="607"/>
      <c r="K57" s="607"/>
      <c r="O57" s="598"/>
      <c r="P57" s="598"/>
    </row>
    <row r="58" spans="2:16" ht="14.25">
      <c r="B58" s="608"/>
      <c r="C58" s="721" t="s">
        <v>423</v>
      </c>
      <c r="D58" s="722">
        <v>6306</v>
      </c>
      <c r="J58" s="607"/>
      <c r="K58" s="607"/>
      <c r="O58" s="598"/>
      <c r="P58" s="598"/>
    </row>
    <row r="59" spans="2:16" ht="14.25">
      <c r="B59" s="608"/>
      <c r="C59" s="721" t="s">
        <v>424</v>
      </c>
      <c r="D59" s="722">
        <v>4720</v>
      </c>
      <c r="J59" s="607"/>
      <c r="K59" s="607"/>
      <c r="O59" s="598"/>
      <c r="P59" s="598"/>
    </row>
    <row r="60" spans="2:16" ht="14.25">
      <c r="C60" s="721" t="s">
        <v>652</v>
      </c>
      <c r="D60" s="722">
        <v>3134</v>
      </c>
      <c r="J60" s="607"/>
      <c r="K60" s="607"/>
      <c r="O60" s="598"/>
      <c r="P60" s="598"/>
    </row>
    <row r="61" spans="2:16" ht="14.25">
      <c r="C61" s="721" t="s">
        <v>653</v>
      </c>
      <c r="D61" s="722">
        <v>1548</v>
      </c>
      <c r="J61" s="607"/>
      <c r="K61" s="607"/>
      <c r="O61" s="598"/>
      <c r="P61" s="598"/>
    </row>
    <row r="62" spans="2:16" ht="14.25">
      <c r="C62" s="721" t="s">
        <v>654</v>
      </c>
      <c r="D62" s="722">
        <v>423</v>
      </c>
    </row>
  </sheetData>
  <mergeCells count="2">
    <mergeCell ref="B6:C6"/>
    <mergeCell ref="B41:H41"/>
  </mergeCells>
  <phoneticPr fontId="15"/>
  <pageMargins left="0.74803149606299213" right="0.59055118110236227" top="0.39370078740157483" bottom="0.39370078740157483" header="0.51181102362204722" footer="0.51181102362204722"/>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83"/>
  <sheetViews>
    <sheetView topLeftCell="A28" zoomScale="117" zoomScaleNormal="100" workbookViewId="0">
      <selection activeCell="Q49" sqref="Q49"/>
    </sheetView>
  </sheetViews>
  <sheetFormatPr defaultRowHeight="13.5"/>
  <cols>
    <col min="1" max="1" width="9" style="85"/>
    <col min="2" max="2" width="7" style="85" customWidth="1"/>
    <col min="3" max="3" width="6" style="85" bestFit="1" customWidth="1"/>
    <col min="4" max="6" width="7" style="85" customWidth="1"/>
    <col min="7" max="7" width="1.75" style="85" customWidth="1"/>
    <col min="8" max="8" width="9" style="85"/>
    <col min="9" max="9" width="5.875" style="85" bestFit="1" customWidth="1"/>
    <col min="10" max="13" width="6" style="85" bestFit="1" customWidth="1"/>
    <col min="14" max="14" width="2.25" style="85" customWidth="1"/>
    <col min="15" max="15" width="3.75" style="85" customWidth="1"/>
    <col min="16" max="16" width="13.75" style="85" bestFit="1" customWidth="1"/>
    <col min="17" max="17" width="9.875" style="85" bestFit="1" customWidth="1"/>
    <col min="18" max="18" width="11" style="85" bestFit="1" customWidth="1"/>
    <col min="19" max="20" width="9.875" style="85" bestFit="1" customWidth="1"/>
    <col min="21" max="21" width="11" style="85" bestFit="1" customWidth="1"/>
    <col min="22" max="16384" width="9" style="85"/>
  </cols>
  <sheetData>
    <row r="1" spans="1:21">
      <c r="A1" s="151" t="s">
        <v>223</v>
      </c>
      <c r="B1" s="152"/>
      <c r="C1" s="152"/>
      <c r="D1" s="162"/>
      <c r="E1" s="153" t="s">
        <v>74</v>
      </c>
      <c r="F1" s="118"/>
      <c r="H1" s="118"/>
      <c r="I1" s="118"/>
      <c r="J1" s="118"/>
      <c r="K1" s="118"/>
      <c r="L1" s="118"/>
      <c r="M1" s="118"/>
    </row>
    <row r="2" spans="1:21">
      <c r="A2" s="118" t="s">
        <v>647</v>
      </c>
      <c r="B2" s="118"/>
      <c r="C2" s="118"/>
      <c r="D2" s="118"/>
      <c r="E2" s="118"/>
      <c r="F2" s="118"/>
      <c r="G2" s="118"/>
      <c r="H2" s="118"/>
      <c r="I2" s="118"/>
      <c r="J2" s="118"/>
      <c r="K2" s="118"/>
      <c r="L2" s="118"/>
      <c r="M2" s="118"/>
    </row>
    <row r="3" spans="1:21">
      <c r="A3" s="118"/>
      <c r="B3" s="118"/>
      <c r="C3" s="118"/>
      <c r="D3" s="118"/>
      <c r="E3" s="118"/>
      <c r="F3" s="118"/>
      <c r="G3" s="118"/>
      <c r="H3" s="118"/>
      <c r="I3" s="118"/>
      <c r="J3" s="118"/>
      <c r="K3" s="118"/>
      <c r="L3" s="118"/>
      <c r="M3" s="118"/>
    </row>
    <row r="4" spans="1:21">
      <c r="A4" s="633" t="s">
        <v>409</v>
      </c>
      <c r="B4" s="118"/>
      <c r="C4" s="118"/>
      <c r="D4" s="118"/>
      <c r="E4" s="118"/>
      <c r="F4" s="118"/>
      <c r="G4" s="118"/>
      <c r="H4" s="118"/>
      <c r="I4" s="118"/>
      <c r="J4" s="118"/>
      <c r="K4" s="118"/>
      <c r="L4" s="118"/>
      <c r="M4" s="118"/>
      <c r="O4" s="633" t="s">
        <v>408</v>
      </c>
    </row>
    <row r="5" spans="1:21">
      <c r="B5" s="118"/>
      <c r="C5" s="631" t="s">
        <v>496</v>
      </c>
      <c r="D5" s="118"/>
      <c r="E5" s="118"/>
      <c r="F5" s="118"/>
      <c r="G5" s="118"/>
      <c r="H5" s="118"/>
      <c r="I5" s="118"/>
      <c r="J5" s="118"/>
      <c r="K5" s="118"/>
      <c r="L5" s="118"/>
      <c r="M5" s="118"/>
    </row>
    <row r="6" spans="1:21">
      <c r="A6" s="633"/>
      <c r="B6" s="168"/>
      <c r="C6" s="616" t="s">
        <v>404</v>
      </c>
      <c r="D6" s="616" t="s">
        <v>405</v>
      </c>
      <c r="E6" s="616" t="s">
        <v>406</v>
      </c>
      <c r="F6" s="616" t="s">
        <v>407</v>
      </c>
      <c r="G6" s="118"/>
      <c r="H6" s="118"/>
      <c r="I6" s="118"/>
      <c r="J6" s="118"/>
      <c r="K6" s="118"/>
      <c r="L6" s="118"/>
      <c r="M6" s="118"/>
      <c r="P6" s="192"/>
      <c r="Q6" s="168"/>
      <c r="R6" s="616" t="s">
        <v>404</v>
      </c>
      <c r="S6" s="616" t="s">
        <v>405</v>
      </c>
      <c r="T6" s="616" t="s">
        <v>406</v>
      </c>
      <c r="U6" s="616" t="s">
        <v>407</v>
      </c>
    </row>
    <row r="7" spans="1:21" ht="27.75" thickBot="1">
      <c r="A7" s="579" t="s">
        <v>356</v>
      </c>
      <c r="B7" s="1103" t="s">
        <v>400</v>
      </c>
      <c r="C7" s="821" t="s">
        <v>399</v>
      </c>
      <c r="D7" s="822" t="s">
        <v>357</v>
      </c>
      <c r="E7" s="823" t="s">
        <v>685</v>
      </c>
      <c r="F7" s="823" t="s">
        <v>686</v>
      </c>
      <c r="G7" s="581"/>
      <c r="H7" s="582" t="s">
        <v>95</v>
      </c>
      <c r="I7" s="1103" t="s">
        <v>400</v>
      </c>
      <c r="J7" s="614" t="str">
        <f>$C$7</f>
        <v>悪性
新生物</v>
      </c>
      <c r="K7" s="580" t="str">
        <f>$D$7</f>
        <v>心疾患</v>
      </c>
      <c r="L7" s="819" t="str">
        <f>$E$7</f>
        <v>老衰</v>
      </c>
      <c r="M7" s="615" t="str">
        <f>$F$7</f>
        <v>脳血管
疾患</v>
      </c>
      <c r="O7" s="1105"/>
      <c r="P7" s="1106"/>
      <c r="Q7" s="827" t="s">
        <v>2</v>
      </c>
      <c r="R7" s="824" t="str">
        <f>$C$7</f>
        <v>悪性
新生物</v>
      </c>
      <c r="S7" s="825" t="str">
        <f>$D$7</f>
        <v>心疾患</v>
      </c>
      <c r="T7" s="826" t="str">
        <f>$E$7</f>
        <v>老衰</v>
      </c>
      <c r="U7" s="826" t="str">
        <f>$F$7</f>
        <v>脳血管
疾患</v>
      </c>
    </row>
    <row r="8" spans="1:21" s="591" customFormat="1" ht="14.25" thickBot="1">
      <c r="A8" s="583"/>
      <c r="B8" s="1104"/>
      <c r="C8" s="584" t="s">
        <v>358</v>
      </c>
      <c r="D8" s="585" t="s">
        <v>358</v>
      </c>
      <c r="E8" s="584" t="s">
        <v>358</v>
      </c>
      <c r="F8" s="586" t="s">
        <v>358</v>
      </c>
      <c r="G8" s="587"/>
      <c r="H8" s="588"/>
      <c r="I8" s="1104"/>
      <c r="J8" s="584" t="s">
        <v>358</v>
      </c>
      <c r="K8" s="585" t="s">
        <v>358</v>
      </c>
      <c r="L8" s="584" t="s">
        <v>358</v>
      </c>
      <c r="M8" s="586" t="s">
        <v>358</v>
      </c>
      <c r="O8" s="1107" t="s">
        <v>94</v>
      </c>
      <c r="P8" s="619" t="s">
        <v>382</v>
      </c>
      <c r="Q8" s="620">
        <f>'3(4)ｲ（表作成用1)'!B30</f>
        <v>13039</v>
      </c>
      <c r="R8" s="620">
        <f>'3(4)ｲ（表作成用1)'!C30</f>
        <v>3699</v>
      </c>
      <c r="S8" s="620">
        <f>'3(4)ｲ（表作成用1)'!D30</f>
        <v>2011</v>
      </c>
      <c r="T8" s="620">
        <f>'3(4)ｲ（表作成用1)'!E30</f>
        <v>1252</v>
      </c>
      <c r="U8" s="621">
        <f>'3(4)ｲ（表作成用1)'!F30</f>
        <v>873</v>
      </c>
    </row>
    <row r="9" spans="1:21" s="591" customFormat="1" ht="15" customHeight="1">
      <c r="A9" s="589" t="s">
        <v>359</v>
      </c>
      <c r="B9" s="1015">
        <v>27</v>
      </c>
      <c r="C9" s="1016">
        <v>1</v>
      </c>
      <c r="D9" s="1017">
        <v>1</v>
      </c>
      <c r="E9" s="1017">
        <v>0</v>
      </c>
      <c r="F9" s="1017">
        <v>1</v>
      </c>
      <c r="G9" s="590"/>
      <c r="H9" s="589" t="s">
        <v>359</v>
      </c>
      <c r="I9" s="1023">
        <f>B34+I34</f>
        <v>2</v>
      </c>
      <c r="J9" s="1024">
        <f t="shared" ref="J9:M24" si="0">C34+J34</f>
        <v>0</v>
      </c>
      <c r="K9" s="1024">
        <f t="shared" si="0"/>
        <v>0</v>
      </c>
      <c r="L9" s="1024">
        <f t="shared" si="0"/>
        <v>0</v>
      </c>
      <c r="M9" s="1025">
        <f t="shared" si="0"/>
        <v>0</v>
      </c>
      <c r="O9" s="1108"/>
      <c r="P9" s="612" t="s">
        <v>397</v>
      </c>
      <c r="Q9" s="613">
        <f>'1人口の推移　年齢階級別'!B4</f>
        <v>1412415</v>
      </c>
      <c r="R9" s="613">
        <f>Q9</f>
        <v>1412415</v>
      </c>
      <c r="S9" s="613">
        <f>Q9</f>
        <v>1412415</v>
      </c>
      <c r="T9" s="613">
        <f>Q9</f>
        <v>1412415</v>
      </c>
      <c r="U9" s="622">
        <f>Q9</f>
        <v>1412415</v>
      </c>
    </row>
    <row r="10" spans="1:21" s="591" customFormat="1" ht="15" customHeight="1" thickBot="1">
      <c r="A10" s="589" t="s">
        <v>360</v>
      </c>
      <c r="B10" s="1018">
        <v>4</v>
      </c>
      <c r="C10" s="1019">
        <v>2</v>
      </c>
      <c r="D10" s="1020">
        <v>1</v>
      </c>
      <c r="E10" s="1020">
        <v>0</v>
      </c>
      <c r="F10" s="1020">
        <v>0</v>
      </c>
      <c r="G10" s="590"/>
      <c r="H10" s="589" t="s">
        <v>360</v>
      </c>
      <c r="I10" s="1022">
        <f t="shared" ref="I10:M25" si="1">B35+I35</f>
        <v>0</v>
      </c>
      <c r="J10" s="1026">
        <f t="shared" si="1"/>
        <v>0</v>
      </c>
      <c r="K10" s="1026">
        <f t="shared" si="1"/>
        <v>0</v>
      </c>
      <c r="L10" s="1026">
        <f t="shared" si="1"/>
        <v>0</v>
      </c>
      <c r="M10" s="1027">
        <f t="shared" si="1"/>
        <v>0</v>
      </c>
      <c r="O10" s="1109"/>
      <c r="P10" s="623" t="s">
        <v>383</v>
      </c>
      <c r="Q10" s="624">
        <f>Q8/Q9*100000</f>
        <v>923.17059787668643</v>
      </c>
      <c r="R10" s="624">
        <f>R8/R9*100000</f>
        <v>261.8918660591965</v>
      </c>
      <c r="S10" s="624">
        <f>S8/S9*100000</f>
        <v>142.38024943093922</v>
      </c>
      <c r="T10" s="624">
        <f>T8/T9*100000</f>
        <v>88.64250238067423</v>
      </c>
      <c r="U10" s="625">
        <f>U8/U9*100000</f>
        <v>61.80902921591742</v>
      </c>
    </row>
    <row r="11" spans="1:21" s="591" customFormat="1" ht="15" customHeight="1">
      <c r="A11" s="589" t="s">
        <v>361</v>
      </c>
      <c r="B11" s="1018">
        <v>6</v>
      </c>
      <c r="C11" s="1019">
        <v>0</v>
      </c>
      <c r="D11" s="1020">
        <v>0</v>
      </c>
      <c r="E11" s="1020">
        <v>0</v>
      </c>
      <c r="F11" s="1020">
        <v>0</v>
      </c>
      <c r="G11" s="118"/>
      <c r="H11" s="589" t="s">
        <v>361</v>
      </c>
      <c r="I11" s="1022">
        <f t="shared" ref="I11" si="2">B36+I36</f>
        <v>0</v>
      </c>
      <c r="J11" s="1026">
        <f t="shared" si="0"/>
        <v>0</v>
      </c>
      <c r="K11" s="1026">
        <f t="shared" ref="K11" si="3">D36+K36</f>
        <v>0</v>
      </c>
      <c r="L11" s="1026">
        <f t="shared" si="0"/>
        <v>0</v>
      </c>
      <c r="M11" s="1027">
        <f t="shared" si="0"/>
        <v>0</v>
      </c>
      <c r="O11" s="1110" t="s">
        <v>401</v>
      </c>
      <c r="P11" s="619" t="s">
        <v>382</v>
      </c>
      <c r="Q11" s="620">
        <f>'3(4)ｲ（表作成用1)'!I30</f>
        <v>1386</v>
      </c>
      <c r="R11" s="620">
        <f>'3(4)ｲ（表作成用1)'!J30</f>
        <v>412</v>
      </c>
      <c r="S11" s="620">
        <f>'3(4)ｲ（表作成用1)'!K30</f>
        <v>271</v>
      </c>
      <c r="T11" s="620">
        <f>'3(4)ｲ（表作成用1)'!L30</f>
        <v>125</v>
      </c>
      <c r="U11" s="621">
        <f>'3(4)ｲ（表作成用1)'!M30</f>
        <v>87</v>
      </c>
    </row>
    <row r="12" spans="1:21" s="591" customFormat="1" ht="15" customHeight="1">
      <c r="A12" s="589" t="s">
        <v>238</v>
      </c>
      <c r="B12" s="1018">
        <v>14</v>
      </c>
      <c r="C12" s="1019">
        <v>1</v>
      </c>
      <c r="D12" s="1020">
        <v>1</v>
      </c>
      <c r="E12" s="1020">
        <v>0</v>
      </c>
      <c r="F12" s="1020">
        <v>0</v>
      </c>
      <c r="G12" s="592"/>
      <c r="H12" s="589" t="s">
        <v>238</v>
      </c>
      <c r="I12" s="1022">
        <f t="shared" si="1"/>
        <v>1</v>
      </c>
      <c r="J12" s="1026">
        <f t="shared" si="1"/>
        <v>0</v>
      </c>
      <c r="K12" s="1026">
        <f t="shared" si="0"/>
        <v>0</v>
      </c>
      <c r="L12" s="1026">
        <f t="shared" si="1"/>
        <v>0</v>
      </c>
      <c r="M12" s="1027">
        <f t="shared" si="1"/>
        <v>0</v>
      </c>
      <c r="O12" s="1111"/>
      <c r="P12" s="612" t="s">
        <v>398</v>
      </c>
      <c r="Q12" s="613">
        <f>'1人口の推移　年齢階級別'!E4</f>
        <v>143315</v>
      </c>
      <c r="R12" s="613">
        <f>Q12</f>
        <v>143315</v>
      </c>
      <c r="S12" s="613">
        <f>Q12</f>
        <v>143315</v>
      </c>
      <c r="T12" s="613">
        <f>Q12</f>
        <v>143315</v>
      </c>
      <c r="U12" s="622">
        <f>Q12</f>
        <v>143315</v>
      </c>
    </row>
    <row r="13" spans="1:21" s="591" customFormat="1" ht="15" customHeight="1" thickBot="1">
      <c r="A13" s="589" t="s">
        <v>239</v>
      </c>
      <c r="B13" s="1018">
        <v>29</v>
      </c>
      <c r="C13" s="1019">
        <v>2</v>
      </c>
      <c r="D13" s="1020">
        <v>1</v>
      </c>
      <c r="E13" s="1020">
        <v>0</v>
      </c>
      <c r="F13" s="1020">
        <v>0</v>
      </c>
      <c r="G13" s="592"/>
      <c r="H13" s="589" t="s">
        <v>239</v>
      </c>
      <c r="I13" s="1022">
        <f t="shared" ref="I13" si="4">B38+I38</f>
        <v>2</v>
      </c>
      <c r="J13" s="1026">
        <f t="shared" si="0"/>
        <v>0</v>
      </c>
      <c r="K13" s="1026">
        <f t="shared" si="1"/>
        <v>0</v>
      </c>
      <c r="L13" s="1026">
        <f t="shared" si="0"/>
        <v>0</v>
      </c>
      <c r="M13" s="1027">
        <f t="shared" si="0"/>
        <v>0</v>
      </c>
      <c r="O13" s="1112"/>
      <c r="P13" s="626" t="s">
        <v>383</v>
      </c>
      <c r="Q13" s="627">
        <f>Q11/Q12*100000</f>
        <v>967.10044307992894</v>
      </c>
      <c r="R13" s="627">
        <f>R11/R12*100000</f>
        <v>287.47863098768443</v>
      </c>
      <c r="S13" s="627">
        <f>S11/S12*100000</f>
        <v>189.09395387782158</v>
      </c>
      <c r="T13" s="627">
        <f>T11/T12*100000</f>
        <v>87.220458430729522</v>
      </c>
      <c r="U13" s="628">
        <f>U11/U12*100000</f>
        <v>60.705439067787744</v>
      </c>
    </row>
    <row r="14" spans="1:21" s="591" customFormat="1" ht="15" customHeight="1">
      <c r="A14" s="589" t="s">
        <v>240</v>
      </c>
      <c r="B14" s="1018">
        <v>22</v>
      </c>
      <c r="C14" s="1019">
        <v>3</v>
      </c>
      <c r="D14" s="1020">
        <v>1</v>
      </c>
      <c r="E14" s="1020">
        <v>0</v>
      </c>
      <c r="F14" s="1020">
        <v>0</v>
      </c>
      <c r="G14" s="592"/>
      <c r="H14" s="589" t="s">
        <v>240</v>
      </c>
      <c r="I14" s="1022">
        <f t="shared" si="1"/>
        <v>3</v>
      </c>
      <c r="J14" s="1026">
        <f t="shared" si="1"/>
        <v>1</v>
      </c>
      <c r="K14" s="1026">
        <f t="shared" si="1"/>
        <v>0</v>
      </c>
      <c r="L14" s="1026">
        <f t="shared" si="1"/>
        <v>0</v>
      </c>
      <c r="M14" s="1027">
        <f t="shared" si="1"/>
        <v>0</v>
      </c>
      <c r="O14" s="1107" t="s">
        <v>402</v>
      </c>
      <c r="P14" s="619" t="s">
        <v>382</v>
      </c>
      <c r="Q14" s="620">
        <f>'3(4)ｲ（表作成用1)'!B55</f>
        <v>945</v>
      </c>
      <c r="R14" s="620">
        <f>'3(4)ｲ（表作成用1)'!C55</f>
        <v>280</v>
      </c>
      <c r="S14" s="620">
        <f>'3(4)ｲ（表作成用1)'!D55</f>
        <v>171</v>
      </c>
      <c r="T14" s="620">
        <f>'3(4)ｲ（表作成用1)'!E55</f>
        <v>105</v>
      </c>
      <c r="U14" s="621">
        <f>'3(4)ｲ（表作成用1)'!F55</f>
        <v>62</v>
      </c>
    </row>
    <row r="15" spans="1:21" s="591" customFormat="1" ht="15" customHeight="1">
      <c r="A15" s="589" t="s">
        <v>241</v>
      </c>
      <c r="B15" s="1018">
        <v>26</v>
      </c>
      <c r="C15" s="1019">
        <v>7</v>
      </c>
      <c r="D15" s="1020">
        <v>1</v>
      </c>
      <c r="E15" s="1020">
        <v>0</v>
      </c>
      <c r="F15" s="1020">
        <v>0</v>
      </c>
      <c r="G15" s="592"/>
      <c r="H15" s="589" t="s">
        <v>241</v>
      </c>
      <c r="I15" s="1022">
        <f t="shared" ref="I15" si="5">B40+I40</f>
        <v>1</v>
      </c>
      <c r="J15" s="1026">
        <f t="shared" si="0"/>
        <v>1</v>
      </c>
      <c r="K15" s="1026">
        <f t="shared" si="0"/>
        <v>0</v>
      </c>
      <c r="L15" s="1026">
        <f t="shared" si="0"/>
        <v>0</v>
      </c>
      <c r="M15" s="1027">
        <f t="shared" si="0"/>
        <v>0</v>
      </c>
      <c r="O15" s="1108"/>
      <c r="P15" s="612" t="s">
        <v>398</v>
      </c>
      <c r="Q15" s="613">
        <f>'1人口の推移　年齢階級別'!B30</f>
        <v>88743</v>
      </c>
      <c r="R15" s="613">
        <f>Q15</f>
        <v>88743</v>
      </c>
      <c r="S15" s="613">
        <f>Q15</f>
        <v>88743</v>
      </c>
      <c r="T15" s="613">
        <f>Q15</f>
        <v>88743</v>
      </c>
      <c r="U15" s="622">
        <f>Q15</f>
        <v>88743</v>
      </c>
    </row>
    <row r="16" spans="1:21" s="591" customFormat="1" ht="15" customHeight="1" thickBot="1">
      <c r="A16" s="589" t="s">
        <v>242</v>
      </c>
      <c r="B16" s="1018">
        <v>46</v>
      </c>
      <c r="C16" s="1019">
        <v>16</v>
      </c>
      <c r="D16" s="1020">
        <v>0</v>
      </c>
      <c r="E16" s="1020">
        <v>0</v>
      </c>
      <c r="F16" s="1020">
        <v>3</v>
      </c>
      <c r="G16" s="592"/>
      <c r="H16" s="589" t="s">
        <v>242</v>
      </c>
      <c r="I16" s="1022">
        <f t="shared" si="1"/>
        <v>5</v>
      </c>
      <c r="J16" s="1026">
        <f t="shared" si="1"/>
        <v>0</v>
      </c>
      <c r="K16" s="1026">
        <f t="shared" si="1"/>
        <v>0</v>
      </c>
      <c r="L16" s="1026">
        <f t="shared" si="1"/>
        <v>0</v>
      </c>
      <c r="M16" s="1027">
        <f t="shared" si="1"/>
        <v>0</v>
      </c>
      <c r="O16" s="1109"/>
      <c r="P16" s="623" t="s">
        <v>383</v>
      </c>
      <c r="Q16" s="624">
        <f>Q14/Q15*100000</f>
        <v>1064.8727223555661</v>
      </c>
      <c r="R16" s="624">
        <f>R14/R15*100000</f>
        <v>315.51784366090845</v>
      </c>
      <c r="S16" s="624">
        <f>S14/S15*100000</f>
        <v>192.69125452148339</v>
      </c>
      <c r="T16" s="624">
        <f>T14/T15*100000</f>
        <v>118.31919137284068</v>
      </c>
      <c r="U16" s="625">
        <f>U14/U15*100000</f>
        <v>69.864665382058305</v>
      </c>
    </row>
    <row r="17" spans="1:21" s="591" customFormat="1" ht="15" customHeight="1">
      <c r="A17" s="589" t="s">
        <v>243</v>
      </c>
      <c r="B17" s="1018">
        <v>84</v>
      </c>
      <c r="C17" s="1019">
        <v>28</v>
      </c>
      <c r="D17" s="1020">
        <v>8</v>
      </c>
      <c r="E17" s="1020">
        <v>0</v>
      </c>
      <c r="F17" s="1020">
        <v>5</v>
      </c>
      <c r="G17" s="592"/>
      <c r="H17" s="589" t="s">
        <v>243</v>
      </c>
      <c r="I17" s="1022">
        <f t="shared" ref="I17" si="6">B42+I42</f>
        <v>11</v>
      </c>
      <c r="J17" s="1026">
        <f t="shared" si="0"/>
        <v>2</v>
      </c>
      <c r="K17" s="1026">
        <f t="shared" si="1"/>
        <v>0</v>
      </c>
      <c r="L17" s="1026">
        <f t="shared" si="0"/>
        <v>0</v>
      </c>
      <c r="M17" s="1027">
        <f t="shared" si="0"/>
        <v>1</v>
      </c>
      <c r="O17" s="1107" t="s">
        <v>403</v>
      </c>
      <c r="P17" s="617" t="s">
        <v>382</v>
      </c>
      <c r="Q17" s="618">
        <f>'3(4)ｲ（表作成用1)'!I55</f>
        <v>441</v>
      </c>
      <c r="R17" s="618">
        <f>'3(4)ｲ（表作成用1)'!J55</f>
        <v>132</v>
      </c>
      <c r="S17" s="618">
        <f>'3(4)ｲ（表作成用1)'!K55</f>
        <v>100</v>
      </c>
      <c r="T17" s="618">
        <f>'3(4)ｲ（表作成用1)'!L55</f>
        <v>20</v>
      </c>
      <c r="U17" s="629">
        <f>'3(4)ｲ（表作成用1)'!M55</f>
        <v>25</v>
      </c>
    </row>
    <row r="18" spans="1:21" s="591" customFormat="1" ht="15" customHeight="1">
      <c r="A18" s="589" t="s">
        <v>244</v>
      </c>
      <c r="B18" s="1018">
        <v>113</v>
      </c>
      <c r="C18" s="1019">
        <v>36</v>
      </c>
      <c r="D18" s="1020">
        <v>20</v>
      </c>
      <c r="E18" s="1020">
        <v>0</v>
      </c>
      <c r="F18" s="1020">
        <v>10</v>
      </c>
      <c r="G18" s="592"/>
      <c r="H18" s="589" t="s">
        <v>244</v>
      </c>
      <c r="I18" s="1022">
        <f t="shared" si="1"/>
        <v>12</v>
      </c>
      <c r="J18" s="1026">
        <f t="shared" si="1"/>
        <v>3</v>
      </c>
      <c r="K18" s="1026">
        <f t="shared" si="0"/>
        <v>3</v>
      </c>
      <c r="L18" s="1026">
        <f t="shared" si="1"/>
        <v>0</v>
      </c>
      <c r="M18" s="1027">
        <f t="shared" si="1"/>
        <v>1</v>
      </c>
      <c r="O18" s="1108"/>
      <c r="P18" s="612" t="s">
        <v>398</v>
      </c>
      <c r="Q18" s="613">
        <f>'1人口の推移　年齢階級別'!E30</f>
        <v>54572</v>
      </c>
      <c r="R18" s="613">
        <f>Q18</f>
        <v>54572</v>
      </c>
      <c r="S18" s="613">
        <f>Q18</f>
        <v>54572</v>
      </c>
      <c r="T18" s="613">
        <f>Q18</f>
        <v>54572</v>
      </c>
      <c r="U18" s="622">
        <f>Q18</f>
        <v>54572</v>
      </c>
    </row>
    <row r="19" spans="1:21" s="591" customFormat="1" ht="15" customHeight="1" thickBot="1">
      <c r="A19" s="589" t="s">
        <v>362</v>
      </c>
      <c r="B19" s="1018">
        <v>150</v>
      </c>
      <c r="C19" s="1019">
        <v>57</v>
      </c>
      <c r="D19" s="1020">
        <v>21</v>
      </c>
      <c r="E19" s="1020">
        <v>0</v>
      </c>
      <c r="F19" s="1020">
        <v>16</v>
      </c>
      <c r="G19" s="592"/>
      <c r="H19" s="589" t="s">
        <v>362</v>
      </c>
      <c r="I19" s="1022">
        <f t="shared" ref="I19" si="7">B44+I44</f>
        <v>24</v>
      </c>
      <c r="J19" s="1026">
        <f t="shared" si="0"/>
        <v>7</v>
      </c>
      <c r="K19" s="1026">
        <f t="shared" si="1"/>
        <v>2</v>
      </c>
      <c r="L19" s="1026">
        <f t="shared" si="0"/>
        <v>0</v>
      </c>
      <c r="M19" s="1027">
        <f t="shared" si="0"/>
        <v>6</v>
      </c>
      <c r="O19" s="1109"/>
      <c r="P19" s="623" t="s">
        <v>383</v>
      </c>
      <c r="Q19" s="624">
        <f>Q17/Q18*100000</f>
        <v>808.10672139558744</v>
      </c>
      <c r="R19" s="624">
        <f>R17/R18*100000</f>
        <v>241.88228395514182</v>
      </c>
      <c r="S19" s="624">
        <f>S17/S18*100000</f>
        <v>183.24415451147109</v>
      </c>
      <c r="T19" s="624">
        <f>T17/T18*100000</f>
        <v>36.648830902294215</v>
      </c>
      <c r="U19" s="625">
        <f>U17/U18*100000</f>
        <v>45.811038627867774</v>
      </c>
    </row>
    <row r="20" spans="1:21" s="591" customFormat="1" ht="15" customHeight="1">
      <c r="A20" s="589" t="s">
        <v>363</v>
      </c>
      <c r="B20" s="1018">
        <v>213</v>
      </c>
      <c r="C20" s="1019">
        <v>90</v>
      </c>
      <c r="D20" s="1020">
        <v>30</v>
      </c>
      <c r="E20" s="1020">
        <v>0</v>
      </c>
      <c r="F20" s="1020">
        <v>11</v>
      </c>
      <c r="G20" s="592"/>
      <c r="H20" s="589" t="s">
        <v>363</v>
      </c>
      <c r="I20" s="1022">
        <f t="shared" si="1"/>
        <v>23</v>
      </c>
      <c r="J20" s="1026">
        <f t="shared" si="1"/>
        <v>8</v>
      </c>
      <c r="K20" s="1026">
        <f t="shared" si="1"/>
        <v>4</v>
      </c>
      <c r="L20" s="1026">
        <f t="shared" si="1"/>
        <v>0</v>
      </c>
      <c r="M20" s="1027">
        <f t="shared" si="1"/>
        <v>2</v>
      </c>
    </row>
    <row r="21" spans="1:21" s="591" customFormat="1" ht="15" customHeight="1">
      <c r="A21" s="589" t="s">
        <v>364</v>
      </c>
      <c r="B21" s="1018">
        <v>379</v>
      </c>
      <c r="C21" s="1019">
        <v>185</v>
      </c>
      <c r="D21" s="1020">
        <v>45</v>
      </c>
      <c r="E21" s="1020">
        <v>0</v>
      </c>
      <c r="F21" s="1020">
        <v>28</v>
      </c>
      <c r="G21" s="592"/>
      <c r="H21" s="589" t="s">
        <v>364</v>
      </c>
      <c r="I21" s="1022">
        <f t="shared" ref="I21" si="8">B46+I46</f>
        <v>33</v>
      </c>
      <c r="J21" s="1026">
        <f t="shared" si="0"/>
        <v>17</v>
      </c>
      <c r="K21" s="1026">
        <f t="shared" si="0"/>
        <v>5</v>
      </c>
      <c r="L21" s="1026">
        <f t="shared" si="0"/>
        <v>0</v>
      </c>
      <c r="M21" s="1027">
        <f t="shared" si="0"/>
        <v>1</v>
      </c>
    </row>
    <row r="22" spans="1:21" s="591" customFormat="1" ht="15" customHeight="1">
      <c r="A22" s="589" t="s">
        <v>365</v>
      </c>
      <c r="B22" s="1018">
        <v>643</v>
      </c>
      <c r="C22" s="1019">
        <v>332</v>
      </c>
      <c r="D22" s="1020">
        <v>72</v>
      </c>
      <c r="E22" s="1020">
        <v>0</v>
      </c>
      <c r="F22" s="1020">
        <v>35</v>
      </c>
      <c r="G22" s="592"/>
      <c r="H22" s="589" t="s">
        <v>365</v>
      </c>
      <c r="I22" s="1022">
        <f t="shared" si="1"/>
        <v>74</v>
      </c>
      <c r="J22" s="1026">
        <f t="shared" si="1"/>
        <v>41</v>
      </c>
      <c r="K22" s="1026">
        <f t="shared" si="1"/>
        <v>8</v>
      </c>
      <c r="L22" s="1026">
        <f t="shared" si="1"/>
        <v>0</v>
      </c>
      <c r="M22" s="1027">
        <f t="shared" si="1"/>
        <v>5</v>
      </c>
    </row>
    <row r="23" spans="1:21" s="591" customFormat="1" ht="15" customHeight="1">
      <c r="A23" s="589" t="s">
        <v>366</v>
      </c>
      <c r="B23" s="1018">
        <v>1165</v>
      </c>
      <c r="C23" s="1019">
        <v>562</v>
      </c>
      <c r="D23" s="1020">
        <v>146</v>
      </c>
      <c r="E23" s="1020">
        <v>6</v>
      </c>
      <c r="F23" s="1020">
        <v>72</v>
      </c>
      <c r="G23" s="592"/>
      <c r="H23" s="589" t="s">
        <v>366</v>
      </c>
      <c r="I23" s="1022">
        <f t="shared" ref="I23" si="9">B48+I48</f>
        <v>128</v>
      </c>
      <c r="J23" s="1026">
        <f t="shared" si="0"/>
        <v>71</v>
      </c>
      <c r="K23" s="1026">
        <f t="shared" si="1"/>
        <v>14</v>
      </c>
      <c r="L23" s="1026">
        <f t="shared" si="0"/>
        <v>0</v>
      </c>
      <c r="M23" s="1027">
        <f t="shared" si="0"/>
        <v>7</v>
      </c>
      <c r="O23" s="85"/>
      <c r="P23" s="85"/>
      <c r="Q23" s="85"/>
      <c r="R23" s="85"/>
      <c r="S23" s="85"/>
      <c r="T23" s="85"/>
      <c r="U23" s="85"/>
    </row>
    <row r="24" spans="1:21" s="591" customFormat="1" ht="15" customHeight="1">
      <c r="A24" s="589" t="s">
        <v>367</v>
      </c>
      <c r="B24" s="1018">
        <v>1472</v>
      </c>
      <c r="C24" s="1019">
        <v>576</v>
      </c>
      <c r="D24" s="1020">
        <v>193</v>
      </c>
      <c r="E24" s="1020">
        <v>26</v>
      </c>
      <c r="F24" s="1020">
        <v>98</v>
      </c>
      <c r="G24" s="592"/>
      <c r="H24" s="589" t="s">
        <v>367</v>
      </c>
      <c r="I24" s="1022">
        <f t="shared" si="1"/>
        <v>157</v>
      </c>
      <c r="J24" s="1026">
        <f t="shared" si="1"/>
        <v>62</v>
      </c>
      <c r="K24" s="1026">
        <f t="shared" si="0"/>
        <v>22</v>
      </c>
      <c r="L24" s="1026">
        <f t="shared" si="1"/>
        <v>3</v>
      </c>
      <c r="M24" s="1027">
        <f t="shared" si="1"/>
        <v>9</v>
      </c>
      <c r="O24" s="85"/>
      <c r="P24" s="85"/>
      <c r="Q24" s="85"/>
      <c r="R24" s="85"/>
      <c r="S24" s="85"/>
      <c r="T24" s="85"/>
      <c r="U24" s="85"/>
    </row>
    <row r="25" spans="1:21" s="591" customFormat="1" ht="15" customHeight="1">
      <c r="A25" s="589" t="s">
        <v>368</v>
      </c>
      <c r="B25" s="1018">
        <v>1904</v>
      </c>
      <c r="C25" s="1019">
        <v>609</v>
      </c>
      <c r="D25" s="1020">
        <v>258</v>
      </c>
      <c r="E25" s="1020">
        <v>88</v>
      </c>
      <c r="F25" s="1020">
        <v>134</v>
      </c>
      <c r="G25" s="592"/>
      <c r="H25" s="589" t="s">
        <v>368</v>
      </c>
      <c r="I25" s="1022">
        <f t="shared" ref="I25:M29" si="10">B50+I50</f>
        <v>188</v>
      </c>
      <c r="J25" s="1026">
        <f t="shared" si="1"/>
        <v>60</v>
      </c>
      <c r="K25" s="1026">
        <f t="shared" si="1"/>
        <v>27</v>
      </c>
      <c r="L25" s="1026">
        <f t="shared" si="1"/>
        <v>12</v>
      </c>
      <c r="M25" s="1027">
        <f t="shared" si="1"/>
        <v>14</v>
      </c>
      <c r="O25" s="85"/>
      <c r="P25" s="85"/>
      <c r="Q25" s="85"/>
      <c r="R25" s="85"/>
      <c r="S25" s="85"/>
      <c r="T25" s="85"/>
      <c r="U25" s="85"/>
    </row>
    <row r="26" spans="1:21" s="591" customFormat="1" ht="15" customHeight="1">
      <c r="A26" s="589" t="s">
        <v>670</v>
      </c>
      <c r="B26" s="1021">
        <v>2675</v>
      </c>
      <c r="C26" s="1019">
        <v>665</v>
      </c>
      <c r="D26" s="1020">
        <v>424</v>
      </c>
      <c r="E26" s="1020">
        <v>246</v>
      </c>
      <c r="F26" s="1020">
        <v>198</v>
      </c>
      <c r="G26" s="592"/>
      <c r="H26" s="589" t="s">
        <v>670</v>
      </c>
      <c r="I26" s="1022">
        <f t="shared" si="10"/>
        <v>289</v>
      </c>
      <c r="J26" s="1026">
        <f t="shared" si="10"/>
        <v>83</v>
      </c>
      <c r="K26" s="1026">
        <f t="shared" si="10"/>
        <v>51</v>
      </c>
      <c r="L26" s="1026">
        <f t="shared" si="10"/>
        <v>23</v>
      </c>
      <c r="M26" s="1027">
        <f t="shared" si="10"/>
        <v>22</v>
      </c>
      <c r="O26" s="85"/>
      <c r="P26" s="85"/>
      <c r="Q26" s="85"/>
      <c r="R26" s="85"/>
      <c r="S26" s="85"/>
      <c r="T26" s="85"/>
      <c r="U26" s="85"/>
    </row>
    <row r="27" spans="1:21" s="591" customFormat="1" ht="15" customHeight="1">
      <c r="A27" s="589" t="s">
        <v>671</v>
      </c>
      <c r="B27" s="1021">
        <v>2503</v>
      </c>
      <c r="C27" s="1019">
        <v>399</v>
      </c>
      <c r="D27" s="1019">
        <v>479</v>
      </c>
      <c r="E27" s="1019">
        <v>426</v>
      </c>
      <c r="F27" s="1019">
        <v>173</v>
      </c>
      <c r="G27" s="592"/>
      <c r="H27" s="589" t="s">
        <v>671</v>
      </c>
      <c r="I27" s="1022">
        <f t="shared" si="10"/>
        <v>271</v>
      </c>
      <c r="J27" s="1026">
        <f t="shared" si="10"/>
        <v>42</v>
      </c>
      <c r="K27" s="1026">
        <f t="shared" si="10"/>
        <v>77</v>
      </c>
      <c r="L27" s="1026">
        <f t="shared" si="10"/>
        <v>47</v>
      </c>
      <c r="M27" s="1027">
        <f t="shared" si="10"/>
        <v>14</v>
      </c>
      <c r="O27" s="85"/>
      <c r="P27" s="85"/>
      <c r="Q27" s="85"/>
      <c r="R27" s="85"/>
      <c r="S27" s="85"/>
      <c r="T27" s="85"/>
      <c r="U27" s="85"/>
    </row>
    <row r="28" spans="1:21" s="591" customFormat="1" ht="15" customHeight="1">
      <c r="A28" s="589" t="s">
        <v>672</v>
      </c>
      <c r="B28" s="1021">
        <v>1564</v>
      </c>
      <c r="C28" s="1019">
        <v>128</v>
      </c>
      <c r="D28" s="1020">
        <v>309</v>
      </c>
      <c r="E28" s="1020">
        <v>460</v>
      </c>
      <c r="F28" s="1020">
        <v>89</v>
      </c>
      <c r="G28" s="592"/>
      <c r="H28" s="589" t="s">
        <v>672</v>
      </c>
      <c r="I28" s="1022">
        <f t="shared" si="10"/>
        <v>162</v>
      </c>
      <c r="J28" s="1026">
        <f t="shared" si="10"/>
        <v>14</v>
      </c>
      <c r="K28" s="1026">
        <f t="shared" si="10"/>
        <v>58</v>
      </c>
      <c r="L28" s="1026">
        <f t="shared" si="10"/>
        <v>40</v>
      </c>
      <c r="M28" s="1027">
        <f t="shared" si="10"/>
        <v>5</v>
      </c>
      <c r="O28" s="85"/>
      <c r="P28" s="85"/>
      <c r="Q28" s="85"/>
      <c r="R28" s="85"/>
      <c r="S28" s="85"/>
      <c r="T28" s="85"/>
      <c r="U28" s="85"/>
    </row>
    <row r="29" spans="1:21" s="591" customFormat="1" ht="15" customHeight="1">
      <c r="A29" s="589" t="s">
        <v>370</v>
      </c>
      <c r="B29" s="1022">
        <v>0</v>
      </c>
      <c r="C29" s="1019">
        <v>0</v>
      </c>
      <c r="D29" s="1020">
        <v>0</v>
      </c>
      <c r="E29" s="1020">
        <v>0</v>
      </c>
      <c r="F29" s="1020">
        <v>0</v>
      </c>
      <c r="G29" s="592"/>
      <c r="H29" s="589" t="s">
        <v>370</v>
      </c>
      <c r="I29" s="1022">
        <f t="shared" si="10"/>
        <v>0</v>
      </c>
      <c r="J29" s="1026">
        <f t="shared" si="10"/>
        <v>0</v>
      </c>
      <c r="K29" s="1026">
        <f t="shared" si="10"/>
        <v>0</v>
      </c>
      <c r="L29" s="1026">
        <f t="shared" si="10"/>
        <v>0</v>
      </c>
      <c r="M29" s="1027">
        <f t="shared" si="10"/>
        <v>0</v>
      </c>
      <c r="O29" s="85"/>
      <c r="P29" s="85"/>
      <c r="Q29" s="85"/>
      <c r="R29" s="85"/>
      <c r="S29" s="85"/>
      <c r="T29" s="85"/>
      <c r="U29" s="85"/>
    </row>
    <row r="30" spans="1:21" s="591" customFormat="1" ht="15" customHeight="1" thickBot="1">
      <c r="A30" s="593" t="s">
        <v>287</v>
      </c>
      <c r="B30" s="828">
        <f>SUM(B9:B29)</f>
        <v>13039</v>
      </c>
      <c r="C30" s="829">
        <f>SUM(C9:C29)</f>
        <v>3699</v>
      </c>
      <c r="D30" s="829">
        <f>SUM(D9:D29)</f>
        <v>2011</v>
      </c>
      <c r="E30" s="829">
        <f>SUM(E9:E29)</f>
        <v>1252</v>
      </c>
      <c r="F30" s="830">
        <f>SUM(F9:F29)</f>
        <v>873</v>
      </c>
      <c r="G30" s="592"/>
      <c r="H30" s="593" t="s">
        <v>287</v>
      </c>
      <c r="I30" s="831">
        <f t="shared" ref="I30:M30" si="11">B55+I55</f>
        <v>1386</v>
      </c>
      <c r="J30" s="832">
        <f t="shared" si="11"/>
        <v>412</v>
      </c>
      <c r="K30" s="832">
        <f>D55+K55</f>
        <v>271</v>
      </c>
      <c r="L30" s="832">
        <f>E55+L55</f>
        <v>125</v>
      </c>
      <c r="M30" s="833">
        <f t="shared" si="11"/>
        <v>87</v>
      </c>
      <c r="O30" s="85"/>
      <c r="P30" s="85"/>
      <c r="Q30" s="85"/>
      <c r="R30" s="85"/>
      <c r="S30" s="85"/>
      <c r="T30" s="85"/>
      <c r="U30" s="85"/>
    </row>
    <row r="31" spans="1:21" s="591" customFormat="1" ht="17.25" customHeight="1">
      <c r="A31" s="594"/>
      <c r="B31" s="590"/>
      <c r="C31" s="592"/>
      <c r="D31" s="592"/>
      <c r="E31" s="592"/>
      <c r="F31" s="592"/>
      <c r="G31" s="592"/>
      <c r="H31" s="592"/>
      <c r="I31" s="592"/>
      <c r="J31" s="592"/>
      <c r="K31" s="592"/>
      <c r="L31" s="592"/>
      <c r="M31" s="592"/>
      <c r="O31" s="85"/>
      <c r="P31" s="85"/>
      <c r="Q31" s="85"/>
      <c r="R31" s="85"/>
      <c r="S31" s="85"/>
      <c r="T31" s="85"/>
      <c r="U31" s="85"/>
    </row>
    <row r="32" spans="1:21" s="591" customFormat="1" ht="22.5">
      <c r="A32" s="579" t="s">
        <v>114</v>
      </c>
      <c r="B32" s="1103" t="s">
        <v>400</v>
      </c>
      <c r="C32" s="614" t="str">
        <f>$C$7</f>
        <v>悪性
新生物</v>
      </c>
      <c r="D32" s="580" t="str">
        <f>$D$7</f>
        <v>心疾患</v>
      </c>
      <c r="E32" s="819" t="str">
        <f>$E$7</f>
        <v>老衰</v>
      </c>
      <c r="F32" s="819" t="str">
        <f>$F$7</f>
        <v>脳血管
疾患</v>
      </c>
      <c r="G32" s="592"/>
      <c r="H32" s="595" t="s">
        <v>115</v>
      </c>
      <c r="I32" s="1103" t="s">
        <v>400</v>
      </c>
      <c r="J32" s="614" t="str">
        <f>$C$7</f>
        <v>悪性
新生物</v>
      </c>
      <c r="K32" s="580" t="str">
        <f>$D$7</f>
        <v>心疾患</v>
      </c>
      <c r="L32" s="819" t="str">
        <f>$E$7</f>
        <v>老衰</v>
      </c>
      <c r="M32" s="819" t="str">
        <f>$F$7</f>
        <v>脳血管
疾患</v>
      </c>
      <c r="O32" s="85"/>
      <c r="P32" s="85"/>
      <c r="Q32" s="85"/>
      <c r="R32" s="85"/>
      <c r="S32" s="85"/>
      <c r="T32" s="85"/>
      <c r="U32" s="85"/>
    </row>
    <row r="33" spans="1:21" s="591" customFormat="1" ht="15" customHeight="1" thickBot="1">
      <c r="A33" s="583"/>
      <c r="B33" s="1104"/>
      <c r="C33" s="584" t="s">
        <v>358</v>
      </c>
      <c r="D33" s="585" t="s">
        <v>358</v>
      </c>
      <c r="E33" s="584" t="s">
        <v>358</v>
      </c>
      <c r="F33" s="586" t="s">
        <v>358</v>
      </c>
      <c r="G33" s="592"/>
      <c r="H33" s="588"/>
      <c r="I33" s="1104"/>
      <c r="J33" s="584" t="s">
        <v>358</v>
      </c>
      <c r="K33" s="585" t="s">
        <v>358</v>
      </c>
      <c r="L33" s="584" t="s">
        <v>358</v>
      </c>
      <c r="M33" s="586" t="s">
        <v>358</v>
      </c>
      <c r="O33" s="85"/>
      <c r="P33" s="85"/>
      <c r="Q33" s="85"/>
      <c r="R33" s="85"/>
      <c r="S33" s="85"/>
      <c r="T33" s="85"/>
      <c r="U33" s="85"/>
    </row>
    <row r="34" spans="1:21" s="591" customFormat="1" ht="15" customHeight="1">
      <c r="A34" s="589" t="s">
        <v>359</v>
      </c>
      <c r="B34" s="1015">
        <v>1</v>
      </c>
      <c r="C34" s="1017">
        <v>0</v>
      </c>
      <c r="D34" s="1017">
        <v>0</v>
      </c>
      <c r="E34" s="1017">
        <v>0</v>
      </c>
      <c r="F34" s="1017">
        <v>0</v>
      </c>
      <c r="G34" s="592"/>
      <c r="H34" s="589" t="s">
        <v>359</v>
      </c>
      <c r="I34" s="1015">
        <v>1</v>
      </c>
      <c r="J34" s="1017">
        <v>0</v>
      </c>
      <c r="K34" s="1017">
        <v>0</v>
      </c>
      <c r="L34" s="1017">
        <v>0</v>
      </c>
      <c r="M34" s="1017">
        <v>0</v>
      </c>
      <c r="O34" s="85"/>
      <c r="P34" s="85"/>
      <c r="Q34" s="85"/>
      <c r="R34" s="85"/>
      <c r="S34" s="85"/>
      <c r="T34" s="85"/>
      <c r="U34" s="85"/>
    </row>
    <row r="35" spans="1:21" ht="15" customHeight="1">
      <c r="A35" s="589" t="s">
        <v>360</v>
      </c>
      <c r="B35" s="1018">
        <v>0</v>
      </c>
      <c r="C35" s="1020">
        <v>0</v>
      </c>
      <c r="D35" s="1020">
        <v>0</v>
      </c>
      <c r="E35" s="1020">
        <v>0</v>
      </c>
      <c r="F35" s="1020">
        <v>0</v>
      </c>
      <c r="G35" s="592"/>
      <c r="H35" s="589" t="s">
        <v>360</v>
      </c>
      <c r="I35" s="1018">
        <v>0</v>
      </c>
      <c r="J35" s="1020">
        <v>0</v>
      </c>
      <c r="K35" s="1020">
        <v>0</v>
      </c>
      <c r="L35" s="1020">
        <v>0</v>
      </c>
      <c r="M35" s="1020">
        <v>0</v>
      </c>
    </row>
    <row r="36" spans="1:21" ht="15" customHeight="1">
      <c r="A36" s="589" t="s">
        <v>361</v>
      </c>
      <c r="B36" s="1018">
        <v>0</v>
      </c>
      <c r="C36" s="1020">
        <v>0</v>
      </c>
      <c r="D36" s="1020">
        <v>0</v>
      </c>
      <c r="E36" s="1020">
        <v>0</v>
      </c>
      <c r="F36" s="1020">
        <v>0</v>
      </c>
      <c r="H36" s="589" t="s">
        <v>361</v>
      </c>
      <c r="I36" s="1018">
        <v>0</v>
      </c>
      <c r="J36" s="1020">
        <v>0</v>
      </c>
      <c r="K36" s="1020">
        <v>0</v>
      </c>
      <c r="L36" s="1020">
        <v>0</v>
      </c>
      <c r="M36" s="1020">
        <v>0</v>
      </c>
    </row>
    <row r="37" spans="1:21" ht="15" customHeight="1">
      <c r="A37" s="589" t="s">
        <v>238</v>
      </c>
      <c r="B37" s="1018">
        <v>1</v>
      </c>
      <c r="C37" s="1020">
        <v>0</v>
      </c>
      <c r="D37" s="1020">
        <v>0</v>
      </c>
      <c r="E37" s="1020">
        <v>0</v>
      </c>
      <c r="F37" s="1020">
        <v>0</v>
      </c>
      <c r="H37" s="589" t="s">
        <v>238</v>
      </c>
      <c r="I37" s="1018">
        <v>0</v>
      </c>
      <c r="J37" s="1020">
        <v>0</v>
      </c>
      <c r="K37" s="1020">
        <v>0</v>
      </c>
      <c r="L37" s="1020">
        <v>0</v>
      </c>
      <c r="M37" s="1020">
        <v>0</v>
      </c>
    </row>
    <row r="38" spans="1:21" ht="15" customHeight="1">
      <c r="A38" s="589" t="s">
        <v>239</v>
      </c>
      <c r="B38" s="1018">
        <v>1</v>
      </c>
      <c r="C38" s="1020">
        <v>0</v>
      </c>
      <c r="D38" s="1020">
        <v>0</v>
      </c>
      <c r="E38" s="1020">
        <v>0</v>
      </c>
      <c r="F38" s="1020">
        <v>0</v>
      </c>
      <c r="H38" s="589" t="s">
        <v>239</v>
      </c>
      <c r="I38" s="1018">
        <v>1</v>
      </c>
      <c r="J38" s="1020">
        <v>0</v>
      </c>
      <c r="K38" s="1020">
        <v>0</v>
      </c>
      <c r="L38" s="1020">
        <v>0</v>
      </c>
      <c r="M38" s="1020">
        <v>0</v>
      </c>
    </row>
    <row r="39" spans="1:21" ht="15" customHeight="1">
      <c r="A39" s="589" t="s">
        <v>240</v>
      </c>
      <c r="B39" s="1018">
        <v>0</v>
      </c>
      <c r="C39" s="1020">
        <v>0</v>
      </c>
      <c r="D39" s="1020">
        <v>0</v>
      </c>
      <c r="E39" s="1020">
        <v>0</v>
      </c>
      <c r="F39" s="1020">
        <v>0</v>
      </c>
      <c r="H39" s="589" t="s">
        <v>240</v>
      </c>
      <c r="I39" s="1018">
        <v>3</v>
      </c>
      <c r="J39" s="1020">
        <v>1</v>
      </c>
      <c r="K39" s="1020">
        <v>0</v>
      </c>
      <c r="L39" s="1020">
        <v>0</v>
      </c>
      <c r="M39" s="1020">
        <v>0</v>
      </c>
    </row>
    <row r="40" spans="1:21" ht="15" customHeight="1">
      <c r="A40" s="589" t="s">
        <v>241</v>
      </c>
      <c r="B40" s="1018">
        <v>0</v>
      </c>
      <c r="C40" s="1020">
        <v>0</v>
      </c>
      <c r="D40" s="1020">
        <v>0</v>
      </c>
      <c r="E40" s="1020">
        <v>0</v>
      </c>
      <c r="F40" s="1020">
        <v>0</v>
      </c>
      <c r="H40" s="589" t="s">
        <v>241</v>
      </c>
      <c r="I40" s="1018">
        <v>1</v>
      </c>
      <c r="J40" s="1020">
        <v>1</v>
      </c>
      <c r="K40" s="1020">
        <v>0</v>
      </c>
      <c r="L40" s="1020">
        <v>0</v>
      </c>
      <c r="M40" s="1020">
        <v>0</v>
      </c>
    </row>
    <row r="41" spans="1:21" ht="14.25">
      <c r="A41" s="589" t="s">
        <v>242</v>
      </c>
      <c r="B41" s="1018">
        <v>3</v>
      </c>
      <c r="C41" s="1020">
        <v>0</v>
      </c>
      <c r="D41" s="1020">
        <v>0</v>
      </c>
      <c r="E41" s="1020">
        <v>0</v>
      </c>
      <c r="F41" s="1020">
        <v>0</v>
      </c>
      <c r="H41" s="589" t="s">
        <v>242</v>
      </c>
      <c r="I41" s="1018">
        <v>2</v>
      </c>
      <c r="J41" s="1020">
        <v>0</v>
      </c>
      <c r="K41" s="1020">
        <v>0</v>
      </c>
      <c r="L41" s="1020">
        <v>0</v>
      </c>
      <c r="M41" s="1020">
        <v>0</v>
      </c>
    </row>
    <row r="42" spans="1:21" ht="14.25">
      <c r="A42" s="589" t="s">
        <v>243</v>
      </c>
      <c r="B42" s="1018">
        <v>4</v>
      </c>
      <c r="C42" s="1020">
        <v>1</v>
      </c>
      <c r="D42" s="1020">
        <v>0</v>
      </c>
      <c r="E42" s="1020">
        <v>0</v>
      </c>
      <c r="F42" s="1020">
        <v>1</v>
      </c>
      <c r="H42" s="589" t="s">
        <v>243</v>
      </c>
      <c r="I42" s="1018">
        <v>7</v>
      </c>
      <c r="J42" s="1020">
        <v>1</v>
      </c>
      <c r="K42" s="1020">
        <v>0</v>
      </c>
      <c r="L42" s="1020">
        <v>0</v>
      </c>
      <c r="M42" s="1020">
        <v>0</v>
      </c>
    </row>
    <row r="43" spans="1:21" ht="14.25">
      <c r="A43" s="589" t="s">
        <v>244</v>
      </c>
      <c r="B43" s="1018">
        <v>8</v>
      </c>
      <c r="C43" s="1020">
        <v>3</v>
      </c>
      <c r="D43" s="1020">
        <v>2</v>
      </c>
      <c r="E43" s="1020">
        <v>0</v>
      </c>
      <c r="F43" s="1020">
        <v>0</v>
      </c>
      <c r="H43" s="589" t="s">
        <v>244</v>
      </c>
      <c r="I43" s="1018">
        <v>4</v>
      </c>
      <c r="J43" s="1020">
        <v>0</v>
      </c>
      <c r="K43" s="1020">
        <v>1</v>
      </c>
      <c r="L43" s="1020">
        <v>0</v>
      </c>
      <c r="M43" s="1020">
        <v>1</v>
      </c>
    </row>
    <row r="44" spans="1:21" ht="14.25">
      <c r="A44" s="589" t="s">
        <v>362</v>
      </c>
      <c r="B44" s="1018">
        <v>13</v>
      </c>
      <c r="C44" s="1020">
        <v>5</v>
      </c>
      <c r="D44" s="1020">
        <v>1</v>
      </c>
      <c r="E44" s="1020">
        <v>0</v>
      </c>
      <c r="F44" s="1020">
        <v>2</v>
      </c>
      <c r="H44" s="589" t="s">
        <v>362</v>
      </c>
      <c r="I44" s="1018">
        <v>11</v>
      </c>
      <c r="J44" s="1020">
        <v>2</v>
      </c>
      <c r="K44" s="1020">
        <v>1</v>
      </c>
      <c r="L44" s="1020">
        <v>0</v>
      </c>
      <c r="M44" s="1020">
        <v>4</v>
      </c>
    </row>
    <row r="45" spans="1:21" ht="14.25">
      <c r="A45" s="589" t="s">
        <v>363</v>
      </c>
      <c r="B45" s="1018">
        <v>14</v>
      </c>
      <c r="C45" s="1020">
        <v>6</v>
      </c>
      <c r="D45" s="1020">
        <v>2</v>
      </c>
      <c r="E45" s="1020">
        <v>0</v>
      </c>
      <c r="F45" s="1020">
        <v>2</v>
      </c>
      <c r="H45" s="589" t="s">
        <v>363</v>
      </c>
      <c r="I45" s="1018">
        <v>9</v>
      </c>
      <c r="J45" s="1020">
        <v>2</v>
      </c>
      <c r="K45" s="1020">
        <v>2</v>
      </c>
      <c r="L45" s="1020">
        <v>0</v>
      </c>
      <c r="M45" s="1020">
        <v>0</v>
      </c>
    </row>
    <row r="46" spans="1:21" ht="14.25">
      <c r="A46" s="589" t="s">
        <v>364</v>
      </c>
      <c r="B46" s="1018">
        <v>26</v>
      </c>
      <c r="C46" s="1020">
        <v>13</v>
      </c>
      <c r="D46" s="1020">
        <v>4</v>
      </c>
      <c r="E46" s="1020">
        <v>0</v>
      </c>
      <c r="F46" s="1020">
        <v>0</v>
      </c>
      <c r="H46" s="589" t="s">
        <v>364</v>
      </c>
      <c r="I46" s="1018">
        <v>7</v>
      </c>
      <c r="J46" s="1020">
        <v>4</v>
      </c>
      <c r="K46" s="1020">
        <v>1</v>
      </c>
      <c r="L46" s="1020">
        <v>0</v>
      </c>
      <c r="M46" s="1020">
        <v>1</v>
      </c>
      <c r="O46" s="192"/>
      <c r="P46" s="192"/>
      <c r="Q46" s="192"/>
      <c r="R46" s="192"/>
      <c r="S46" s="192"/>
      <c r="T46" s="192"/>
      <c r="U46" s="192"/>
    </row>
    <row r="47" spans="1:21" ht="14.25">
      <c r="A47" s="589" t="s">
        <v>365</v>
      </c>
      <c r="B47" s="1018">
        <v>46</v>
      </c>
      <c r="C47" s="1020">
        <v>24</v>
      </c>
      <c r="D47" s="1020">
        <v>8</v>
      </c>
      <c r="E47" s="1020">
        <v>0</v>
      </c>
      <c r="F47" s="1020">
        <v>3</v>
      </c>
      <c r="H47" s="589" t="s">
        <v>365</v>
      </c>
      <c r="I47" s="1018">
        <v>28</v>
      </c>
      <c r="J47" s="1020">
        <v>17</v>
      </c>
      <c r="K47" s="1020">
        <v>0</v>
      </c>
      <c r="L47" s="1020">
        <v>0</v>
      </c>
      <c r="M47" s="1020">
        <v>2</v>
      </c>
      <c r="O47" s="183"/>
      <c r="P47" s="183"/>
      <c r="Q47" s="183"/>
      <c r="R47" s="183"/>
      <c r="S47" s="183"/>
      <c r="T47" s="183"/>
      <c r="U47" s="183"/>
    </row>
    <row r="48" spans="1:21" ht="14.25">
      <c r="A48" s="589" t="s">
        <v>366</v>
      </c>
      <c r="B48" s="1018">
        <v>80</v>
      </c>
      <c r="C48" s="1020">
        <v>44</v>
      </c>
      <c r="D48" s="1020">
        <v>9</v>
      </c>
      <c r="E48" s="1020">
        <v>0</v>
      </c>
      <c r="F48" s="1020">
        <v>6</v>
      </c>
      <c r="H48" s="589" t="s">
        <v>366</v>
      </c>
      <c r="I48" s="1018">
        <v>48</v>
      </c>
      <c r="J48" s="1020">
        <v>27</v>
      </c>
      <c r="K48" s="1020">
        <v>5</v>
      </c>
      <c r="L48" s="1020">
        <v>0</v>
      </c>
      <c r="M48" s="1020">
        <v>1</v>
      </c>
      <c r="O48" s="192"/>
      <c r="P48" s="192"/>
      <c r="Q48" s="192"/>
      <c r="R48" s="192"/>
      <c r="S48" s="192"/>
      <c r="T48" s="192"/>
      <c r="U48" s="192"/>
    </row>
    <row r="49" spans="1:21" ht="14.25">
      <c r="A49" s="589" t="s">
        <v>367</v>
      </c>
      <c r="B49" s="1018">
        <v>103</v>
      </c>
      <c r="C49" s="1020">
        <v>42</v>
      </c>
      <c r="D49" s="1020">
        <v>13</v>
      </c>
      <c r="E49" s="1020">
        <v>1</v>
      </c>
      <c r="F49" s="1020">
        <v>7</v>
      </c>
      <c r="H49" s="589" t="s">
        <v>367</v>
      </c>
      <c r="I49" s="1018">
        <v>54</v>
      </c>
      <c r="J49" s="1020">
        <v>20</v>
      </c>
      <c r="K49" s="1020">
        <v>9</v>
      </c>
      <c r="L49" s="1020">
        <v>2</v>
      </c>
      <c r="M49" s="1020">
        <v>2</v>
      </c>
      <c r="O49" s="192"/>
      <c r="P49" s="192"/>
      <c r="Q49" s="192"/>
      <c r="R49" s="192"/>
      <c r="S49" s="192"/>
      <c r="T49" s="192"/>
      <c r="U49" s="192"/>
    </row>
    <row r="50" spans="1:21" ht="14.25">
      <c r="A50" s="589" t="s">
        <v>368</v>
      </c>
      <c r="B50" s="1018">
        <v>126</v>
      </c>
      <c r="C50" s="1020">
        <v>41</v>
      </c>
      <c r="D50" s="1020">
        <v>21</v>
      </c>
      <c r="E50" s="1020">
        <v>8</v>
      </c>
      <c r="F50" s="1020">
        <v>10</v>
      </c>
      <c r="H50" s="589" t="s">
        <v>368</v>
      </c>
      <c r="I50" s="1018">
        <v>62</v>
      </c>
      <c r="J50" s="1020">
        <v>19</v>
      </c>
      <c r="K50" s="1020">
        <v>6</v>
      </c>
      <c r="L50" s="1020">
        <v>4</v>
      </c>
      <c r="M50" s="1020">
        <v>4</v>
      </c>
      <c r="O50" s="192"/>
      <c r="P50" s="192"/>
      <c r="Q50" s="192"/>
      <c r="R50" s="192"/>
      <c r="S50" s="192"/>
      <c r="T50" s="192"/>
      <c r="U50" s="192"/>
    </row>
    <row r="51" spans="1:21" ht="14.25">
      <c r="A51" s="589" t="s">
        <v>670</v>
      </c>
      <c r="B51" s="1018">
        <v>201</v>
      </c>
      <c r="C51" s="1020">
        <v>58</v>
      </c>
      <c r="D51" s="1020">
        <v>32</v>
      </c>
      <c r="E51" s="1020">
        <v>17</v>
      </c>
      <c r="F51" s="1020">
        <v>17</v>
      </c>
      <c r="H51" s="589" t="s">
        <v>670</v>
      </c>
      <c r="I51" s="1018">
        <v>88</v>
      </c>
      <c r="J51" s="1020">
        <v>25</v>
      </c>
      <c r="K51" s="1020">
        <v>19</v>
      </c>
      <c r="L51" s="1020">
        <v>6</v>
      </c>
      <c r="M51" s="1020">
        <v>5</v>
      </c>
      <c r="O51" s="192"/>
      <c r="P51" s="192"/>
      <c r="Q51" s="192"/>
      <c r="R51" s="192"/>
      <c r="S51" s="192"/>
      <c r="T51" s="192"/>
      <c r="U51" s="192"/>
    </row>
    <row r="52" spans="1:21" ht="14.25">
      <c r="A52" s="589" t="s">
        <v>671</v>
      </c>
      <c r="B52" s="1018">
        <v>209</v>
      </c>
      <c r="C52" s="1020">
        <v>31</v>
      </c>
      <c r="D52" s="1020">
        <v>51</v>
      </c>
      <c r="E52" s="1020">
        <v>41</v>
      </c>
      <c r="F52" s="1020">
        <v>9</v>
      </c>
      <c r="H52" s="589" t="s">
        <v>671</v>
      </c>
      <c r="I52" s="1018">
        <v>62</v>
      </c>
      <c r="J52" s="1020">
        <v>11</v>
      </c>
      <c r="K52" s="1020">
        <v>26</v>
      </c>
      <c r="L52" s="1020">
        <v>6</v>
      </c>
      <c r="M52" s="1020">
        <v>5</v>
      </c>
      <c r="O52" s="192"/>
      <c r="P52" s="192"/>
      <c r="Q52" s="192"/>
      <c r="R52" s="192"/>
      <c r="S52" s="192"/>
      <c r="T52" s="192"/>
      <c r="U52" s="192"/>
    </row>
    <row r="53" spans="1:21" ht="14.25">
      <c r="A53" s="589" t="s">
        <v>672</v>
      </c>
      <c r="B53" s="1018">
        <v>109</v>
      </c>
      <c r="C53" s="1020">
        <v>12</v>
      </c>
      <c r="D53" s="1020">
        <v>28</v>
      </c>
      <c r="E53" s="1020">
        <v>38</v>
      </c>
      <c r="F53" s="1020">
        <v>5</v>
      </c>
      <c r="H53" s="589" t="s">
        <v>672</v>
      </c>
      <c r="I53" s="1018">
        <v>53</v>
      </c>
      <c r="J53" s="1020">
        <v>2</v>
      </c>
      <c r="K53" s="1020">
        <v>30</v>
      </c>
      <c r="L53" s="1020">
        <v>2</v>
      </c>
      <c r="M53" s="1020">
        <v>0</v>
      </c>
      <c r="O53" s="192"/>
      <c r="P53" s="192"/>
      <c r="Q53" s="192"/>
      <c r="R53" s="192"/>
      <c r="S53" s="192"/>
      <c r="T53" s="192"/>
      <c r="U53" s="192"/>
    </row>
    <row r="54" spans="1:21" ht="14.25">
      <c r="A54" s="589" t="s">
        <v>370</v>
      </c>
      <c r="B54" s="1018">
        <v>0</v>
      </c>
      <c r="C54" s="1020">
        <v>0</v>
      </c>
      <c r="D54" s="1020">
        <v>0</v>
      </c>
      <c r="E54" s="1020">
        <v>0</v>
      </c>
      <c r="F54" s="1020">
        <v>0</v>
      </c>
      <c r="H54" s="589" t="s">
        <v>370</v>
      </c>
      <c r="I54" s="1018">
        <v>0</v>
      </c>
      <c r="J54" s="1020">
        <v>0</v>
      </c>
      <c r="K54" s="1020">
        <v>0</v>
      </c>
      <c r="L54" s="1020">
        <v>0</v>
      </c>
      <c r="M54" s="1020">
        <v>0</v>
      </c>
      <c r="O54" s="192"/>
      <c r="P54" s="192"/>
      <c r="Q54" s="192"/>
      <c r="R54" s="192"/>
      <c r="S54" s="192"/>
      <c r="T54" s="192"/>
      <c r="U54" s="192"/>
    </row>
    <row r="55" spans="1:21" ht="15" thickBot="1">
      <c r="A55" s="596" t="s">
        <v>287</v>
      </c>
      <c r="B55" s="828">
        <f>SUM(B34:B54)</f>
        <v>945</v>
      </c>
      <c r="C55" s="829">
        <f>SUM(C34:C54)</f>
        <v>280</v>
      </c>
      <c r="D55" s="829">
        <f>SUM(D34:D54)</f>
        <v>171</v>
      </c>
      <c r="E55" s="829">
        <f>SUM(E34:E54)</f>
        <v>105</v>
      </c>
      <c r="F55" s="830">
        <f>SUM(F34:F54)</f>
        <v>62</v>
      </c>
      <c r="H55" s="596" t="s">
        <v>287</v>
      </c>
      <c r="I55" s="834">
        <f>SUM(I34:I54)</f>
        <v>441</v>
      </c>
      <c r="J55" s="835">
        <f>SUM(J34:J54)</f>
        <v>132</v>
      </c>
      <c r="K55" s="835">
        <f>SUM(K34:K54)</f>
        <v>100</v>
      </c>
      <c r="L55" s="835">
        <f>SUM(L34:L54)</f>
        <v>20</v>
      </c>
      <c r="M55" s="836">
        <f>SUM(M34:M54)</f>
        <v>25</v>
      </c>
      <c r="O55" s="183"/>
      <c r="P55" s="183"/>
      <c r="Q55" s="183"/>
      <c r="R55" s="183"/>
      <c r="S55" s="183"/>
      <c r="T55" s="183"/>
      <c r="U55" s="183"/>
    </row>
    <row r="56" spans="1:21">
      <c r="E56" s="119"/>
      <c r="O56" s="192"/>
      <c r="P56" s="192"/>
      <c r="Q56" s="192"/>
      <c r="R56" s="192"/>
      <c r="S56" s="192"/>
      <c r="T56" s="192"/>
      <c r="U56" s="192"/>
    </row>
    <row r="57" spans="1:21" ht="12" customHeight="1">
      <c r="O57" s="192"/>
      <c r="P57" s="192"/>
      <c r="Q57" s="192"/>
      <c r="R57" s="192"/>
      <c r="S57" s="192"/>
      <c r="T57" s="192"/>
      <c r="U57" s="192"/>
    </row>
    <row r="58" spans="1:21" s="192" customFormat="1" ht="14.25" customHeight="1">
      <c r="A58" s="85"/>
      <c r="B58" s="85"/>
      <c r="C58" s="85"/>
      <c r="D58" s="85"/>
      <c r="E58" s="85"/>
      <c r="F58" s="85"/>
      <c r="G58" s="85"/>
      <c r="H58" s="85"/>
      <c r="I58" s="85"/>
      <c r="J58" s="85"/>
      <c r="K58" s="85"/>
      <c r="L58" s="85"/>
      <c r="M58" s="85"/>
    </row>
    <row r="59" spans="1:21" s="183" customFormat="1" ht="14.25" customHeight="1">
      <c r="A59" s="192"/>
      <c r="B59" s="192"/>
      <c r="C59" s="192"/>
      <c r="D59" s="192"/>
      <c r="E59" s="192"/>
      <c r="F59" s="192"/>
      <c r="G59" s="192"/>
      <c r="H59" s="192"/>
      <c r="I59" s="192"/>
      <c r="J59" s="192"/>
      <c r="K59" s="192"/>
      <c r="L59" s="192"/>
      <c r="M59" s="192"/>
      <c r="O59" s="192"/>
      <c r="P59" s="192"/>
      <c r="Q59" s="192"/>
      <c r="R59" s="192"/>
      <c r="S59" s="192"/>
      <c r="T59" s="192"/>
      <c r="U59" s="192"/>
    </row>
    <row r="60" spans="1:21" s="192" customFormat="1" ht="14.25" customHeight="1">
      <c r="A60" s="183"/>
      <c r="B60" s="183"/>
      <c r="C60" s="183"/>
      <c r="D60" s="183"/>
      <c r="E60" s="183"/>
      <c r="F60" s="183"/>
      <c r="G60" s="183"/>
      <c r="H60" s="183"/>
      <c r="I60" s="183"/>
      <c r="J60" s="183"/>
      <c r="K60" s="183"/>
      <c r="L60" s="183"/>
      <c r="M60" s="183"/>
    </row>
    <row r="61" spans="1:21" s="192" customFormat="1" ht="14.25" customHeight="1">
      <c r="O61" s="183"/>
      <c r="P61" s="183"/>
      <c r="Q61" s="183"/>
      <c r="R61" s="183"/>
      <c r="S61" s="183"/>
      <c r="T61" s="183"/>
      <c r="U61" s="183"/>
    </row>
    <row r="62" spans="1:21" s="192" customFormat="1" ht="14.25" customHeight="1"/>
    <row r="63" spans="1:21" s="192" customFormat="1" ht="14.25" customHeight="1"/>
    <row r="64" spans="1:21" s="192" customFormat="1" ht="14.25" customHeight="1"/>
    <row r="65" spans="1:21" s="183" customFormat="1" ht="14.25" customHeight="1">
      <c r="A65" s="192"/>
      <c r="B65" s="192"/>
      <c r="C65" s="192"/>
      <c r="D65" s="192"/>
      <c r="E65" s="192"/>
      <c r="F65" s="192"/>
      <c r="G65" s="192"/>
      <c r="H65" s="192"/>
      <c r="I65" s="192"/>
      <c r="J65" s="192"/>
      <c r="K65" s="192"/>
      <c r="L65" s="192"/>
      <c r="M65" s="192"/>
      <c r="O65" s="192"/>
      <c r="P65" s="192"/>
      <c r="Q65" s="192"/>
      <c r="R65" s="192"/>
      <c r="S65" s="192"/>
      <c r="T65" s="192"/>
      <c r="U65" s="192"/>
    </row>
    <row r="66" spans="1:21" s="192" customFormat="1" ht="14.25" customHeight="1">
      <c r="A66" s="183"/>
      <c r="B66" s="183"/>
      <c r="C66" s="183"/>
      <c r="D66" s="183"/>
      <c r="E66" s="183"/>
      <c r="F66" s="183"/>
      <c r="G66" s="183"/>
      <c r="H66" s="183"/>
      <c r="I66" s="183"/>
      <c r="J66" s="183"/>
      <c r="K66" s="183"/>
      <c r="L66" s="183"/>
      <c r="M66" s="183"/>
    </row>
    <row r="67" spans="1:21" s="192" customFormat="1" ht="14.25" customHeight="1">
      <c r="O67" s="183"/>
      <c r="P67" s="183"/>
      <c r="Q67" s="183"/>
      <c r="R67" s="183"/>
      <c r="S67" s="183"/>
      <c r="T67" s="183"/>
      <c r="U67" s="183"/>
    </row>
    <row r="68" spans="1:21" s="192" customFormat="1" ht="14.25" customHeight="1"/>
    <row r="69" spans="1:21" s="192" customFormat="1" ht="14.25" customHeight="1"/>
    <row r="70" spans="1:21" s="192" customFormat="1" ht="14.25" customHeight="1"/>
    <row r="71" spans="1:21" s="183" customFormat="1" ht="14.25" customHeight="1">
      <c r="A71" s="192"/>
      <c r="B71" s="192"/>
      <c r="C71" s="192"/>
      <c r="D71" s="192"/>
      <c r="E71" s="192"/>
      <c r="F71" s="192"/>
      <c r="G71" s="192"/>
      <c r="H71" s="192"/>
      <c r="I71" s="192"/>
      <c r="J71" s="192"/>
      <c r="K71" s="192"/>
      <c r="L71" s="192"/>
      <c r="M71" s="192"/>
      <c r="O71" s="192"/>
      <c r="P71" s="192"/>
      <c r="Q71" s="192"/>
      <c r="R71" s="192"/>
      <c r="S71" s="192"/>
      <c r="T71" s="192"/>
      <c r="U71" s="192"/>
    </row>
    <row r="72" spans="1:21" s="192" customFormat="1" ht="14.25" customHeight="1">
      <c r="A72" s="183"/>
      <c r="B72" s="183"/>
      <c r="C72" s="183"/>
      <c r="D72" s="183"/>
      <c r="E72" s="183"/>
      <c r="F72" s="183"/>
      <c r="G72" s="183"/>
      <c r="H72" s="183"/>
      <c r="I72" s="183"/>
      <c r="J72" s="183"/>
      <c r="K72" s="183"/>
      <c r="L72" s="183"/>
      <c r="M72" s="183"/>
    </row>
    <row r="73" spans="1:21" s="192" customFormat="1" ht="14.25" customHeight="1">
      <c r="O73" s="85"/>
      <c r="P73" s="85"/>
      <c r="Q73" s="85"/>
      <c r="R73" s="85"/>
      <c r="S73" s="85"/>
      <c r="T73" s="85"/>
      <c r="U73" s="85"/>
    </row>
    <row r="74" spans="1:21" s="192" customFormat="1" ht="14.25" customHeight="1">
      <c r="O74" s="85"/>
      <c r="P74" s="85"/>
      <c r="Q74" s="85"/>
      <c r="R74" s="85"/>
      <c r="S74" s="85"/>
      <c r="T74" s="85"/>
      <c r="U74" s="85"/>
    </row>
    <row r="75" spans="1:21" s="192" customFormat="1" ht="14.25" customHeight="1">
      <c r="O75" s="85"/>
      <c r="P75" s="85"/>
      <c r="Q75" s="85"/>
      <c r="R75" s="85"/>
      <c r="S75" s="85"/>
      <c r="T75" s="85"/>
      <c r="U75" s="85"/>
    </row>
    <row r="76" spans="1:21" s="192" customFormat="1" ht="14.25" customHeight="1">
      <c r="O76" s="85"/>
      <c r="P76" s="85"/>
      <c r="Q76" s="85"/>
      <c r="R76" s="85"/>
      <c r="S76" s="85"/>
      <c r="T76" s="85"/>
      <c r="U76" s="85"/>
    </row>
    <row r="77" spans="1:21" s="183" customFormat="1" ht="14.25" customHeight="1">
      <c r="A77" s="192"/>
      <c r="B77" s="192"/>
      <c r="C77" s="192"/>
      <c r="D77" s="192"/>
      <c r="E77" s="192"/>
      <c r="F77" s="192"/>
      <c r="G77" s="192"/>
      <c r="H77" s="192"/>
      <c r="I77" s="192"/>
      <c r="J77" s="192"/>
      <c r="K77" s="192"/>
      <c r="L77" s="192"/>
      <c r="M77" s="192"/>
      <c r="O77" s="85"/>
      <c r="P77" s="85"/>
      <c r="Q77" s="85"/>
      <c r="R77" s="85"/>
      <c r="S77" s="85"/>
      <c r="T77" s="85"/>
      <c r="U77" s="85"/>
    </row>
    <row r="78" spans="1:21" s="192" customFormat="1" ht="14.25" customHeight="1">
      <c r="A78" s="183"/>
      <c r="B78" s="183"/>
      <c r="C78" s="183"/>
      <c r="D78" s="183"/>
      <c r="E78" s="183"/>
      <c r="F78" s="183"/>
      <c r="G78" s="183"/>
      <c r="H78" s="183"/>
      <c r="I78" s="183"/>
      <c r="J78" s="183"/>
      <c r="K78" s="183"/>
      <c r="L78" s="183"/>
      <c r="M78" s="183"/>
      <c r="O78" s="85"/>
      <c r="P78" s="85"/>
      <c r="Q78" s="85"/>
      <c r="R78" s="85"/>
      <c r="S78" s="85"/>
      <c r="T78" s="85"/>
      <c r="U78" s="85"/>
    </row>
    <row r="79" spans="1:21" s="192" customFormat="1" ht="14.25" customHeight="1">
      <c r="O79" s="85"/>
      <c r="P79" s="85"/>
      <c r="Q79" s="85"/>
      <c r="R79" s="85"/>
      <c r="S79" s="85"/>
      <c r="T79" s="85"/>
      <c r="U79" s="85"/>
    </row>
    <row r="80" spans="1:21" s="192" customFormat="1" ht="14.25" customHeight="1">
      <c r="O80" s="85"/>
      <c r="P80" s="85"/>
      <c r="Q80" s="85"/>
      <c r="R80" s="85"/>
      <c r="S80" s="85"/>
      <c r="T80" s="85"/>
      <c r="U80" s="85"/>
    </row>
    <row r="81" spans="1:21" s="192" customFormat="1" ht="14.25" customHeight="1">
      <c r="O81" s="85"/>
      <c r="P81" s="85"/>
      <c r="Q81" s="85"/>
      <c r="R81" s="85"/>
      <c r="S81" s="85"/>
      <c r="T81" s="85"/>
      <c r="U81" s="85"/>
    </row>
    <row r="82" spans="1:21" s="192" customFormat="1">
      <c r="O82" s="85"/>
      <c r="P82" s="85"/>
      <c r="Q82" s="85"/>
      <c r="R82" s="85"/>
      <c r="S82" s="85"/>
      <c r="T82" s="85"/>
      <c r="U82" s="85"/>
    </row>
    <row r="83" spans="1:21">
      <c r="A83" s="192"/>
      <c r="B83" s="338"/>
      <c r="C83" s="338"/>
      <c r="D83" s="338"/>
      <c r="E83" s="338"/>
      <c r="F83" s="338"/>
      <c r="G83" s="192"/>
      <c r="H83" s="192"/>
      <c r="I83" s="192"/>
      <c r="J83" s="192"/>
      <c r="K83" s="192"/>
      <c r="L83" s="192"/>
      <c r="M83" s="192"/>
    </row>
  </sheetData>
  <mergeCells count="9">
    <mergeCell ref="B32:B33"/>
    <mergeCell ref="I32:I33"/>
    <mergeCell ref="O7:P7"/>
    <mergeCell ref="O8:O10"/>
    <mergeCell ref="O11:O13"/>
    <mergeCell ref="O14:O16"/>
    <mergeCell ref="O17:O19"/>
    <mergeCell ref="B7:B8"/>
    <mergeCell ref="I7:I8"/>
  </mergeCells>
  <phoneticPr fontId="15"/>
  <pageMargins left="0.55118110236220474" right="0.55118110236220474" top="0.59055118110236227" bottom="0.51181102362204722" header="0.51181102362204722" footer="0.51181102362204722"/>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I244"/>
  <sheetViews>
    <sheetView topLeftCell="A103" zoomScale="115" zoomScaleNormal="115" workbookViewId="0">
      <pane xSplit="2" topLeftCell="C1" activePane="topRight" state="frozen"/>
      <selection pane="topRight" activeCell="D4" sqref="D4"/>
    </sheetView>
  </sheetViews>
  <sheetFormatPr defaultRowHeight="13.5"/>
  <cols>
    <col min="1" max="1" width="2.875" style="637" customWidth="1"/>
    <col min="2" max="2" width="18.25" style="637" customWidth="1"/>
    <col min="3" max="3" width="11" style="639" bestFit="1" customWidth="1"/>
    <col min="4" max="4" width="11" style="639" customWidth="1"/>
    <col min="5" max="5" width="9.875" style="639" bestFit="1" customWidth="1"/>
    <col min="6" max="6" width="10.875" style="672" customWidth="1"/>
    <col min="7" max="7" width="11" style="688" bestFit="1" customWidth="1"/>
    <col min="8" max="8" width="3.875" style="637" customWidth="1"/>
    <col min="9" max="9" width="19.5" style="637" bestFit="1" customWidth="1"/>
    <col min="10" max="10" width="11" style="637" bestFit="1" customWidth="1"/>
    <col min="11" max="11" width="9.25" style="637" bestFit="1" customWidth="1"/>
    <col min="12" max="12" width="7.125" style="637" bestFit="1" customWidth="1"/>
    <col min="13" max="13" width="12.125" style="637" bestFit="1" customWidth="1"/>
    <col min="14" max="14" width="11" style="678" bestFit="1" customWidth="1"/>
    <col min="15" max="15" width="3.875" style="637" customWidth="1"/>
    <col min="16" max="16" width="19.5" style="637" bestFit="1" customWidth="1"/>
    <col min="17" max="17" width="11" style="637" bestFit="1" customWidth="1"/>
    <col min="18" max="18" width="9.25" style="637" bestFit="1" customWidth="1"/>
    <col min="19" max="19" width="7.125" style="637" bestFit="1" customWidth="1"/>
    <col min="20" max="21" width="11" style="637" bestFit="1" customWidth="1"/>
    <col min="22" max="22" width="4.75" style="637" customWidth="1"/>
    <col min="23" max="23" width="19.5" style="637" bestFit="1" customWidth="1"/>
    <col min="24" max="24" width="11" style="637" bestFit="1" customWidth="1"/>
    <col min="25" max="25" width="9.25" style="637" bestFit="1" customWidth="1"/>
    <col min="26" max="26" width="7.125" style="637" bestFit="1" customWidth="1"/>
    <col min="27" max="27" width="9.875" style="637" bestFit="1" customWidth="1"/>
    <col min="28" max="28" width="11" style="678" bestFit="1" customWidth="1"/>
    <col min="29" max="29" width="3.875" style="637" customWidth="1"/>
    <col min="30" max="30" width="19.5" style="637" bestFit="1" customWidth="1"/>
    <col min="31" max="31" width="14.75" style="637" bestFit="1" customWidth="1"/>
    <col min="32" max="32" width="9.25" style="637" bestFit="1" customWidth="1"/>
    <col min="33" max="33" width="7.125" style="637" bestFit="1" customWidth="1"/>
    <col min="34" max="35" width="11" style="637" bestFit="1" customWidth="1"/>
    <col min="36" max="16384" width="9" style="637"/>
  </cols>
  <sheetData>
    <row r="1" spans="2:35">
      <c r="B1" s="634" t="s">
        <v>223</v>
      </c>
      <c r="C1" s="635"/>
      <c r="D1" s="635"/>
      <c r="E1" s="636"/>
      <c r="F1" s="662" t="s">
        <v>74</v>
      </c>
      <c r="G1" s="682"/>
    </row>
    <row r="2" spans="2:35">
      <c r="B2" s="634"/>
      <c r="C2" s="635"/>
      <c r="D2" s="635"/>
      <c r="E2" s="636"/>
      <c r="F2" s="663"/>
      <c r="G2" s="682"/>
    </row>
    <row r="3" spans="2:35">
      <c r="B3" s="638" t="s">
        <v>684</v>
      </c>
      <c r="C3" s="637"/>
      <c r="E3" s="637"/>
      <c r="F3" s="664"/>
      <c r="G3" s="678"/>
    </row>
    <row r="4" spans="2:35">
      <c r="B4" s="689" t="s">
        <v>94</v>
      </c>
      <c r="C4" s="637"/>
      <c r="E4" s="637"/>
      <c r="F4" s="664"/>
      <c r="G4" s="678"/>
    </row>
    <row r="5" spans="2:35" ht="14.25" thickBot="1">
      <c r="B5" s="638" t="s">
        <v>384</v>
      </c>
      <c r="C5" s="640" t="str">
        <f>'3(4)ｲ（表作成用1)'!R7</f>
        <v>悪性
新生物</v>
      </c>
      <c r="D5" s="637"/>
      <c r="E5" s="637"/>
      <c r="F5" s="664"/>
      <c r="G5" s="678"/>
      <c r="I5" s="638" t="s">
        <v>394</v>
      </c>
      <c r="J5" s="640" t="str">
        <f>'3(4)ｲ（表作成用1)'!S7</f>
        <v>心疾患</v>
      </c>
      <c r="M5" s="664"/>
      <c r="P5" s="638" t="s">
        <v>395</v>
      </c>
      <c r="Q5" s="640" t="str">
        <f>'3(4)ｲ（表作成用1)'!T7</f>
        <v>老衰</v>
      </c>
      <c r="T5" s="664"/>
      <c r="U5" s="678"/>
      <c r="W5" s="638" t="s">
        <v>396</v>
      </c>
      <c r="X5" s="640" t="str">
        <f>'3(4)ｲ（表作成用1)'!U7</f>
        <v>脳血管
疾患</v>
      </c>
      <c r="AA5" s="664"/>
      <c r="AD5" s="638"/>
      <c r="AE5" s="640" t="str">
        <f>'3(4)ｲ（表作成用1)'!Q7</f>
        <v>総数</v>
      </c>
      <c r="AH5" s="664"/>
      <c r="AI5" s="678"/>
    </row>
    <row r="6" spans="2:35" s="661" customFormat="1">
      <c r="B6" s="658"/>
      <c r="C6" s="659" t="s">
        <v>385</v>
      </c>
      <c r="D6" s="659" t="s">
        <v>386</v>
      </c>
      <c r="E6" s="660" t="s">
        <v>376</v>
      </c>
      <c r="F6" s="665" t="s">
        <v>387</v>
      </c>
      <c r="G6" s="679" t="s">
        <v>388</v>
      </c>
      <c r="I6" s="658"/>
      <c r="J6" s="659" t="s">
        <v>385</v>
      </c>
      <c r="K6" s="659" t="s">
        <v>386</v>
      </c>
      <c r="L6" s="660" t="s">
        <v>376</v>
      </c>
      <c r="M6" s="665" t="s">
        <v>387</v>
      </c>
      <c r="N6" s="679" t="s">
        <v>388</v>
      </c>
      <c r="P6" s="658"/>
      <c r="Q6" s="659" t="s">
        <v>385</v>
      </c>
      <c r="R6" s="659" t="s">
        <v>386</v>
      </c>
      <c r="S6" s="660" t="s">
        <v>376</v>
      </c>
      <c r="T6" s="665" t="s">
        <v>387</v>
      </c>
      <c r="U6" s="679" t="s">
        <v>388</v>
      </c>
      <c r="W6" s="658"/>
      <c r="X6" s="659" t="s">
        <v>385</v>
      </c>
      <c r="Y6" s="659" t="s">
        <v>386</v>
      </c>
      <c r="Z6" s="660" t="s">
        <v>376</v>
      </c>
      <c r="AA6" s="665" t="s">
        <v>387</v>
      </c>
      <c r="AB6" s="679" t="s">
        <v>388</v>
      </c>
      <c r="AD6" s="658"/>
      <c r="AE6" s="659" t="s">
        <v>385</v>
      </c>
      <c r="AF6" s="659" t="s">
        <v>386</v>
      </c>
      <c r="AG6" s="660" t="s">
        <v>376</v>
      </c>
      <c r="AH6" s="665" t="s">
        <v>387</v>
      </c>
      <c r="AI6" s="679" t="s">
        <v>388</v>
      </c>
    </row>
    <row r="7" spans="2:35">
      <c r="B7" s="642" t="s">
        <v>359</v>
      </c>
      <c r="C7" s="657">
        <f>'3(4)ｲ死因順位'!D43</f>
        <v>5026</v>
      </c>
      <c r="D7" s="644">
        <f>'1人口の推移　年齢階級別'!B5</f>
        <v>58689</v>
      </c>
      <c r="E7" s="657">
        <f>'3(4)ｲ（表作成用1)'!C9</f>
        <v>1</v>
      </c>
      <c r="F7" s="674">
        <f t="shared" ref="F7:F20" si="0">E7*1000/D7</f>
        <v>1.7038968120090647E-2</v>
      </c>
      <c r="G7" s="680">
        <f t="shared" ref="G7:G20" si="1">C7*F7</f>
        <v>85.637853771575593</v>
      </c>
      <c r="I7" s="642" t="str">
        <f t="shared" ref="I7:I20" si="2">B7</f>
        <v>０～４歳</v>
      </c>
      <c r="J7" s="644">
        <f t="shared" ref="J7:J20" si="3">C7</f>
        <v>5026</v>
      </c>
      <c r="K7" s="644">
        <f t="shared" ref="K7:K20" si="4">D7</f>
        <v>58689</v>
      </c>
      <c r="L7" s="657">
        <f>'3(4)ｲ（表作成用1)'!D9</f>
        <v>1</v>
      </c>
      <c r="M7" s="674">
        <f t="shared" ref="M7:M20" si="5">L7*1000/K7</f>
        <v>1.7038968120090647E-2</v>
      </c>
      <c r="N7" s="680">
        <f t="shared" ref="N7:N20" si="6">J7*M7</f>
        <v>85.637853771575593</v>
      </c>
      <c r="P7" s="642" t="str">
        <f t="shared" ref="P7:P33" si="7">I7</f>
        <v>０～４歳</v>
      </c>
      <c r="Q7" s="644">
        <f t="shared" ref="Q7:Q20" si="8">C7</f>
        <v>5026</v>
      </c>
      <c r="R7" s="644">
        <f t="shared" ref="R7:R20" si="9">D7</f>
        <v>58689</v>
      </c>
      <c r="S7" s="657">
        <f>'3(4)ｲ（表作成用1)'!E9</f>
        <v>0</v>
      </c>
      <c r="T7" s="674">
        <f t="shared" ref="T7:T20" si="10">S7*1000/R7</f>
        <v>0</v>
      </c>
      <c r="U7" s="680">
        <f t="shared" ref="U7:U20" si="11">Q7*T7</f>
        <v>0</v>
      </c>
      <c r="W7" s="642" t="str">
        <f t="shared" ref="W7:W33" si="12">P7</f>
        <v>０～４歳</v>
      </c>
      <c r="X7" s="644">
        <f t="shared" ref="X7:X20" si="13">C7</f>
        <v>5026</v>
      </c>
      <c r="Y7" s="644">
        <f t="shared" ref="Y7:Y20" si="14">D7</f>
        <v>58689</v>
      </c>
      <c r="Z7" s="657">
        <f>'3(4)ｲ（表作成用1)'!F9</f>
        <v>1</v>
      </c>
      <c r="AA7" s="674">
        <f t="shared" ref="AA7:AA20" si="15">Z7*1000/Y7</f>
        <v>1.7038968120090647E-2</v>
      </c>
      <c r="AB7" s="680">
        <f t="shared" ref="AB7:AB20" si="16">X7*AA7</f>
        <v>85.637853771575593</v>
      </c>
      <c r="AD7" s="642" t="str">
        <f t="shared" ref="AD7:AD33" si="17">W7</f>
        <v>０～４歳</v>
      </c>
      <c r="AE7" s="644">
        <f t="shared" ref="AE7:AE20" si="18">C7</f>
        <v>5026</v>
      </c>
      <c r="AF7" s="644">
        <f t="shared" ref="AF7:AF20" si="19">D7</f>
        <v>58689</v>
      </c>
      <c r="AG7" s="657">
        <f>'3(4)ｲ（表作成用1)'!B9</f>
        <v>27</v>
      </c>
      <c r="AH7" s="674">
        <f t="shared" ref="AH7:AH20" si="20">AG7*1000/AF7</f>
        <v>0.46005213924244748</v>
      </c>
      <c r="AI7" s="680">
        <f t="shared" ref="AI7:AI20" si="21">AE7*AH7</f>
        <v>2312.2220518325412</v>
      </c>
    </row>
    <row r="8" spans="2:35">
      <c r="B8" s="642" t="s">
        <v>360</v>
      </c>
      <c r="C8" s="657">
        <f>'3(4)ｲ死因順位'!D44</f>
        <v>5369</v>
      </c>
      <c r="D8" s="644">
        <f>'1人口の推移　年齢階級別'!B6</f>
        <v>65097</v>
      </c>
      <c r="E8" s="657">
        <f>'3(4)ｲ（表作成用1)'!C10</f>
        <v>2</v>
      </c>
      <c r="F8" s="674">
        <f t="shared" si="0"/>
        <v>3.0723382029893852E-2</v>
      </c>
      <c r="G8" s="680">
        <f t="shared" si="1"/>
        <v>164.9538381185001</v>
      </c>
      <c r="I8" s="642" t="str">
        <f t="shared" si="2"/>
        <v>５～９歳</v>
      </c>
      <c r="J8" s="644">
        <f t="shared" si="3"/>
        <v>5369</v>
      </c>
      <c r="K8" s="644">
        <f t="shared" si="4"/>
        <v>65097</v>
      </c>
      <c r="L8" s="657">
        <f>'3(4)ｲ（表作成用1)'!D10</f>
        <v>1</v>
      </c>
      <c r="M8" s="674">
        <f t="shared" si="5"/>
        <v>1.5361691014946926E-2</v>
      </c>
      <c r="N8" s="680">
        <f t="shared" si="6"/>
        <v>82.476919059250051</v>
      </c>
      <c r="P8" s="642" t="str">
        <f t="shared" si="7"/>
        <v>５～９歳</v>
      </c>
      <c r="Q8" s="644">
        <f t="shared" si="8"/>
        <v>5369</v>
      </c>
      <c r="R8" s="644">
        <f t="shared" si="9"/>
        <v>65097</v>
      </c>
      <c r="S8" s="657">
        <f>'3(4)ｲ（表作成用1)'!E10</f>
        <v>0</v>
      </c>
      <c r="T8" s="674">
        <f t="shared" si="10"/>
        <v>0</v>
      </c>
      <c r="U8" s="680">
        <f t="shared" si="11"/>
        <v>0</v>
      </c>
      <c r="W8" s="642" t="str">
        <f t="shared" si="12"/>
        <v>５～９歳</v>
      </c>
      <c r="X8" s="644">
        <f t="shared" si="13"/>
        <v>5369</v>
      </c>
      <c r="Y8" s="644">
        <f t="shared" si="14"/>
        <v>65097</v>
      </c>
      <c r="Z8" s="657">
        <f>'3(4)ｲ（表作成用1)'!F10</f>
        <v>0</v>
      </c>
      <c r="AA8" s="674">
        <f t="shared" si="15"/>
        <v>0</v>
      </c>
      <c r="AB8" s="680">
        <f t="shared" si="16"/>
        <v>0</v>
      </c>
      <c r="AD8" s="642" t="str">
        <f t="shared" si="17"/>
        <v>５～９歳</v>
      </c>
      <c r="AE8" s="644">
        <f t="shared" si="18"/>
        <v>5369</v>
      </c>
      <c r="AF8" s="644">
        <f t="shared" si="19"/>
        <v>65097</v>
      </c>
      <c r="AG8" s="657">
        <f>'3(4)ｲ（表作成用1)'!B10</f>
        <v>4</v>
      </c>
      <c r="AH8" s="674">
        <f t="shared" si="20"/>
        <v>6.1446764059787704E-2</v>
      </c>
      <c r="AI8" s="680">
        <f t="shared" si="21"/>
        <v>329.9076762370002</v>
      </c>
    </row>
    <row r="9" spans="2:35">
      <c r="B9" s="642" t="s">
        <v>361</v>
      </c>
      <c r="C9" s="657">
        <f>'3(4)ｲ死因順位'!D45</f>
        <v>5711</v>
      </c>
      <c r="D9" s="644">
        <f>'1人口の推移　年齢階級別'!B7</f>
        <v>68519</v>
      </c>
      <c r="E9" s="657">
        <f>'3(4)ｲ（表作成用1)'!C11</f>
        <v>0</v>
      </c>
      <c r="F9" s="674">
        <f t="shared" si="0"/>
        <v>0</v>
      </c>
      <c r="G9" s="680">
        <f t="shared" si="1"/>
        <v>0</v>
      </c>
      <c r="I9" s="642" t="str">
        <f t="shared" si="2"/>
        <v>１０～１４歳</v>
      </c>
      <c r="J9" s="644">
        <f t="shared" si="3"/>
        <v>5711</v>
      </c>
      <c r="K9" s="644">
        <f t="shared" si="4"/>
        <v>68519</v>
      </c>
      <c r="L9" s="657">
        <f>'3(4)ｲ（表作成用1)'!D11</f>
        <v>0</v>
      </c>
      <c r="M9" s="674">
        <f t="shared" si="5"/>
        <v>0</v>
      </c>
      <c r="N9" s="680">
        <f t="shared" si="6"/>
        <v>0</v>
      </c>
      <c r="P9" s="642" t="str">
        <f t="shared" si="7"/>
        <v>１０～１４歳</v>
      </c>
      <c r="Q9" s="644">
        <f t="shared" si="8"/>
        <v>5711</v>
      </c>
      <c r="R9" s="644">
        <f t="shared" si="9"/>
        <v>68519</v>
      </c>
      <c r="S9" s="657">
        <f>'3(4)ｲ（表作成用1)'!E11</f>
        <v>0</v>
      </c>
      <c r="T9" s="674">
        <f t="shared" si="10"/>
        <v>0</v>
      </c>
      <c r="U9" s="680">
        <f t="shared" si="11"/>
        <v>0</v>
      </c>
      <c r="W9" s="642" t="str">
        <f t="shared" si="12"/>
        <v>１０～１４歳</v>
      </c>
      <c r="X9" s="644">
        <f t="shared" si="13"/>
        <v>5711</v>
      </c>
      <c r="Y9" s="644">
        <f t="shared" si="14"/>
        <v>68519</v>
      </c>
      <c r="Z9" s="657">
        <f>'3(4)ｲ（表作成用1)'!F11</f>
        <v>0</v>
      </c>
      <c r="AA9" s="674">
        <f t="shared" si="15"/>
        <v>0</v>
      </c>
      <c r="AB9" s="680">
        <f t="shared" si="16"/>
        <v>0</v>
      </c>
      <c r="AD9" s="642" t="str">
        <f t="shared" si="17"/>
        <v>１０～１４歳</v>
      </c>
      <c r="AE9" s="644">
        <f t="shared" si="18"/>
        <v>5711</v>
      </c>
      <c r="AF9" s="644">
        <f t="shared" si="19"/>
        <v>68519</v>
      </c>
      <c r="AG9" s="657">
        <f>'3(4)ｲ（表作成用1)'!B11</f>
        <v>6</v>
      </c>
      <c r="AH9" s="674">
        <f t="shared" si="20"/>
        <v>8.756695223222756E-2</v>
      </c>
      <c r="AI9" s="680">
        <f t="shared" si="21"/>
        <v>500.09486419825157</v>
      </c>
    </row>
    <row r="10" spans="2:35">
      <c r="B10" s="642" t="s">
        <v>238</v>
      </c>
      <c r="C10" s="657">
        <f>'3(4)ｲ死因順位'!D46</f>
        <v>6053</v>
      </c>
      <c r="D10" s="644">
        <f>'1人口の推移　年齢階級別'!B8</f>
        <v>71704</v>
      </c>
      <c r="E10" s="657">
        <f>'3(4)ｲ（表作成用1)'!C12</f>
        <v>1</v>
      </c>
      <c r="F10" s="674">
        <f t="shared" si="0"/>
        <v>1.3946223362713377E-2</v>
      </c>
      <c r="G10" s="680">
        <f t="shared" si="1"/>
        <v>84.416490014504078</v>
      </c>
      <c r="I10" s="642" t="str">
        <f t="shared" si="2"/>
        <v>１５～１９歳</v>
      </c>
      <c r="J10" s="644">
        <f t="shared" si="3"/>
        <v>6053</v>
      </c>
      <c r="K10" s="644">
        <f t="shared" si="4"/>
        <v>71704</v>
      </c>
      <c r="L10" s="657">
        <f>'3(4)ｲ（表作成用1)'!D12</f>
        <v>1</v>
      </c>
      <c r="M10" s="674">
        <f t="shared" si="5"/>
        <v>1.3946223362713377E-2</v>
      </c>
      <c r="N10" s="680">
        <f t="shared" si="6"/>
        <v>84.416490014504078</v>
      </c>
      <c r="P10" s="642" t="str">
        <f t="shared" si="7"/>
        <v>１５～１９歳</v>
      </c>
      <c r="Q10" s="644">
        <f t="shared" si="8"/>
        <v>6053</v>
      </c>
      <c r="R10" s="644">
        <f t="shared" si="9"/>
        <v>71704</v>
      </c>
      <c r="S10" s="657">
        <f>'3(4)ｲ（表作成用1)'!E12</f>
        <v>0</v>
      </c>
      <c r="T10" s="674">
        <f t="shared" si="10"/>
        <v>0</v>
      </c>
      <c r="U10" s="680">
        <f t="shared" si="11"/>
        <v>0</v>
      </c>
      <c r="W10" s="642" t="str">
        <f t="shared" si="12"/>
        <v>１５～１９歳</v>
      </c>
      <c r="X10" s="644">
        <f t="shared" si="13"/>
        <v>6053</v>
      </c>
      <c r="Y10" s="644">
        <f t="shared" si="14"/>
        <v>71704</v>
      </c>
      <c r="Z10" s="657">
        <f>'3(4)ｲ（表作成用1)'!F12</f>
        <v>0</v>
      </c>
      <c r="AA10" s="674">
        <f t="shared" si="15"/>
        <v>0</v>
      </c>
      <c r="AB10" s="680">
        <f t="shared" si="16"/>
        <v>0</v>
      </c>
      <c r="AD10" s="642" t="str">
        <f t="shared" si="17"/>
        <v>１５～１９歳</v>
      </c>
      <c r="AE10" s="644">
        <f t="shared" si="18"/>
        <v>6053</v>
      </c>
      <c r="AF10" s="644">
        <f t="shared" si="19"/>
        <v>71704</v>
      </c>
      <c r="AG10" s="657">
        <f>'3(4)ｲ（表作成用1)'!B12</f>
        <v>14</v>
      </c>
      <c r="AH10" s="674">
        <f t="shared" si="20"/>
        <v>0.19524712707798728</v>
      </c>
      <c r="AI10" s="680">
        <f t="shared" si="21"/>
        <v>1181.830860203057</v>
      </c>
    </row>
    <row r="11" spans="2:35">
      <c r="B11" s="642" t="s">
        <v>239</v>
      </c>
      <c r="C11" s="657">
        <f>'3(4)ｲ死因順位'!D47</f>
        <v>6396</v>
      </c>
      <c r="D11" s="644">
        <f>'1人口の推移　年齢階級別'!B9</f>
        <v>74598</v>
      </c>
      <c r="E11" s="657">
        <f>'3(4)ｲ（表作成用1)'!C13</f>
        <v>2</v>
      </c>
      <c r="F11" s="674">
        <f t="shared" si="0"/>
        <v>2.6810370251213168E-2</v>
      </c>
      <c r="G11" s="680">
        <f t="shared" si="1"/>
        <v>171.47912812675943</v>
      </c>
      <c r="I11" s="642" t="str">
        <f t="shared" si="2"/>
        <v>２０～２４歳</v>
      </c>
      <c r="J11" s="644">
        <f t="shared" si="3"/>
        <v>6396</v>
      </c>
      <c r="K11" s="644">
        <f t="shared" si="4"/>
        <v>74598</v>
      </c>
      <c r="L11" s="657">
        <f>'3(4)ｲ（表作成用1)'!D13</f>
        <v>1</v>
      </c>
      <c r="M11" s="674">
        <f t="shared" si="5"/>
        <v>1.3405185125606584E-2</v>
      </c>
      <c r="N11" s="680">
        <f t="shared" si="6"/>
        <v>85.739564063379717</v>
      </c>
      <c r="P11" s="642" t="str">
        <f t="shared" si="7"/>
        <v>２０～２４歳</v>
      </c>
      <c r="Q11" s="644">
        <f t="shared" si="8"/>
        <v>6396</v>
      </c>
      <c r="R11" s="644">
        <f t="shared" si="9"/>
        <v>74598</v>
      </c>
      <c r="S11" s="657">
        <f>'3(4)ｲ（表作成用1)'!E13</f>
        <v>0</v>
      </c>
      <c r="T11" s="674">
        <f t="shared" si="10"/>
        <v>0</v>
      </c>
      <c r="U11" s="680">
        <f t="shared" si="11"/>
        <v>0</v>
      </c>
      <c r="W11" s="642" t="str">
        <f t="shared" si="12"/>
        <v>２０～２４歳</v>
      </c>
      <c r="X11" s="644">
        <f t="shared" si="13"/>
        <v>6396</v>
      </c>
      <c r="Y11" s="644">
        <f t="shared" si="14"/>
        <v>74598</v>
      </c>
      <c r="Z11" s="657">
        <f>'3(4)ｲ（表作成用1)'!F13</f>
        <v>0</v>
      </c>
      <c r="AA11" s="674">
        <f t="shared" si="15"/>
        <v>0</v>
      </c>
      <c r="AB11" s="680">
        <f t="shared" si="16"/>
        <v>0</v>
      </c>
      <c r="AD11" s="642" t="str">
        <f t="shared" si="17"/>
        <v>２０～２４歳</v>
      </c>
      <c r="AE11" s="644">
        <f t="shared" si="18"/>
        <v>6396</v>
      </c>
      <c r="AF11" s="644">
        <f t="shared" si="19"/>
        <v>74598</v>
      </c>
      <c r="AG11" s="657">
        <f>'3(4)ｲ（表作成用1)'!B13</f>
        <v>29</v>
      </c>
      <c r="AH11" s="674">
        <f t="shared" si="20"/>
        <v>0.38875036864259094</v>
      </c>
      <c r="AI11" s="680">
        <f t="shared" si="21"/>
        <v>2486.4473578380116</v>
      </c>
    </row>
    <row r="12" spans="2:35">
      <c r="B12" s="642" t="s">
        <v>240</v>
      </c>
      <c r="C12" s="657">
        <f>'3(4)ｲ死因順位'!D48</f>
        <v>6738</v>
      </c>
      <c r="D12" s="644">
        <f>'1人口の推移　年齢階級別'!B10</f>
        <v>69280</v>
      </c>
      <c r="E12" s="657">
        <f>'3(4)ｲ（表作成用1)'!C14</f>
        <v>3</v>
      </c>
      <c r="F12" s="674">
        <f t="shared" si="0"/>
        <v>4.3302540415704388E-2</v>
      </c>
      <c r="G12" s="680">
        <f t="shared" si="1"/>
        <v>291.77251732101615</v>
      </c>
      <c r="I12" s="642" t="str">
        <f t="shared" si="2"/>
        <v>２５～２９歳</v>
      </c>
      <c r="J12" s="644">
        <f t="shared" si="3"/>
        <v>6738</v>
      </c>
      <c r="K12" s="644">
        <f t="shared" si="4"/>
        <v>69280</v>
      </c>
      <c r="L12" s="657">
        <f>'3(4)ｲ（表作成用1)'!D14</f>
        <v>1</v>
      </c>
      <c r="M12" s="674">
        <f t="shared" si="5"/>
        <v>1.4434180138568129E-2</v>
      </c>
      <c r="N12" s="680">
        <f t="shared" si="6"/>
        <v>97.257505773672051</v>
      </c>
      <c r="P12" s="642" t="str">
        <f t="shared" si="7"/>
        <v>２５～２９歳</v>
      </c>
      <c r="Q12" s="644">
        <f t="shared" si="8"/>
        <v>6738</v>
      </c>
      <c r="R12" s="644">
        <f t="shared" si="9"/>
        <v>69280</v>
      </c>
      <c r="S12" s="657">
        <f>'3(4)ｲ（表作成用1)'!E14</f>
        <v>0</v>
      </c>
      <c r="T12" s="674">
        <f t="shared" si="10"/>
        <v>0</v>
      </c>
      <c r="U12" s="680">
        <f t="shared" si="11"/>
        <v>0</v>
      </c>
      <c r="W12" s="642" t="str">
        <f t="shared" si="12"/>
        <v>２５～２９歳</v>
      </c>
      <c r="X12" s="644">
        <f t="shared" si="13"/>
        <v>6738</v>
      </c>
      <c r="Y12" s="644">
        <f t="shared" si="14"/>
        <v>69280</v>
      </c>
      <c r="Z12" s="657">
        <f>'3(4)ｲ（表作成用1)'!F14</f>
        <v>0</v>
      </c>
      <c r="AA12" s="674">
        <f t="shared" si="15"/>
        <v>0</v>
      </c>
      <c r="AB12" s="680">
        <f t="shared" si="16"/>
        <v>0</v>
      </c>
      <c r="AD12" s="642" t="str">
        <f t="shared" si="17"/>
        <v>２５～２９歳</v>
      </c>
      <c r="AE12" s="644">
        <f t="shared" si="18"/>
        <v>6738</v>
      </c>
      <c r="AF12" s="644">
        <f t="shared" si="19"/>
        <v>69280</v>
      </c>
      <c r="AG12" s="657">
        <f>'3(4)ｲ（表作成用1)'!B14</f>
        <v>22</v>
      </c>
      <c r="AH12" s="674">
        <f t="shared" si="20"/>
        <v>0.31755196304849886</v>
      </c>
      <c r="AI12" s="680">
        <f t="shared" si="21"/>
        <v>2139.6651270207853</v>
      </c>
    </row>
    <row r="13" spans="2:35">
      <c r="B13" s="642" t="s">
        <v>241</v>
      </c>
      <c r="C13" s="657">
        <f>'3(4)ｲ死因順位'!D49</f>
        <v>7081</v>
      </c>
      <c r="D13" s="644">
        <f>'1人口の推移　年齢階級別'!B11</f>
        <v>74969</v>
      </c>
      <c r="E13" s="657">
        <f>'3(4)ｲ（表作成用1)'!C15</f>
        <v>7</v>
      </c>
      <c r="F13" s="674">
        <f t="shared" si="0"/>
        <v>9.3371927063186116E-2</v>
      </c>
      <c r="G13" s="680">
        <f t="shared" si="1"/>
        <v>661.16661553442088</v>
      </c>
      <c r="I13" s="642" t="str">
        <f t="shared" si="2"/>
        <v>３０～３４歳</v>
      </c>
      <c r="J13" s="644">
        <f t="shared" si="3"/>
        <v>7081</v>
      </c>
      <c r="K13" s="644">
        <f t="shared" si="4"/>
        <v>74969</v>
      </c>
      <c r="L13" s="657">
        <f>'3(4)ｲ（表作成用1)'!D15</f>
        <v>1</v>
      </c>
      <c r="M13" s="674">
        <f t="shared" si="5"/>
        <v>1.3338846723312302E-2</v>
      </c>
      <c r="N13" s="680">
        <f t="shared" si="6"/>
        <v>94.452373647774408</v>
      </c>
      <c r="P13" s="642" t="str">
        <f t="shared" si="7"/>
        <v>３０～３４歳</v>
      </c>
      <c r="Q13" s="644">
        <f t="shared" si="8"/>
        <v>7081</v>
      </c>
      <c r="R13" s="644">
        <f t="shared" si="9"/>
        <v>74969</v>
      </c>
      <c r="S13" s="657">
        <f>'3(4)ｲ（表作成用1)'!E15</f>
        <v>0</v>
      </c>
      <c r="T13" s="674">
        <f t="shared" si="10"/>
        <v>0</v>
      </c>
      <c r="U13" s="680">
        <f t="shared" si="11"/>
        <v>0</v>
      </c>
      <c r="W13" s="642" t="str">
        <f t="shared" si="12"/>
        <v>３０～３４歳</v>
      </c>
      <c r="X13" s="644">
        <f t="shared" si="13"/>
        <v>7081</v>
      </c>
      <c r="Y13" s="644">
        <f t="shared" si="14"/>
        <v>74969</v>
      </c>
      <c r="Z13" s="657">
        <f>'3(4)ｲ（表作成用1)'!F15</f>
        <v>0</v>
      </c>
      <c r="AA13" s="674">
        <f t="shared" si="15"/>
        <v>0</v>
      </c>
      <c r="AB13" s="680">
        <f t="shared" si="16"/>
        <v>0</v>
      </c>
      <c r="AD13" s="642" t="str">
        <f t="shared" si="17"/>
        <v>３０～３４歳</v>
      </c>
      <c r="AE13" s="644">
        <f t="shared" si="18"/>
        <v>7081</v>
      </c>
      <c r="AF13" s="644">
        <f t="shared" si="19"/>
        <v>74969</v>
      </c>
      <c r="AG13" s="657">
        <f>'3(4)ｲ（表作成用1)'!B15</f>
        <v>26</v>
      </c>
      <c r="AH13" s="674">
        <f t="shared" si="20"/>
        <v>0.34681001480611984</v>
      </c>
      <c r="AI13" s="680">
        <f t="shared" si="21"/>
        <v>2455.7617148421346</v>
      </c>
    </row>
    <row r="14" spans="2:35">
      <c r="B14" s="642" t="s">
        <v>242</v>
      </c>
      <c r="C14" s="657">
        <f>'3(4)ｲ死因順位'!D50</f>
        <v>7423</v>
      </c>
      <c r="D14" s="644">
        <f>'1人口の推移　年齢階級別'!B12</f>
        <v>83721</v>
      </c>
      <c r="E14" s="657">
        <f>'3(4)ｲ（表作成用1)'!C16</f>
        <v>16</v>
      </c>
      <c r="F14" s="674">
        <f t="shared" si="0"/>
        <v>0.19111095185198457</v>
      </c>
      <c r="G14" s="680">
        <f t="shared" si="1"/>
        <v>1418.6165955972815</v>
      </c>
      <c r="I14" s="642" t="str">
        <f t="shared" si="2"/>
        <v>３５～３９歳</v>
      </c>
      <c r="J14" s="644">
        <f t="shared" si="3"/>
        <v>7423</v>
      </c>
      <c r="K14" s="644">
        <f t="shared" si="4"/>
        <v>83721</v>
      </c>
      <c r="L14" s="657">
        <f>'3(4)ｲ（表作成用1)'!D16</f>
        <v>0</v>
      </c>
      <c r="M14" s="674">
        <f t="shared" si="5"/>
        <v>0</v>
      </c>
      <c r="N14" s="680">
        <f t="shared" si="6"/>
        <v>0</v>
      </c>
      <c r="P14" s="642" t="str">
        <f t="shared" si="7"/>
        <v>３５～３９歳</v>
      </c>
      <c r="Q14" s="644">
        <f t="shared" si="8"/>
        <v>7423</v>
      </c>
      <c r="R14" s="644">
        <f t="shared" si="9"/>
        <v>83721</v>
      </c>
      <c r="S14" s="657">
        <f>'3(4)ｲ（表作成用1)'!E16</f>
        <v>0</v>
      </c>
      <c r="T14" s="674">
        <f t="shared" si="10"/>
        <v>0</v>
      </c>
      <c r="U14" s="680">
        <f t="shared" si="11"/>
        <v>0</v>
      </c>
      <c r="W14" s="642" t="str">
        <f t="shared" si="12"/>
        <v>３５～３９歳</v>
      </c>
      <c r="X14" s="644">
        <f t="shared" si="13"/>
        <v>7423</v>
      </c>
      <c r="Y14" s="644">
        <f t="shared" si="14"/>
        <v>83721</v>
      </c>
      <c r="Z14" s="657">
        <f>'3(4)ｲ（表作成用1)'!F16</f>
        <v>3</v>
      </c>
      <c r="AA14" s="674">
        <f t="shared" si="15"/>
        <v>3.5833303472247106E-2</v>
      </c>
      <c r="AB14" s="680">
        <f t="shared" si="16"/>
        <v>265.99061167449025</v>
      </c>
      <c r="AD14" s="642" t="str">
        <f t="shared" si="17"/>
        <v>３５～３９歳</v>
      </c>
      <c r="AE14" s="644">
        <f t="shared" si="18"/>
        <v>7423</v>
      </c>
      <c r="AF14" s="644">
        <f t="shared" si="19"/>
        <v>83721</v>
      </c>
      <c r="AG14" s="657">
        <f>'3(4)ｲ（表作成用1)'!B16</f>
        <v>46</v>
      </c>
      <c r="AH14" s="674">
        <f t="shared" si="20"/>
        <v>0.54944398657445559</v>
      </c>
      <c r="AI14" s="680">
        <f t="shared" si="21"/>
        <v>4078.5227123421837</v>
      </c>
    </row>
    <row r="15" spans="2:35">
      <c r="B15" s="642" t="s">
        <v>243</v>
      </c>
      <c r="C15" s="657">
        <f>'3(4)ｲ死因順位'!D51</f>
        <v>7766</v>
      </c>
      <c r="D15" s="644">
        <f>'1人口の推移　年齢階級別'!B13</f>
        <v>96367</v>
      </c>
      <c r="E15" s="657">
        <f>'3(4)ｲ（表作成用1)'!C17</f>
        <v>28</v>
      </c>
      <c r="F15" s="674">
        <f t="shared" si="0"/>
        <v>0.29055589569043344</v>
      </c>
      <c r="G15" s="680">
        <f t="shared" si="1"/>
        <v>2256.457085931906</v>
      </c>
      <c r="I15" s="642" t="str">
        <f t="shared" si="2"/>
        <v>４０～４４歳</v>
      </c>
      <c r="J15" s="644">
        <f t="shared" si="3"/>
        <v>7766</v>
      </c>
      <c r="K15" s="644">
        <f t="shared" si="4"/>
        <v>96367</v>
      </c>
      <c r="L15" s="657">
        <f>'3(4)ｲ（表作成用1)'!D17</f>
        <v>8</v>
      </c>
      <c r="M15" s="674">
        <f t="shared" si="5"/>
        <v>8.3015970197266697E-2</v>
      </c>
      <c r="N15" s="680">
        <f t="shared" si="6"/>
        <v>644.70202455197318</v>
      </c>
      <c r="P15" s="642" t="str">
        <f t="shared" si="7"/>
        <v>４０～４４歳</v>
      </c>
      <c r="Q15" s="644">
        <f t="shared" si="8"/>
        <v>7766</v>
      </c>
      <c r="R15" s="644">
        <f t="shared" si="9"/>
        <v>96367</v>
      </c>
      <c r="S15" s="657">
        <f>'3(4)ｲ（表作成用1)'!E17</f>
        <v>0</v>
      </c>
      <c r="T15" s="674">
        <f t="shared" si="10"/>
        <v>0</v>
      </c>
      <c r="U15" s="680">
        <f t="shared" si="11"/>
        <v>0</v>
      </c>
      <c r="W15" s="642" t="str">
        <f t="shared" si="12"/>
        <v>４０～４４歳</v>
      </c>
      <c r="X15" s="644">
        <f t="shared" si="13"/>
        <v>7766</v>
      </c>
      <c r="Y15" s="644">
        <f t="shared" si="14"/>
        <v>96367</v>
      </c>
      <c r="Z15" s="657">
        <f>'3(4)ｲ（表作成用1)'!F17</f>
        <v>5</v>
      </c>
      <c r="AA15" s="674">
        <f t="shared" si="15"/>
        <v>5.1884981373291686E-2</v>
      </c>
      <c r="AB15" s="680">
        <f t="shared" si="16"/>
        <v>402.93876534498321</v>
      </c>
      <c r="AD15" s="642" t="str">
        <f t="shared" si="17"/>
        <v>４０～４４歳</v>
      </c>
      <c r="AE15" s="644">
        <f t="shared" si="18"/>
        <v>7766</v>
      </c>
      <c r="AF15" s="644">
        <f t="shared" si="19"/>
        <v>96367</v>
      </c>
      <c r="AG15" s="657">
        <f>'3(4)ｲ（表作成用1)'!B17</f>
        <v>84</v>
      </c>
      <c r="AH15" s="674">
        <f t="shared" si="20"/>
        <v>0.87166768707130038</v>
      </c>
      <c r="AI15" s="680">
        <f t="shared" si="21"/>
        <v>6769.3712577957185</v>
      </c>
    </row>
    <row r="16" spans="2:35">
      <c r="B16" s="642" t="s">
        <v>244</v>
      </c>
      <c r="C16" s="657">
        <f>'3(4)ｲ死因順位'!D52</f>
        <v>8108</v>
      </c>
      <c r="D16" s="644">
        <f>'1人口の推移　年齢階級別'!B14</f>
        <v>110202</v>
      </c>
      <c r="E16" s="657">
        <f>'3(4)ｲ（表作成用1)'!C18</f>
        <v>36</v>
      </c>
      <c r="F16" s="674">
        <f t="shared" si="0"/>
        <v>0.32667283715359069</v>
      </c>
      <c r="G16" s="680">
        <f t="shared" si="1"/>
        <v>2648.6633636413135</v>
      </c>
      <c r="I16" s="642" t="str">
        <f t="shared" si="2"/>
        <v>４５～４９歳</v>
      </c>
      <c r="J16" s="644">
        <f t="shared" si="3"/>
        <v>8108</v>
      </c>
      <c r="K16" s="644">
        <f t="shared" si="4"/>
        <v>110202</v>
      </c>
      <c r="L16" s="657">
        <f>'3(4)ｲ（表作成用1)'!D18</f>
        <v>20</v>
      </c>
      <c r="M16" s="674">
        <f t="shared" si="5"/>
        <v>0.18148490952977259</v>
      </c>
      <c r="N16" s="680">
        <f t="shared" si="6"/>
        <v>1471.4796464673962</v>
      </c>
      <c r="P16" s="642" t="str">
        <f t="shared" si="7"/>
        <v>４５～４９歳</v>
      </c>
      <c r="Q16" s="644">
        <f t="shared" si="8"/>
        <v>8108</v>
      </c>
      <c r="R16" s="644">
        <f t="shared" si="9"/>
        <v>110202</v>
      </c>
      <c r="S16" s="657">
        <f>'3(4)ｲ（表作成用1)'!E18</f>
        <v>0</v>
      </c>
      <c r="T16" s="674">
        <f t="shared" si="10"/>
        <v>0</v>
      </c>
      <c r="U16" s="680">
        <f t="shared" si="11"/>
        <v>0</v>
      </c>
      <c r="W16" s="642" t="str">
        <f t="shared" si="12"/>
        <v>４５～４９歳</v>
      </c>
      <c r="X16" s="644">
        <f t="shared" si="13"/>
        <v>8108</v>
      </c>
      <c r="Y16" s="644">
        <f t="shared" si="14"/>
        <v>110202</v>
      </c>
      <c r="Z16" s="657">
        <f>'3(4)ｲ（表作成用1)'!F18</f>
        <v>10</v>
      </c>
      <c r="AA16" s="674">
        <f t="shared" si="15"/>
        <v>9.0742454764886293E-2</v>
      </c>
      <c r="AB16" s="680">
        <f t="shared" si="16"/>
        <v>735.73982323369808</v>
      </c>
      <c r="AD16" s="642" t="str">
        <f t="shared" si="17"/>
        <v>４５～４９歳</v>
      </c>
      <c r="AE16" s="644">
        <f t="shared" si="18"/>
        <v>8108</v>
      </c>
      <c r="AF16" s="644">
        <f t="shared" si="19"/>
        <v>110202</v>
      </c>
      <c r="AG16" s="657">
        <f>'3(4)ｲ（表作成用1)'!B18</f>
        <v>113</v>
      </c>
      <c r="AH16" s="674">
        <f t="shared" si="20"/>
        <v>1.0253897388432152</v>
      </c>
      <c r="AI16" s="680">
        <f t="shared" si="21"/>
        <v>8313.8600025407886</v>
      </c>
    </row>
    <row r="17" spans="2:35">
      <c r="B17" s="642" t="s">
        <v>362</v>
      </c>
      <c r="C17" s="657">
        <f>'3(4)ｲ死因順位'!D53</f>
        <v>8451</v>
      </c>
      <c r="D17" s="644">
        <f>'1人口の推移　年齢階級別'!B15</f>
        <v>92531</v>
      </c>
      <c r="E17" s="657">
        <f>'3(4)ｲ（表作成用1)'!C19</f>
        <v>57</v>
      </c>
      <c r="F17" s="674">
        <f t="shared" si="0"/>
        <v>0.61600976969880361</v>
      </c>
      <c r="G17" s="680">
        <f t="shared" si="1"/>
        <v>5205.8985637245896</v>
      </c>
      <c r="I17" s="642" t="str">
        <f t="shared" si="2"/>
        <v>５０～５４歳</v>
      </c>
      <c r="J17" s="644">
        <f t="shared" si="3"/>
        <v>8451</v>
      </c>
      <c r="K17" s="644">
        <f t="shared" si="4"/>
        <v>92531</v>
      </c>
      <c r="L17" s="657">
        <f>'3(4)ｲ（表作成用1)'!D19</f>
        <v>21</v>
      </c>
      <c r="M17" s="674">
        <f t="shared" si="5"/>
        <v>0.22695096778376977</v>
      </c>
      <c r="N17" s="680">
        <f t="shared" si="6"/>
        <v>1917.9626287406384</v>
      </c>
      <c r="P17" s="642" t="str">
        <f t="shared" si="7"/>
        <v>５０～５４歳</v>
      </c>
      <c r="Q17" s="644">
        <f t="shared" si="8"/>
        <v>8451</v>
      </c>
      <c r="R17" s="644">
        <f t="shared" si="9"/>
        <v>92531</v>
      </c>
      <c r="S17" s="657">
        <f>'3(4)ｲ（表作成用1)'!E19</f>
        <v>0</v>
      </c>
      <c r="T17" s="674">
        <f t="shared" si="10"/>
        <v>0</v>
      </c>
      <c r="U17" s="680">
        <f t="shared" si="11"/>
        <v>0</v>
      </c>
      <c r="W17" s="642" t="str">
        <f t="shared" si="12"/>
        <v>５０～５４歳</v>
      </c>
      <c r="X17" s="644">
        <f t="shared" si="13"/>
        <v>8451</v>
      </c>
      <c r="Y17" s="644">
        <f t="shared" si="14"/>
        <v>92531</v>
      </c>
      <c r="Z17" s="657">
        <f>'3(4)ｲ（表作成用1)'!F19</f>
        <v>16</v>
      </c>
      <c r="AA17" s="674">
        <f t="shared" si="15"/>
        <v>0.17291502307334838</v>
      </c>
      <c r="AB17" s="680">
        <f t="shared" si="16"/>
        <v>1461.3048599928673</v>
      </c>
      <c r="AD17" s="642" t="str">
        <f t="shared" si="17"/>
        <v>５０～５４歳</v>
      </c>
      <c r="AE17" s="644">
        <f t="shared" si="18"/>
        <v>8451</v>
      </c>
      <c r="AF17" s="644">
        <f t="shared" si="19"/>
        <v>92531</v>
      </c>
      <c r="AG17" s="657">
        <f>'3(4)ｲ（表作成用1)'!B19</f>
        <v>150</v>
      </c>
      <c r="AH17" s="674">
        <f t="shared" si="20"/>
        <v>1.6210783413126411</v>
      </c>
      <c r="AI17" s="680">
        <f t="shared" si="21"/>
        <v>13699.73306243313</v>
      </c>
    </row>
    <row r="18" spans="2:35">
      <c r="B18" s="642" t="s">
        <v>363</v>
      </c>
      <c r="C18" s="657">
        <f>'3(4)ｲ死因順位'!D54</f>
        <v>8793</v>
      </c>
      <c r="D18" s="644">
        <f>'1人口の推移　年齢階級別'!B16</f>
        <v>84916</v>
      </c>
      <c r="E18" s="657">
        <f>'3(4)ｲ（表作成用1)'!C20</f>
        <v>90</v>
      </c>
      <c r="F18" s="674">
        <f t="shared" si="0"/>
        <v>1.0598709312732584</v>
      </c>
      <c r="G18" s="680">
        <f t="shared" si="1"/>
        <v>9319.445098685761</v>
      </c>
      <c r="I18" s="642" t="str">
        <f t="shared" si="2"/>
        <v>５５～５９歳</v>
      </c>
      <c r="J18" s="644">
        <f t="shared" si="3"/>
        <v>8793</v>
      </c>
      <c r="K18" s="644">
        <f t="shared" si="4"/>
        <v>84916</v>
      </c>
      <c r="L18" s="657">
        <f>'3(4)ｲ（表作成用1)'!D20</f>
        <v>30</v>
      </c>
      <c r="M18" s="674">
        <f t="shared" si="5"/>
        <v>0.35329031042441944</v>
      </c>
      <c r="N18" s="680">
        <f t="shared" si="6"/>
        <v>3106.4816995619203</v>
      </c>
      <c r="P18" s="642" t="str">
        <f t="shared" si="7"/>
        <v>５５～５９歳</v>
      </c>
      <c r="Q18" s="644">
        <f t="shared" si="8"/>
        <v>8793</v>
      </c>
      <c r="R18" s="644">
        <f t="shared" si="9"/>
        <v>84916</v>
      </c>
      <c r="S18" s="657">
        <f>'3(4)ｲ（表作成用1)'!E20</f>
        <v>0</v>
      </c>
      <c r="T18" s="674">
        <f t="shared" si="10"/>
        <v>0</v>
      </c>
      <c r="U18" s="680">
        <f t="shared" si="11"/>
        <v>0</v>
      </c>
      <c r="W18" s="642" t="str">
        <f t="shared" si="12"/>
        <v>５５～５９歳</v>
      </c>
      <c r="X18" s="644">
        <f t="shared" si="13"/>
        <v>8793</v>
      </c>
      <c r="Y18" s="644">
        <f t="shared" si="14"/>
        <v>84916</v>
      </c>
      <c r="Z18" s="657">
        <f>'3(4)ｲ（表作成用1)'!F20</f>
        <v>11</v>
      </c>
      <c r="AA18" s="674">
        <f t="shared" si="15"/>
        <v>0.12953978048895379</v>
      </c>
      <c r="AB18" s="680">
        <f t="shared" si="16"/>
        <v>1139.0432898393706</v>
      </c>
      <c r="AD18" s="642" t="str">
        <f t="shared" si="17"/>
        <v>５５～５９歳</v>
      </c>
      <c r="AE18" s="644">
        <f t="shared" si="18"/>
        <v>8793</v>
      </c>
      <c r="AF18" s="644">
        <f t="shared" si="19"/>
        <v>84916</v>
      </c>
      <c r="AG18" s="657">
        <f>'3(4)ｲ（表作成用1)'!B20</f>
        <v>213</v>
      </c>
      <c r="AH18" s="674">
        <f t="shared" si="20"/>
        <v>2.508361204013378</v>
      </c>
      <c r="AI18" s="680">
        <f t="shared" si="21"/>
        <v>22056.020066889632</v>
      </c>
    </row>
    <row r="19" spans="2:35">
      <c r="B19" s="642" t="s">
        <v>364</v>
      </c>
      <c r="C19" s="657">
        <f>'3(4)ｲ死因順位'!D55</f>
        <v>9135</v>
      </c>
      <c r="D19" s="644">
        <f>'1人口の推移　年齢階級別'!B17</f>
        <v>79537</v>
      </c>
      <c r="E19" s="657">
        <f>'3(4)ｲ（表作成用1)'!C21</f>
        <v>185</v>
      </c>
      <c r="F19" s="674">
        <f t="shared" si="0"/>
        <v>2.3259615021939473</v>
      </c>
      <c r="G19" s="680">
        <f t="shared" si="1"/>
        <v>21247.658322541709</v>
      </c>
      <c r="I19" s="642" t="str">
        <f t="shared" si="2"/>
        <v>６０～６４歳</v>
      </c>
      <c r="J19" s="644">
        <f t="shared" si="3"/>
        <v>9135</v>
      </c>
      <c r="K19" s="644">
        <f t="shared" si="4"/>
        <v>79537</v>
      </c>
      <c r="L19" s="657">
        <f>'3(4)ｲ（表作成用1)'!D21</f>
        <v>45</v>
      </c>
      <c r="M19" s="674">
        <f t="shared" si="5"/>
        <v>0.56577441945258178</v>
      </c>
      <c r="N19" s="680">
        <f t="shared" si="6"/>
        <v>5168.3493216993347</v>
      </c>
      <c r="P19" s="642" t="str">
        <f t="shared" si="7"/>
        <v>６０～６４歳</v>
      </c>
      <c r="Q19" s="644">
        <f t="shared" si="8"/>
        <v>9135</v>
      </c>
      <c r="R19" s="644">
        <f t="shared" si="9"/>
        <v>79537</v>
      </c>
      <c r="S19" s="657">
        <f>'3(4)ｲ（表作成用1)'!E21</f>
        <v>0</v>
      </c>
      <c r="T19" s="674">
        <f t="shared" si="10"/>
        <v>0</v>
      </c>
      <c r="U19" s="680">
        <f t="shared" si="11"/>
        <v>0</v>
      </c>
      <c r="W19" s="642" t="str">
        <f t="shared" si="12"/>
        <v>６０～６４歳</v>
      </c>
      <c r="X19" s="644">
        <f t="shared" si="13"/>
        <v>9135</v>
      </c>
      <c r="Y19" s="644">
        <f t="shared" si="14"/>
        <v>79537</v>
      </c>
      <c r="Z19" s="657">
        <f>'3(4)ｲ（表作成用1)'!F21</f>
        <v>28</v>
      </c>
      <c r="AA19" s="674">
        <f t="shared" si="15"/>
        <v>0.35203741654827314</v>
      </c>
      <c r="AB19" s="680">
        <f t="shared" si="16"/>
        <v>3215.8618001684749</v>
      </c>
      <c r="AD19" s="642" t="str">
        <f t="shared" si="17"/>
        <v>６０～６４歳</v>
      </c>
      <c r="AE19" s="644">
        <f t="shared" si="18"/>
        <v>9135</v>
      </c>
      <c r="AF19" s="644">
        <f t="shared" si="19"/>
        <v>79537</v>
      </c>
      <c r="AG19" s="657">
        <f>'3(4)ｲ（表作成用1)'!B21</f>
        <v>379</v>
      </c>
      <c r="AH19" s="674">
        <f t="shared" si="20"/>
        <v>4.7650778882784115</v>
      </c>
      <c r="AI19" s="680">
        <f t="shared" si="21"/>
        <v>43528.986509423288</v>
      </c>
    </row>
    <row r="20" spans="2:35">
      <c r="B20" s="642" t="s">
        <v>365</v>
      </c>
      <c r="C20" s="657">
        <f>'3(4)ｲ死因順位'!D56</f>
        <v>9246</v>
      </c>
      <c r="D20" s="644">
        <f>'1人口の推移　年齢階級別'!B18</f>
        <v>87039</v>
      </c>
      <c r="E20" s="657">
        <f>'3(4)ｲ（表作成用1)'!C22</f>
        <v>332</v>
      </c>
      <c r="F20" s="674">
        <f t="shared" si="0"/>
        <v>3.8143820586174013</v>
      </c>
      <c r="G20" s="680">
        <f t="shared" si="1"/>
        <v>35267.776513976496</v>
      </c>
      <c r="I20" s="642" t="str">
        <f t="shared" si="2"/>
        <v>６５～６９歳</v>
      </c>
      <c r="J20" s="644">
        <f t="shared" si="3"/>
        <v>9246</v>
      </c>
      <c r="K20" s="644">
        <f t="shared" si="4"/>
        <v>87039</v>
      </c>
      <c r="L20" s="657">
        <f>'3(4)ｲ（表作成用1)'!D22</f>
        <v>72</v>
      </c>
      <c r="M20" s="674">
        <f t="shared" si="5"/>
        <v>0.8272153862061834</v>
      </c>
      <c r="N20" s="680">
        <f t="shared" si="6"/>
        <v>7648.4334608623722</v>
      </c>
      <c r="P20" s="642" t="str">
        <f t="shared" si="7"/>
        <v>６５～６９歳</v>
      </c>
      <c r="Q20" s="644">
        <f t="shared" si="8"/>
        <v>9246</v>
      </c>
      <c r="R20" s="644">
        <f t="shared" si="9"/>
        <v>87039</v>
      </c>
      <c r="S20" s="657">
        <f>'3(4)ｲ（表作成用1)'!E22</f>
        <v>0</v>
      </c>
      <c r="T20" s="674">
        <f t="shared" si="10"/>
        <v>0</v>
      </c>
      <c r="U20" s="680">
        <f t="shared" si="11"/>
        <v>0</v>
      </c>
      <c r="W20" s="642" t="str">
        <f t="shared" si="12"/>
        <v>６５～６９歳</v>
      </c>
      <c r="X20" s="644">
        <f t="shared" si="13"/>
        <v>9246</v>
      </c>
      <c r="Y20" s="644">
        <f t="shared" si="14"/>
        <v>87039</v>
      </c>
      <c r="Z20" s="657">
        <f>'3(4)ｲ（表作成用1)'!F22</f>
        <v>35</v>
      </c>
      <c r="AA20" s="674">
        <f t="shared" si="15"/>
        <v>0.40211859051689475</v>
      </c>
      <c r="AB20" s="680">
        <f t="shared" si="16"/>
        <v>3717.9884879192086</v>
      </c>
      <c r="AD20" s="642" t="str">
        <f t="shared" si="17"/>
        <v>６５～６９歳</v>
      </c>
      <c r="AE20" s="644">
        <f t="shared" si="18"/>
        <v>9246</v>
      </c>
      <c r="AF20" s="644">
        <f t="shared" si="19"/>
        <v>87039</v>
      </c>
      <c r="AG20" s="657">
        <f>'3(4)ｲ（表作成用1)'!B22</f>
        <v>643</v>
      </c>
      <c r="AH20" s="674">
        <f t="shared" si="20"/>
        <v>7.3874929629246662</v>
      </c>
      <c r="AI20" s="680">
        <f t="shared" si="21"/>
        <v>68304.759935201466</v>
      </c>
    </row>
    <row r="21" spans="2:35">
      <c r="B21" s="642" t="s">
        <v>425</v>
      </c>
      <c r="C21" s="657">
        <f>SUM(C7:C20)</f>
        <v>101296</v>
      </c>
      <c r="D21" s="657">
        <f>SUM(D7:D20)</f>
        <v>1117169</v>
      </c>
      <c r="E21" s="657">
        <f>SUM(E7:E20)</f>
        <v>760</v>
      </c>
      <c r="F21" s="673"/>
      <c r="G21" s="680">
        <f>SUM(G7:G20)</f>
        <v>78823.941986985839</v>
      </c>
      <c r="I21" s="642" t="str">
        <f t="shared" ref="I21:I33" si="22">B21</f>
        <v>小計(a)</v>
      </c>
      <c r="J21" s="657">
        <f>SUM(J7:J20)</f>
        <v>101296</v>
      </c>
      <c r="K21" s="644">
        <f>SUM(K7:K20)</f>
        <v>1117169</v>
      </c>
      <c r="L21" s="657">
        <f>SUM(L7:L20)</f>
        <v>202</v>
      </c>
      <c r="M21" s="673"/>
      <c r="N21" s="680">
        <f>SUM(N7:N20)</f>
        <v>20487.38948821379</v>
      </c>
      <c r="P21" s="642" t="str">
        <f t="shared" si="7"/>
        <v>小計(a)</v>
      </c>
      <c r="Q21" s="657">
        <f>SUM(Q7:Q20)</f>
        <v>101296</v>
      </c>
      <c r="R21" s="644">
        <f>SUM(R7:R20)</f>
        <v>1117169</v>
      </c>
      <c r="S21" s="657">
        <f>SUM(S7:S20)</f>
        <v>0</v>
      </c>
      <c r="T21" s="673"/>
      <c r="U21" s="680">
        <f>SUM(U7:U20)</f>
        <v>0</v>
      </c>
      <c r="W21" s="642" t="str">
        <f t="shared" si="12"/>
        <v>小計(a)</v>
      </c>
      <c r="X21" s="657">
        <f>SUM(X7:X20)</f>
        <v>101296</v>
      </c>
      <c r="Y21" s="644">
        <f>SUM(Y7:Y20)</f>
        <v>1117169</v>
      </c>
      <c r="Z21" s="657">
        <f>SUM(Z7:Z20)</f>
        <v>109</v>
      </c>
      <c r="AA21" s="673"/>
      <c r="AB21" s="680">
        <f>SUM(AB7:AB20)</f>
        <v>11024.505491944668</v>
      </c>
      <c r="AD21" s="642" t="str">
        <f t="shared" si="17"/>
        <v>小計(a)</v>
      </c>
      <c r="AE21" s="657">
        <f>SUM(AE7:AE20)</f>
        <v>101296</v>
      </c>
      <c r="AF21" s="644">
        <f>SUM(AF7:AF20)</f>
        <v>1117169</v>
      </c>
      <c r="AG21" s="657">
        <f>SUM(AG7:AG20)</f>
        <v>1756</v>
      </c>
      <c r="AH21" s="673"/>
      <c r="AI21" s="680">
        <f>SUM(AI7:AI20)</f>
        <v>178157.18319879798</v>
      </c>
    </row>
    <row r="22" spans="2:35" ht="15" customHeight="1" thickBot="1">
      <c r="B22" s="646" t="s">
        <v>426</v>
      </c>
      <c r="C22" s="694">
        <f>G21/C21</f>
        <v>0.77815453706943849</v>
      </c>
      <c r="D22" s="695"/>
      <c r="E22" s="695"/>
      <c r="F22" s="695"/>
      <c r="G22" s="696"/>
      <c r="I22" s="646" t="str">
        <f t="shared" si="22"/>
        <v>年齢調整死亡率(a)</v>
      </c>
      <c r="J22" s="694">
        <f>N21/J21</f>
        <v>0.20225269989154349</v>
      </c>
      <c r="K22" s="695"/>
      <c r="L22" s="695"/>
      <c r="M22" s="695"/>
      <c r="N22" s="696"/>
      <c r="P22" s="642" t="str">
        <f t="shared" si="7"/>
        <v>年齢調整死亡率(a)</v>
      </c>
      <c r="Q22" s="694">
        <f>U21/Q21</f>
        <v>0</v>
      </c>
      <c r="R22" s="695"/>
      <c r="S22" s="695"/>
      <c r="T22" s="695"/>
      <c r="U22" s="696"/>
      <c r="W22" s="646" t="str">
        <f t="shared" si="12"/>
        <v>年齢調整死亡率(a)</v>
      </c>
      <c r="X22" s="694">
        <f>AB21/X21</f>
        <v>0.10883455903436136</v>
      </c>
      <c r="Y22" s="695"/>
      <c r="Z22" s="695"/>
      <c r="AA22" s="695"/>
      <c r="AB22" s="696"/>
      <c r="AD22" s="646" t="str">
        <f t="shared" si="17"/>
        <v>年齢調整死亡率(a)</v>
      </c>
      <c r="AE22" s="694">
        <f>AI21/AE21</f>
        <v>1.7587780682237995</v>
      </c>
      <c r="AF22" s="695"/>
      <c r="AG22" s="695"/>
      <c r="AH22" s="695"/>
      <c r="AI22" s="696"/>
    </row>
    <row r="23" spans="2:35">
      <c r="B23" s="641" t="s">
        <v>366</v>
      </c>
      <c r="C23" s="675">
        <f>'3(4)ｲ死因順位'!D57</f>
        <v>7892</v>
      </c>
      <c r="D23" s="657">
        <f>'1人口の推移　年齢階級別'!B19</f>
        <v>96803</v>
      </c>
      <c r="E23" s="675">
        <f>'3(4)ｲ（表作成用1)'!C23</f>
        <v>562</v>
      </c>
      <c r="F23" s="676">
        <f t="shared" ref="F23:F28" si="23">E23*1000/D23</f>
        <v>5.8056051981860071</v>
      </c>
      <c r="G23" s="681">
        <f t="shared" ref="G23:G28" si="24">C23*F23</f>
        <v>45817.836224083971</v>
      </c>
      <c r="I23" s="641" t="str">
        <f t="shared" si="22"/>
        <v>７０～７４歳</v>
      </c>
      <c r="J23" s="675">
        <f t="shared" ref="J23:K28" si="25">C23</f>
        <v>7892</v>
      </c>
      <c r="K23" s="675">
        <f t="shared" si="25"/>
        <v>96803</v>
      </c>
      <c r="L23" s="675">
        <f>'3(4)ｲ（表作成用1)'!D23</f>
        <v>146</v>
      </c>
      <c r="M23" s="676">
        <f t="shared" ref="M23:M28" si="26">L23*1000/K23</f>
        <v>1.5082177205251903</v>
      </c>
      <c r="N23" s="681">
        <f t="shared" ref="N23:N28" si="27">J23*M23</f>
        <v>11902.854250384802</v>
      </c>
      <c r="P23" s="642" t="str">
        <f t="shared" si="7"/>
        <v>７０～７４歳</v>
      </c>
      <c r="Q23" s="675">
        <f t="shared" ref="Q23:R29" si="28">C23</f>
        <v>7892</v>
      </c>
      <c r="R23" s="657">
        <f t="shared" si="28"/>
        <v>96803</v>
      </c>
      <c r="S23" s="675">
        <f>'3(4)ｲ（表作成用1)'!E23</f>
        <v>6</v>
      </c>
      <c r="T23" s="676">
        <f t="shared" ref="T23:T28" si="29">S23*1000/R23</f>
        <v>6.1981550158569466E-2</v>
      </c>
      <c r="U23" s="681">
        <f t="shared" ref="U23:U28" si="30">Q23*T23</f>
        <v>489.15839385143022</v>
      </c>
      <c r="W23" s="641" t="str">
        <f t="shared" si="12"/>
        <v>７０～７４歳</v>
      </c>
      <c r="X23" s="675">
        <f t="shared" ref="X23:Y29" si="31">C23</f>
        <v>7892</v>
      </c>
      <c r="Y23" s="675">
        <f t="shared" si="31"/>
        <v>96803</v>
      </c>
      <c r="Z23" s="675">
        <f>'3(4)ｲ（表作成用1)'!F23</f>
        <v>72</v>
      </c>
      <c r="AA23" s="676">
        <f t="shared" ref="AA23:AA28" si="32">Z23*1000/Y23</f>
        <v>0.74377860190283362</v>
      </c>
      <c r="AB23" s="681">
        <f t="shared" ref="AB23:AB28" si="33">X23*AA23</f>
        <v>5869.9007262171626</v>
      </c>
      <c r="AD23" s="641" t="str">
        <f t="shared" si="17"/>
        <v>７０～７４歳</v>
      </c>
      <c r="AE23" s="675">
        <f t="shared" ref="AE23:AF28" si="34">C23</f>
        <v>7892</v>
      </c>
      <c r="AF23" s="675">
        <f t="shared" si="34"/>
        <v>96803</v>
      </c>
      <c r="AG23" s="675">
        <f>'3(4)ｲ（表作成用1)'!B23</f>
        <v>1165</v>
      </c>
      <c r="AH23" s="676">
        <f t="shared" ref="AH23:AH28" si="35">AG23*1000/AF23</f>
        <v>12.034750989122237</v>
      </c>
      <c r="AI23" s="681">
        <f t="shared" ref="AI23:AI28" si="36">AE23*AH23</f>
        <v>94978.25480615269</v>
      </c>
    </row>
    <row r="24" spans="2:35">
      <c r="B24" s="642" t="s">
        <v>367</v>
      </c>
      <c r="C24" s="657">
        <f>'3(4)ｲ死因順位'!D58</f>
        <v>6306</v>
      </c>
      <c r="D24" s="657">
        <f>'1人口の推移　年齢階級別'!B20</f>
        <v>71749</v>
      </c>
      <c r="E24" s="657">
        <f>'3(4)ｲ（表作成用1)'!C24</f>
        <v>576</v>
      </c>
      <c r="F24" s="674">
        <f t="shared" si="23"/>
        <v>8.0279864527728613</v>
      </c>
      <c r="G24" s="680">
        <f t="shared" si="24"/>
        <v>50624.482571185661</v>
      </c>
      <c r="I24" s="642" t="str">
        <f t="shared" si="22"/>
        <v>７５～７９歳</v>
      </c>
      <c r="J24" s="657">
        <f t="shared" si="25"/>
        <v>6306</v>
      </c>
      <c r="K24" s="657">
        <f t="shared" si="25"/>
        <v>71749</v>
      </c>
      <c r="L24" s="657">
        <f>'3(4)ｲ（表作成用1)'!D24</f>
        <v>193</v>
      </c>
      <c r="M24" s="674">
        <f t="shared" si="26"/>
        <v>2.6899329607381288</v>
      </c>
      <c r="N24" s="680">
        <f t="shared" si="27"/>
        <v>16962.71725041464</v>
      </c>
      <c r="P24" s="642" t="str">
        <f t="shared" si="7"/>
        <v>７５～７９歳</v>
      </c>
      <c r="Q24" s="657">
        <f t="shared" si="28"/>
        <v>6306</v>
      </c>
      <c r="R24" s="657">
        <f t="shared" si="28"/>
        <v>71749</v>
      </c>
      <c r="S24" s="657">
        <f>'3(4)ｲ（表作成用1)'!E24</f>
        <v>26</v>
      </c>
      <c r="T24" s="674">
        <f t="shared" si="29"/>
        <v>0.3623743884932194</v>
      </c>
      <c r="U24" s="680">
        <f t="shared" si="30"/>
        <v>2285.1328938382417</v>
      </c>
      <c r="W24" s="642" t="str">
        <f t="shared" si="12"/>
        <v>７５～７９歳</v>
      </c>
      <c r="X24" s="657">
        <f t="shared" si="31"/>
        <v>6306</v>
      </c>
      <c r="Y24" s="657">
        <f t="shared" si="31"/>
        <v>71749</v>
      </c>
      <c r="Z24" s="657">
        <f>'3(4)ｲ（表作成用1)'!F24</f>
        <v>98</v>
      </c>
      <c r="AA24" s="674">
        <f t="shared" si="32"/>
        <v>1.365872695089827</v>
      </c>
      <c r="AB24" s="680">
        <f t="shared" si="33"/>
        <v>8613.1932152364498</v>
      </c>
      <c r="AD24" s="642" t="str">
        <f t="shared" si="17"/>
        <v>７５～７９歳</v>
      </c>
      <c r="AE24" s="657">
        <f t="shared" si="34"/>
        <v>6306</v>
      </c>
      <c r="AF24" s="657">
        <f t="shared" si="34"/>
        <v>71749</v>
      </c>
      <c r="AG24" s="657">
        <f>'3(4)ｲ（表作成用1)'!B24</f>
        <v>1472</v>
      </c>
      <c r="AH24" s="674">
        <f t="shared" si="35"/>
        <v>20.515965379308422</v>
      </c>
      <c r="AI24" s="680">
        <f t="shared" si="36"/>
        <v>129373.67768191891</v>
      </c>
    </row>
    <row r="25" spans="2:35">
      <c r="B25" s="642" t="s">
        <v>368</v>
      </c>
      <c r="C25" s="657">
        <f>'3(4)ｲ死因順位'!D59</f>
        <v>4720</v>
      </c>
      <c r="D25" s="657">
        <f>'1人口の推移　年齢階級別'!B21</f>
        <v>51914</v>
      </c>
      <c r="E25" s="657">
        <f>'3(4)ｲ（表作成用1)'!C25</f>
        <v>609</v>
      </c>
      <c r="F25" s="674">
        <f t="shared" si="23"/>
        <v>11.730939630928074</v>
      </c>
      <c r="G25" s="680">
        <f t="shared" si="24"/>
        <v>55370.035057980509</v>
      </c>
      <c r="I25" s="642" t="str">
        <f t="shared" si="22"/>
        <v>８０～８４歳</v>
      </c>
      <c r="J25" s="657">
        <f t="shared" si="25"/>
        <v>4720</v>
      </c>
      <c r="K25" s="657">
        <f t="shared" si="25"/>
        <v>51914</v>
      </c>
      <c r="L25" s="657">
        <f>'3(4)ｲ（表作成用1)'!D25</f>
        <v>258</v>
      </c>
      <c r="M25" s="674">
        <f t="shared" si="26"/>
        <v>4.9697576761567204</v>
      </c>
      <c r="N25" s="680">
        <f t="shared" si="27"/>
        <v>23457.25623145972</v>
      </c>
      <c r="P25" s="642" t="str">
        <f t="shared" si="7"/>
        <v>８０～８４歳</v>
      </c>
      <c r="Q25" s="657">
        <f t="shared" si="28"/>
        <v>4720</v>
      </c>
      <c r="R25" s="657">
        <f t="shared" si="28"/>
        <v>51914</v>
      </c>
      <c r="S25" s="657">
        <f>'3(4)ｲ（表作成用1)'!E25</f>
        <v>88</v>
      </c>
      <c r="T25" s="674">
        <f t="shared" si="29"/>
        <v>1.6951111453557808</v>
      </c>
      <c r="U25" s="680">
        <f t="shared" si="30"/>
        <v>8000.9246060792857</v>
      </c>
      <c r="W25" s="642" t="str">
        <f t="shared" si="12"/>
        <v>８０～８４歳</v>
      </c>
      <c r="X25" s="657">
        <f t="shared" si="31"/>
        <v>4720</v>
      </c>
      <c r="Y25" s="657">
        <f t="shared" si="31"/>
        <v>51914</v>
      </c>
      <c r="Z25" s="657">
        <f>'3(4)ｲ（表作成用1)'!F25</f>
        <v>134</v>
      </c>
      <c r="AA25" s="674">
        <f t="shared" si="32"/>
        <v>2.5811919713372116</v>
      </c>
      <c r="AB25" s="680">
        <f t="shared" si="33"/>
        <v>12183.226104711639</v>
      </c>
      <c r="AD25" s="642" t="str">
        <f t="shared" si="17"/>
        <v>８０～８４歳</v>
      </c>
      <c r="AE25" s="657">
        <f t="shared" si="34"/>
        <v>4720</v>
      </c>
      <c r="AF25" s="657">
        <f t="shared" si="34"/>
        <v>51914</v>
      </c>
      <c r="AG25" s="657">
        <f>'3(4)ｲ（表作成用1)'!B25</f>
        <v>1904</v>
      </c>
      <c r="AH25" s="674">
        <f t="shared" si="35"/>
        <v>36.676041144970526</v>
      </c>
      <c r="AI25" s="680">
        <f t="shared" si="36"/>
        <v>173110.91420426089</v>
      </c>
    </row>
    <row r="26" spans="2:35">
      <c r="B26" s="642" t="s">
        <v>683</v>
      </c>
      <c r="C26" s="657">
        <f>'3(4)ｲ死因順位'!D60</f>
        <v>3134</v>
      </c>
      <c r="D26" s="657">
        <f>'1人口の推移　年齢階級別'!B22</f>
        <v>36231</v>
      </c>
      <c r="E26" s="657">
        <f>'3(4)ｲ（表作成用1)'!C26</f>
        <v>665</v>
      </c>
      <c r="F26" s="674">
        <f t="shared" si="23"/>
        <v>18.354447848527503</v>
      </c>
      <c r="G26" s="680">
        <f t="shared" si="24"/>
        <v>57522.839557285195</v>
      </c>
      <c r="I26" s="642" t="str">
        <f t="shared" si="22"/>
        <v>８５～８９歳</v>
      </c>
      <c r="J26" s="657">
        <f t="shared" si="25"/>
        <v>3134</v>
      </c>
      <c r="K26" s="657">
        <f t="shared" si="25"/>
        <v>36231</v>
      </c>
      <c r="L26" s="657">
        <f>'3(4)ｲ（表作成用1)'!D26</f>
        <v>424</v>
      </c>
      <c r="M26" s="674">
        <f t="shared" si="26"/>
        <v>11.702685545527311</v>
      </c>
      <c r="N26" s="680">
        <f t="shared" si="27"/>
        <v>36676.216499682596</v>
      </c>
      <c r="P26" s="642" t="str">
        <f t="shared" si="7"/>
        <v>８５～８９歳</v>
      </c>
      <c r="Q26" s="657">
        <f t="shared" si="28"/>
        <v>3134</v>
      </c>
      <c r="R26" s="657">
        <f t="shared" si="28"/>
        <v>36231</v>
      </c>
      <c r="S26" s="657">
        <f>'3(4)ｲ（表作成用1)'!E26</f>
        <v>246</v>
      </c>
      <c r="T26" s="674">
        <f t="shared" si="29"/>
        <v>6.789765670282355</v>
      </c>
      <c r="U26" s="680">
        <f t="shared" si="30"/>
        <v>21279.125610664902</v>
      </c>
      <c r="W26" s="642" t="str">
        <f t="shared" si="12"/>
        <v>８５～８９歳</v>
      </c>
      <c r="X26" s="657">
        <f t="shared" si="31"/>
        <v>3134</v>
      </c>
      <c r="Y26" s="657">
        <f t="shared" si="31"/>
        <v>36231</v>
      </c>
      <c r="Z26" s="657">
        <f>'3(4)ｲ（表作成用1)'!F26</f>
        <v>198</v>
      </c>
      <c r="AA26" s="674">
        <f t="shared" si="32"/>
        <v>5.4649333443736028</v>
      </c>
      <c r="AB26" s="680">
        <f t="shared" si="33"/>
        <v>17127.101101266871</v>
      </c>
      <c r="AD26" s="642" t="str">
        <f t="shared" si="17"/>
        <v>８５～８９歳</v>
      </c>
      <c r="AE26" s="657">
        <f t="shared" si="34"/>
        <v>3134</v>
      </c>
      <c r="AF26" s="657">
        <f t="shared" si="34"/>
        <v>36231</v>
      </c>
      <c r="AG26" s="657">
        <f>'3(4)ｲ（表作成用1)'!B26</f>
        <v>2675</v>
      </c>
      <c r="AH26" s="674">
        <f t="shared" si="35"/>
        <v>73.831801495956498</v>
      </c>
      <c r="AI26" s="680">
        <f t="shared" si="36"/>
        <v>231388.86588832765</v>
      </c>
    </row>
    <row r="27" spans="2:35">
      <c r="B27" s="642" t="s">
        <v>682</v>
      </c>
      <c r="C27" s="657">
        <f>'3(4)ｲ死因順位'!D61</f>
        <v>1548</v>
      </c>
      <c r="D27" s="657">
        <f>'1人口の推移　年齢階級別'!B23</f>
        <v>18620</v>
      </c>
      <c r="E27" s="657">
        <f>'3(4)ｲ（表作成用1)'!C27</f>
        <v>399</v>
      </c>
      <c r="F27" s="674">
        <f t="shared" si="23"/>
        <v>21.428571428571427</v>
      </c>
      <c r="G27" s="680">
        <f t="shared" si="24"/>
        <v>33171.428571428572</v>
      </c>
      <c r="I27" s="642" t="str">
        <f t="shared" si="22"/>
        <v>９０～９４歳</v>
      </c>
      <c r="J27" s="657">
        <f t="shared" si="25"/>
        <v>1548</v>
      </c>
      <c r="K27" s="657">
        <f t="shared" si="25"/>
        <v>18620</v>
      </c>
      <c r="L27" s="657">
        <f>'3(4)ｲ（表作成用1)'!D27</f>
        <v>479</v>
      </c>
      <c r="M27" s="674">
        <f t="shared" si="26"/>
        <v>25.725026852846401</v>
      </c>
      <c r="N27" s="680">
        <f t="shared" si="27"/>
        <v>39822.341568206226</v>
      </c>
      <c r="P27" s="642" t="str">
        <f t="shared" si="7"/>
        <v>９０～９４歳</v>
      </c>
      <c r="Q27" s="657">
        <f t="shared" si="28"/>
        <v>1548</v>
      </c>
      <c r="R27" s="657">
        <f t="shared" si="28"/>
        <v>18620</v>
      </c>
      <c r="S27" s="657">
        <f>'3(4)ｲ（表作成用1)'!E27</f>
        <v>426</v>
      </c>
      <c r="T27" s="674">
        <f t="shared" si="29"/>
        <v>22.878625134264233</v>
      </c>
      <c r="U27" s="680">
        <f t="shared" si="30"/>
        <v>35416.111707841032</v>
      </c>
      <c r="W27" s="642" t="str">
        <f t="shared" si="12"/>
        <v>９０～９４歳</v>
      </c>
      <c r="X27" s="657">
        <f t="shared" si="31"/>
        <v>1548</v>
      </c>
      <c r="Y27" s="657">
        <f t="shared" si="31"/>
        <v>18620</v>
      </c>
      <c r="Z27" s="657">
        <f>'3(4)ｲ（表作成用1)'!F27</f>
        <v>173</v>
      </c>
      <c r="AA27" s="674">
        <f t="shared" si="32"/>
        <v>9.2910848549946294</v>
      </c>
      <c r="AB27" s="680">
        <f t="shared" si="33"/>
        <v>14382.599355531687</v>
      </c>
      <c r="AD27" s="642" t="str">
        <f t="shared" si="17"/>
        <v>９０～９４歳</v>
      </c>
      <c r="AE27" s="657">
        <f t="shared" si="34"/>
        <v>1548</v>
      </c>
      <c r="AF27" s="657">
        <f t="shared" si="34"/>
        <v>18620</v>
      </c>
      <c r="AG27" s="657">
        <f>'3(4)ｲ（表作成用1)'!B27</f>
        <v>2503</v>
      </c>
      <c r="AH27" s="674">
        <f t="shared" si="35"/>
        <v>134.42534908700321</v>
      </c>
      <c r="AI27" s="680">
        <f t="shared" si="36"/>
        <v>208090.44038668097</v>
      </c>
    </row>
    <row r="28" spans="2:35">
      <c r="B28" s="642" t="s">
        <v>681</v>
      </c>
      <c r="C28" s="657">
        <f>'3(4)ｲ死因順位'!D62</f>
        <v>423</v>
      </c>
      <c r="D28" s="657">
        <f>'1人口の推移　年齢階級別'!B24</f>
        <v>6060</v>
      </c>
      <c r="E28" s="657">
        <f>'3(4)ｲ（表作成用1)'!C28</f>
        <v>128</v>
      </c>
      <c r="F28" s="674">
        <f t="shared" si="23"/>
        <v>21.122112211221122</v>
      </c>
      <c r="G28" s="680">
        <f t="shared" si="24"/>
        <v>8934.6534653465351</v>
      </c>
      <c r="I28" s="642" t="str">
        <f t="shared" si="22"/>
        <v>９５歳以上</v>
      </c>
      <c r="J28" s="657">
        <f t="shared" si="25"/>
        <v>423</v>
      </c>
      <c r="K28" s="657">
        <f t="shared" si="25"/>
        <v>6060</v>
      </c>
      <c r="L28" s="657">
        <f>'3(4)ｲ（表作成用1)'!D28</f>
        <v>309</v>
      </c>
      <c r="M28" s="674">
        <f t="shared" si="26"/>
        <v>50.990099009900987</v>
      </c>
      <c r="N28" s="680">
        <f t="shared" si="27"/>
        <v>21568.811881188118</v>
      </c>
      <c r="P28" s="642" t="str">
        <f t="shared" si="7"/>
        <v>９５歳以上</v>
      </c>
      <c r="Q28" s="657">
        <f t="shared" si="28"/>
        <v>423</v>
      </c>
      <c r="R28" s="657">
        <f t="shared" si="28"/>
        <v>6060</v>
      </c>
      <c r="S28" s="657">
        <f>'3(4)ｲ（表作成用1)'!E28</f>
        <v>460</v>
      </c>
      <c r="T28" s="674">
        <f t="shared" si="29"/>
        <v>75.907590759075902</v>
      </c>
      <c r="U28" s="680">
        <f t="shared" si="30"/>
        <v>32108.910891089108</v>
      </c>
      <c r="W28" s="642" t="str">
        <f t="shared" si="12"/>
        <v>９５歳以上</v>
      </c>
      <c r="X28" s="657">
        <f t="shared" si="31"/>
        <v>423</v>
      </c>
      <c r="Y28" s="657">
        <f t="shared" si="31"/>
        <v>6060</v>
      </c>
      <c r="Z28" s="657">
        <f>'3(4)ｲ（表作成用1)'!F28</f>
        <v>89</v>
      </c>
      <c r="AA28" s="674">
        <f t="shared" si="32"/>
        <v>14.686468646864686</v>
      </c>
      <c r="AB28" s="680">
        <f t="shared" si="33"/>
        <v>6212.3762376237619</v>
      </c>
      <c r="AD28" s="642" t="str">
        <f t="shared" si="17"/>
        <v>９５歳以上</v>
      </c>
      <c r="AE28" s="657">
        <f t="shared" si="34"/>
        <v>423</v>
      </c>
      <c r="AF28" s="657">
        <f t="shared" si="34"/>
        <v>6060</v>
      </c>
      <c r="AG28" s="657">
        <f>'3(4)ｲ（表作成用1)'!B28</f>
        <v>1564</v>
      </c>
      <c r="AH28" s="674">
        <f t="shared" si="35"/>
        <v>258.0858085808581</v>
      </c>
      <c r="AI28" s="680">
        <f t="shared" si="36"/>
        <v>109170.29702970298</v>
      </c>
    </row>
    <row r="29" spans="2:35">
      <c r="B29" s="642" t="s">
        <v>427</v>
      </c>
      <c r="C29" s="657">
        <f>SUM(C23:C28)</f>
        <v>24023</v>
      </c>
      <c r="D29" s="657">
        <f>SUM(D23:D28)</f>
        <v>281377</v>
      </c>
      <c r="E29" s="657">
        <f>SUM(E23:E28)</f>
        <v>2939</v>
      </c>
      <c r="F29" s="673"/>
      <c r="G29" s="680">
        <f>SUM(G23:G28)</f>
        <v>251441.27544731047</v>
      </c>
      <c r="I29" s="642" t="str">
        <f t="shared" si="22"/>
        <v>小計(b)</v>
      </c>
      <c r="J29" s="657">
        <f>SUM(J23:J28)</f>
        <v>24023</v>
      </c>
      <c r="K29" s="657">
        <f>SUM(K23:K28)</f>
        <v>281377</v>
      </c>
      <c r="L29" s="657">
        <f>SUM(L23:L28)</f>
        <v>1809</v>
      </c>
      <c r="M29" s="673"/>
      <c r="N29" s="680">
        <f>SUM(N23:N28)</f>
        <v>150390.19768133611</v>
      </c>
      <c r="P29" s="642" t="str">
        <f t="shared" si="7"/>
        <v>小計(b)</v>
      </c>
      <c r="Q29" s="657">
        <f t="shared" si="28"/>
        <v>24023</v>
      </c>
      <c r="R29" s="657">
        <f t="shared" si="28"/>
        <v>281377</v>
      </c>
      <c r="S29" s="657">
        <f>SUM(S23:S28)</f>
        <v>1252</v>
      </c>
      <c r="T29" s="673"/>
      <c r="U29" s="680">
        <f>SUM(U23:U28)</f>
        <v>99579.364103364001</v>
      </c>
      <c r="W29" s="642" t="str">
        <f t="shared" si="12"/>
        <v>小計(b)</v>
      </c>
      <c r="X29" s="657">
        <f t="shared" si="31"/>
        <v>24023</v>
      </c>
      <c r="Y29" s="657">
        <f t="shared" si="31"/>
        <v>281377</v>
      </c>
      <c r="Z29" s="657">
        <f>SUM(Z23:Z28)</f>
        <v>764</v>
      </c>
      <c r="AA29" s="673"/>
      <c r="AB29" s="680">
        <f>SUM(AB23:AB28)</f>
        <v>64388.396740587574</v>
      </c>
      <c r="AD29" s="642" t="str">
        <f t="shared" si="17"/>
        <v>小計(b)</v>
      </c>
      <c r="AE29" s="657">
        <f>J29</f>
        <v>24023</v>
      </c>
      <c r="AF29" s="657">
        <f>K29</f>
        <v>281377</v>
      </c>
      <c r="AG29" s="657">
        <f>SUM(AG23:AG28)</f>
        <v>11283</v>
      </c>
      <c r="AH29" s="673"/>
      <c r="AI29" s="680">
        <f>SUM(AI23:AI28)</f>
        <v>946112.44999704417</v>
      </c>
    </row>
    <row r="30" spans="2:35" ht="15" customHeight="1" thickBot="1">
      <c r="B30" s="646" t="s">
        <v>680</v>
      </c>
      <c r="C30" s="694">
        <f>G29/C29</f>
        <v>10.46668923312286</v>
      </c>
      <c r="D30" s="695"/>
      <c r="E30" s="695"/>
      <c r="F30" s="695"/>
      <c r="G30" s="696"/>
      <c r="I30" s="646" t="str">
        <f t="shared" si="22"/>
        <v>年齢調整死亡率(b)</v>
      </c>
      <c r="J30" s="694">
        <f>N29/J29</f>
        <v>6.2602588220179038</v>
      </c>
      <c r="K30" s="695"/>
      <c r="L30" s="695"/>
      <c r="M30" s="695"/>
      <c r="N30" s="696"/>
      <c r="P30" s="642" t="str">
        <f t="shared" si="7"/>
        <v>年齢調整死亡率(b)</v>
      </c>
      <c r="Q30" s="694">
        <f>U29/Q29</f>
        <v>4.1451677185765305</v>
      </c>
      <c r="R30" s="695"/>
      <c r="S30" s="695"/>
      <c r="T30" s="695"/>
      <c r="U30" s="696"/>
      <c r="W30" s="646" t="str">
        <f t="shared" si="12"/>
        <v>年齢調整死亡率(b)</v>
      </c>
      <c r="X30" s="694">
        <f>AB29/X29</f>
        <v>2.6802812613157214</v>
      </c>
      <c r="Y30" s="695"/>
      <c r="Z30" s="695"/>
      <c r="AA30" s="695"/>
      <c r="AB30" s="696"/>
      <c r="AD30" s="646" t="str">
        <f t="shared" si="17"/>
        <v>年齢調整死亡率(b)</v>
      </c>
      <c r="AE30" s="694">
        <f>AI29/AE29</f>
        <v>39.383609457480091</v>
      </c>
      <c r="AF30" s="695"/>
      <c r="AG30" s="695"/>
      <c r="AH30" s="695"/>
      <c r="AI30" s="696"/>
    </row>
    <row r="31" spans="2:35">
      <c r="B31" s="641" t="s">
        <v>370</v>
      </c>
      <c r="C31" s="677"/>
      <c r="D31" s="675">
        <f>'1人口の推移　年齢階級別'!B25</f>
        <v>13869</v>
      </c>
      <c r="E31" s="675">
        <f>'3(4)ｲ（表作成用1)'!C29</f>
        <v>0</v>
      </c>
      <c r="F31" s="674">
        <f>E31*1000/D31</f>
        <v>0</v>
      </c>
      <c r="G31" s="681">
        <f>D31*F31</f>
        <v>0</v>
      </c>
      <c r="I31" s="888" t="str">
        <f t="shared" si="22"/>
        <v>年齢不詳</v>
      </c>
      <c r="J31" s="887"/>
      <c r="K31" s="886">
        <f>D31</f>
        <v>13869</v>
      </c>
      <c r="L31" s="886">
        <f>'3(4)ｲ（表作成用1)'!D29</f>
        <v>0</v>
      </c>
      <c r="M31" s="885">
        <f>L31*1000/K31</f>
        <v>0</v>
      </c>
      <c r="N31" s="884">
        <f>K31*M31</f>
        <v>0</v>
      </c>
      <c r="P31" s="642" t="str">
        <f t="shared" si="7"/>
        <v>年齢不詳</v>
      </c>
      <c r="Q31" s="677"/>
      <c r="R31" s="675">
        <f>D31</f>
        <v>13869</v>
      </c>
      <c r="S31" s="675">
        <f>'3(4)ｲ（表作成用1)'!E29</f>
        <v>0</v>
      </c>
      <c r="T31" s="674">
        <f>S31*1000/R31</f>
        <v>0</v>
      </c>
      <c r="U31" s="681">
        <f>R31*T31</f>
        <v>0</v>
      </c>
      <c r="W31" s="888" t="str">
        <f t="shared" si="12"/>
        <v>年齢不詳</v>
      </c>
      <c r="X31" s="887"/>
      <c r="Y31" s="886">
        <f>D31</f>
        <v>13869</v>
      </c>
      <c r="Z31" s="886">
        <f>'3(4)ｲ（表作成用1)'!F29</f>
        <v>0</v>
      </c>
      <c r="AA31" s="885">
        <f>Z31*1000/Y31</f>
        <v>0</v>
      </c>
      <c r="AB31" s="884">
        <f>Y31*AA31</f>
        <v>0</v>
      </c>
      <c r="AD31" s="888" t="str">
        <f t="shared" si="17"/>
        <v>年齢不詳</v>
      </c>
      <c r="AE31" s="887"/>
      <c r="AF31" s="886">
        <f>D31</f>
        <v>13869</v>
      </c>
      <c r="AG31" s="886">
        <f>'3(4)ｲ（表作成用1)'!B29</f>
        <v>0</v>
      </c>
      <c r="AH31" s="885">
        <f>AG31*1000/AF31</f>
        <v>0</v>
      </c>
      <c r="AI31" s="884">
        <f>AF31*AH31</f>
        <v>0</v>
      </c>
    </row>
    <row r="32" spans="2:35">
      <c r="B32" s="642" t="s">
        <v>428</v>
      </c>
      <c r="C32" s="657">
        <f>SUM(C7:C20,C23:C28,C31)</f>
        <v>125319</v>
      </c>
      <c r="D32" s="657">
        <f>SUM(D7:D20,D23:D28,D31)</f>
        <v>1412415</v>
      </c>
      <c r="E32" s="657">
        <f>SUM(E7:E20,E23:E28,E31)</f>
        <v>3699</v>
      </c>
      <c r="F32" s="673"/>
      <c r="G32" s="680">
        <f>SUM(G7:G20,G23:G28,G31)</f>
        <v>330265.21743429633</v>
      </c>
      <c r="I32" s="642" t="str">
        <f t="shared" si="22"/>
        <v>合計(a+b)</v>
      </c>
      <c r="J32" s="657">
        <f>SUM(J7:J20,J23:J28,J31)</f>
        <v>125319</v>
      </c>
      <c r="K32" s="657">
        <f>SUM(K7:K20,K23:K28,K31)</f>
        <v>1412415</v>
      </c>
      <c r="L32" s="657">
        <f>SUM(L7:L20,L23:L28,L31)</f>
        <v>2011</v>
      </c>
      <c r="M32" s="673"/>
      <c r="N32" s="680">
        <f>SUM(N7:N20,N23:N28,N31)</f>
        <v>170877.58716954989</v>
      </c>
      <c r="P32" s="642" t="str">
        <f t="shared" si="7"/>
        <v>合計(a+b)</v>
      </c>
      <c r="Q32" s="657">
        <f>SUM(Q7:Q20,Q23:Q28,Q31)</f>
        <v>125319</v>
      </c>
      <c r="R32" s="657">
        <f>SUM(R7:R20,R23:R28,R31)</f>
        <v>1412415</v>
      </c>
      <c r="S32" s="657">
        <f>SUM(S7:S20,S23:S28,S31)</f>
        <v>1252</v>
      </c>
      <c r="T32" s="673"/>
      <c r="U32" s="680">
        <f>SUM(U7:U20,U23:U28,U31)</f>
        <v>99579.364103364001</v>
      </c>
      <c r="W32" s="642" t="str">
        <f t="shared" si="12"/>
        <v>合計(a+b)</v>
      </c>
      <c r="X32" s="657">
        <f>SUM(X7:X20,X23:X28,X31)</f>
        <v>125319</v>
      </c>
      <c r="Y32" s="657">
        <f>SUM(Y7:Y20,Y23:Y28,Y31)</f>
        <v>1412415</v>
      </c>
      <c r="Z32" s="657">
        <f>SUM(Z7:Z20,Z23:Z28,Z31)</f>
        <v>873</v>
      </c>
      <c r="AA32" s="673"/>
      <c r="AB32" s="680">
        <f>SUM(AB7:AB20,AB23:AB28,AB31)</f>
        <v>75412.902232532229</v>
      </c>
      <c r="AD32" s="642" t="str">
        <f t="shared" si="17"/>
        <v>合計(a+b)</v>
      </c>
      <c r="AE32" s="657">
        <f>SUM(AE7:AE20,AE23:AE28,AE31)</f>
        <v>125319</v>
      </c>
      <c r="AF32" s="657">
        <f>SUM(AF7:AF20,AF23:AF28,AF31)</f>
        <v>1412415</v>
      </c>
      <c r="AG32" s="657">
        <f>SUM(AG7:AG20,AG23:AG28,AG31)</f>
        <v>13039</v>
      </c>
      <c r="AH32" s="673"/>
      <c r="AI32" s="680">
        <f>SUM(AI7:AI20,AI23:AI28,AI31)</f>
        <v>1124269.6331958422</v>
      </c>
    </row>
    <row r="33" spans="2:35" ht="15" customHeight="1" thickBot="1">
      <c r="B33" s="646" t="s">
        <v>429</v>
      </c>
      <c r="C33" s="694">
        <f>G32/C32*100</f>
        <v>263.53962083506599</v>
      </c>
      <c r="D33" s="695"/>
      <c r="E33" s="695"/>
      <c r="F33" s="695"/>
      <c r="G33" s="696"/>
      <c r="I33" s="646" t="str">
        <f t="shared" si="22"/>
        <v>年齢調整死亡率(a+b)</v>
      </c>
      <c r="J33" s="694">
        <f>N32/J32*100</f>
        <v>136.35409408752855</v>
      </c>
      <c r="K33" s="695"/>
      <c r="L33" s="695"/>
      <c r="M33" s="695"/>
      <c r="N33" s="696"/>
      <c r="P33" s="646" t="str">
        <f t="shared" si="7"/>
        <v>年齢調整死亡率(a+b)</v>
      </c>
      <c r="Q33" s="694">
        <f>U32/Q32*100</f>
        <v>79.460707557005733</v>
      </c>
      <c r="R33" s="695"/>
      <c r="S33" s="695"/>
      <c r="T33" s="695"/>
      <c r="U33" s="696"/>
      <c r="W33" s="646" t="str">
        <f t="shared" si="12"/>
        <v>年齢調整死亡率(a+b)</v>
      </c>
      <c r="X33" s="694">
        <f>AB32/X32*100</f>
        <v>60.176750718192949</v>
      </c>
      <c r="Y33" s="695"/>
      <c r="Z33" s="695"/>
      <c r="AA33" s="695"/>
      <c r="AB33" s="696"/>
      <c r="AD33" s="646" t="str">
        <f t="shared" si="17"/>
        <v>年齢調整死亡率(a+b)</v>
      </c>
      <c r="AE33" s="694">
        <f>AI32/AE32*100</f>
        <v>897.12624039119544</v>
      </c>
      <c r="AF33" s="695"/>
      <c r="AG33" s="695"/>
      <c r="AH33" s="695"/>
      <c r="AI33" s="696"/>
    </row>
    <row r="34" spans="2:35">
      <c r="C34" s="637"/>
      <c r="D34" s="637"/>
      <c r="E34" s="637"/>
      <c r="F34" s="664"/>
      <c r="G34" s="678"/>
    </row>
    <row r="35" spans="2:35">
      <c r="B35" s="689" t="s">
        <v>401</v>
      </c>
      <c r="C35" s="637"/>
      <c r="E35" s="637"/>
      <c r="F35" s="664"/>
      <c r="G35" s="678"/>
    </row>
    <row r="36" spans="2:35" ht="14.25" thickBot="1">
      <c r="B36" s="638" t="s">
        <v>384</v>
      </c>
      <c r="C36" s="640" t="str">
        <f>C5</f>
        <v>悪性
新生物</v>
      </c>
      <c r="D36" s="637"/>
      <c r="E36" s="637"/>
      <c r="F36" s="664"/>
      <c r="G36" s="678"/>
      <c r="I36" s="638" t="s">
        <v>394</v>
      </c>
      <c r="J36" s="640" t="str">
        <f>J5</f>
        <v>心疾患</v>
      </c>
      <c r="M36" s="664"/>
      <c r="P36" s="638" t="s">
        <v>395</v>
      </c>
      <c r="Q36" s="640" t="str">
        <f>Q5</f>
        <v>老衰</v>
      </c>
      <c r="T36" s="664"/>
      <c r="U36" s="678"/>
      <c r="W36" s="638" t="s">
        <v>396</v>
      </c>
      <c r="X36" s="640" t="str">
        <f>X5</f>
        <v>脳血管
疾患</v>
      </c>
      <c r="AA36" s="664"/>
      <c r="AD36" s="638"/>
      <c r="AE36" s="640" t="str">
        <f>AE5</f>
        <v>総数</v>
      </c>
      <c r="AH36" s="664"/>
      <c r="AI36" s="678"/>
    </row>
    <row r="37" spans="2:35" s="661" customFormat="1">
      <c r="B37" s="658"/>
      <c r="C37" s="659" t="s">
        <v>385</v>
      </c>
      <c r="D37" s="659" t="s">
        <v>386</v>
      </c>
      <c r="E37" s="660" t="s">
        <v>376</v>
      </c>
      <c r="F37" s="665" t="s">
        <v>387</v>
      </c>
      <c r="G37" s="679" t="s">
        <v>388</v>
      </c>
      <c r="I37" s="658"/>
      <c r="J37" s="659" t="s">
        <v>385</v>
      </c>
      <c r="K37" s="659" t="s">
        <v>386</v>
      </c>
      <c r="L37" s="660" t="s">
        <v>376</v>
      </c>
      <c r="M37" s="665" t="s">
        <v>387</v>
      </c>
      <c r="N37" s="679" t="s">
        <v>388</v>
      </c>
      <c r="P37" s="658"/>
      <c r="Q37" s="659" t="s">
        <v>385</v>
      </c>
      <c r="R37" s="659" t="s">
        <v>386</v>
      </c>
      <c r="S37" s="660" t="s">
        <v>376</v>
      </c>
      <c r="T37" s="665" t="s">
        <v>387</v>
      </c>
      <c r="U37" s="679" t="s">
        <v>388</v>
      </c>
      <c r="W37" s="658"/>
      <c r="X37" s="659" t="s">
        <v>385</v>
      </c>
      <c r="Y37" s="659" t="s">
        <v>386</v>
      </c>
      <c r="Z37" s="660" t="s">
        <v>376</v>
      </c>
      <c r="AA37" s="665" t="s">
        <v>387</v>
      </c>
      <c r="AB37" s="679" t="s">
        <v>388</v>
      </c>
      <c r="AD37" s="658"/>
      <c r="AE37" s="659" t="s">
        <v>385</v>
      </c>
      <c r="AF37" s="659" t="s">
        <v>386</v>
      </c>
      <c r="AG37" s="660" t="s">
        <v>376</v>
      </c>
      <c r="AH37" s="665" t="s">
        <v>387</v>
      </c>
      <c r="AI37" s="679" t="s">
        <v>388</v>
      </c>
    </row>
    <row r="38" spans="2:35">
      <c r="B38" s="642" t="str">
        <f t="shared" ref="B38:B64" si="37">B7</f>
        <v>０～４歳</v>
      </c>
      <c r="C38" s="657">
        <f>'3(4)ｲ死因順位'!D43</f>
        <v>5026</v>
      </c>
      <c r="D38" s="644">
        <f>'1人口の推移　年齢階級別'!E5</f>
        <v>5572</v>
      </c>
      <c r="E38" s="657">
        <f>'3(4)ｲ（表作成用1)'!J9</f>
        <v>0</v>
      </c>
      <c r="F38" s="674">
        <f t="shared" ref="F38:F51" si="38">E38*1000/D38</f>
        <v>0</v>
      </c>
      <c r="G38" s="680">
        <f t="shared" ref="G38:G51" si="39">C38*F38</f>
        <v>0</v>
      </c>
      <c r="I38" s="642" t="str">
        <f t="shared" ref="I38:I64" si="40">I7</f>
        <v>０～４歳</v>
      </c>
      <c r="J38" s="644">
        <f t="shared" ref="J38:J51" si="41">C38</f>
        <v>5026</v>
      </c>
      <c r="K38" s="644">
        <f t="shared" ref="K38:K51" si="42">D38</f>
        <v>5572</v>
      </c>
      <c r="L38" s="657">
        <f>'3(4)ｲ（表作成用1)'!K9</f>
        <v>0</v>
      </c>
      <c r="M38" s="674">
        <f t="shared" ref="M38:M51" si="43">L38*1000/K38</f>
        <v>0</v>
      </c>
      <c r="N38" s="680">
        <f t="shared" ref="N38:N51" si="44">J38*M38</f>
        <v>0</v>
      </c>
      <c r="P38" s="642" t="str">
        <f t="shared" ref="P38:P64" si="45">P7</f>
        <v>０～４歳</v>
      </c>
      <c r="Q38" s="644">
        <f t="shared" ref="Q38:Q51" si="46">C38</f>
        <v>5026</v>
      </c>
      <c r="R38" s="644">
        <f t="shared" ref="R38:R51" si="47">D38</f>
        <v>5572</v>
      </c>
      <c r="S38" s="657">
        <f>'3(4)ｲ（表作成用1)'!L9</f>
        <v>0</v>
      </c>
      <c r="T38" s="674">
        <f t="shared" ref="T38:T51" si="48">S38*1000/R38</f>
        <v>0</v>
      </c>
      <c r="U38" s="680">
        <f t="shared" ref="U38:U51" si="49">Q38*T38</f>
        <v>0</v>
      </c>
      <c r="W38" s="642" t="str">
        <f t="shared" ref="W38:W64" si="50">W7</f>
        <v>０～４歳</v>
      </c>
      <c r="X38" s="644">
        <f t="shared" ref="X38:X51" si="51">C38</f>
        <v>5026</v>
      </c>
      <c r="Y38" s="644">
        <f t="shared" ref="Y38:Y51" si="52">D38</f>
        <v>5572</v>
      </c>
      <c r="Z38" s="657">
        <f>'3(4)ｲ（表作成用1)'!M9</f>
        <v>0</v>
      </c>
      <c r="AA38" s="674">
        <f t="shared" ref="AA38:AA51" si="53">Z38*1000/Y38</f>
        <v>0</v>
      </c>
      <c r="AB38" s="680">
        <f t="shared" ref="AB38:AB51" si="54">X38*AA38</f>
        <v>0</v>
      </c>
      <c r="AD38" s="642" t="str">
        <f t="shared" ref="AD38:AD64" si="55">AD7</f>
        <v>０～４歳</v>
      </c>
      <c r="AE38" s="644">
        <f t="shared" ref="AE38:AE51" si="56">C38</f>
        <v>5026</v>
      </c>
      <c r="AF38" s="644">
        <f t="shared" ref="AF38:AF51" si="57">D38</f>
        <v>5572</v>
      </c>
      <c r="AG38" s="657">
        <f>'3(4)ｲ（表作成用1)'!I9</f>
        <v>2</v>
      </c>
      <c r="AH38" s="674">
        <f t="shared" ref="AH38:AH51" si="58">AG38*1000/AF38</f>
        <v>0.35893754486719309</v>
      </c>
      <c r="AI38" s="680">
        <f t="shared" ref="AI38:AI51" si="59">AE38*AH38</f>
        <v>1804.0201005025124</v>
      </c>
    </row>
    <row r="39" spans="2:35">
      <c r="B39" s="642" t="str">
        <f t="shared" si="37"/>
        <v>５～９歳</v>
      </c>
      <c r="C39" s="657">
        <f>'3(4)ｲ死因順位'!D44</f>
        <v>5369</v>
      </c>
      <c r="D39" s="644">
        <f>'1人口の推移　年齢階級別'!E6</f>
        <v>6218</v>
      </c>
      <c r="E39" s="657">
        <f>'3(4)ｲ（表作成用1)'!J10</f>
        <v>0</v>
      </c>
      <c r="F39" s="674">
        <f t="shared" si="38"/>
        <v>0</v>
      </c>
      <c r="G39" s="680">
        <f t="shared" si="39"/>
        <v>0</v>
      </c>
      <c r="I39" s="642" t="str">
        <f t="shared" si="40"/>
        <v>５～９歳</v>
      </c>
      <c r="J39" s="644">
        <f t="shared" si="41"/>
        <v>5369</v>
      </c>
      <c r="K39" s="644">
        <f t="shared" si="42"/>
        <v>6218</v>
      </c>
      <c r="L39" s="657">
        <f>'3(4)ｲ（表作成用1)'!K10</f>
        <v>0</v>
      </c>
      <c r="M39" s="674">
        <f t="shared" si="43"/>
        <v>0</v>
      </c>
      <c r="N39" s="680">
        <f t="shared" si="44"/>
        <v>0</v>
      </c>
      <c r="P39" s="642" t="str">
        <f t="shared" si="45"/>
        <v>５～９歳</v>
      </c>
      <c r="Q39" s="644">
        <f t="shared" si="46"/>
        <v>5369</v>
      </c>
      <c r="R39" s="644">
        <f t="shared" si="47"/>
        <v>6218</v>
      </c>
      <c r="S39" s="657">
        <f>'3(4)ｲ（表作成用1)'!L10</f>
        <v>0</v>
      </c>
      <c r="T39" s="674">
        <f t="shared" si="48"/>
        <v>0</v>
      </c>
      <c r="U39" s="680">
        <f t="shared" si="49"/>
        <v>0</v>
      </c>
      <c r="W39" s="642" t="str">
        <f t="shared" si="50"/>
        <v>５～９歳</v>
      </c>
      <c r="X39" s="644">
        <f t="shared" si="51"/>
        <v>5369</v>
      </c>
      <c r="Y39" s="644">
        <f t="shared" si="52"/>
        <v>6218</v>
      </c>
      <c r="Z39" s="657">
        <f>'3(4)ｲ（表作成用1)'!M10</f>
        <v>0</v>
      </c>
      <c r="AA39" s="674">
        <f t="shared" si="53"/>
        <v>0</v>
      </c>
      <c r="AB39" s="680">
        <f t="shared" si="54"/>
        <v>0</v>
      </c>
      <c r="AD39" s="642" t="str">
        <f t="shared" si="55"/>
        <v>５～９歳</v>
      </c>
      <c r="AE39" s="644">
        <f t="shared" si="56"/>
        <v>5369</v>
      </c>
      <c r="AF39" s="644">
        <f t="shared" si="57"/>
        <v>6218</v>
      </c>
      <c r="AG39" s="657">
        <f>'3(4)ｲ（表作成用1)'!I10</f>
        <v>0</v>
      </c>
      <c r="AH39" s="674">
        <f t="shared" si="58"/>
        <v>0</v>
      </c>
      <c r="AI39" s="680">
        <f t="shared" si="59"/>
        <v>0</v>
      </c>
    </row>
    <row r="40" spans="2:35">
      <c r="B40" s="642" t="str">
        <f t="shared" si="37"/>
        <v>１０～１４歳</v>
      </c>
      <c r="C40" s="657">
        <f>'3(4)ｲ死因順位'!D45</f>
        <v>5711</v>
      </c>
      <c r="D40" s="644">
        <f>'1人口の推移　年齢階級別'!E7</f>
        <v>6731</v>
      </c>
      <c r="E40" s="657">
        <f>'3(4)ｲ（表作成用1)'!J11</f>
        <v>0</v>
      </c>
      <c r="F40" s="674">
        <f t="shared" si="38"/>
        <v>0</v>
      </c>
      <c r="G40" s="680">
        <f t="shared" si="39"/>
        <v>0</v>
      </c>
      <c r="I40" s="642" t="str">
        <f t="shared" si="40"/>
        <v>１０～１４歳</v>
      </c>
      <c r="J40" s="644">
        <f t="shared" si="41"/>
        <v>5711</v>
      </c>
      <c r="K40" s="644">
        <f t="shared" si="42"/>
        <v>6731</v>
      </c>
      <c r="L40" s="657">
        <f>'3(4)ｲ（表作成用1)'!K11</f>
        <v>0</v>
      </c>
      <c r="M40" s="674">
        <f t="shared" si="43"/>
        <v>0</v>
      </c>
      <c r="N40" s="680">
        <f t="shared" si="44"/>
        <v>0</v>
      </c>
      <c r="P40" s="642" t="str">
        <f t="shared" si="45"/>
        <v>１０～１４歳</v>
      </c>
      <c r="Q40" s="644">
        <f t="shared" si="46"/>
        <v>5711</v>
      </c>
      <c r="R40" s="644">
        <f t="shared" si="47"/>
        <v>6731</v>
      </c>
      <c r="S40" s="657">
        <f>'3(4)ｲ（表作成用1)'!L11</f>
        <v>0</v>
      </c>
      <c r="T40" s="674">
        <f t="shared" si="48"/>
        <v>0</v>
      </c>
      <c r="U40" s="680">
        <f t="shared" si="49"/>
        <v>0</v>
      </c>
      <c r="W40" s="642" t="str">
        <f t="shared" si="50"/>
        <v>１０～１４歳</v>
      </c>
      <c r="X40" s="644">
        <f t="shared" si="51"/>
        <v>5711</v>
      </c>
      <c r="Y40" s="644">
        <f t="shared" si="52"/>
        <v>6731</v>
      </c>
      <c r="Z40" s="657">
        <f>'3(4)ｲ（表作成用1)'!M11</f>
        <v>0</v>
      </c>
      <c r="AA40" s="674">
        <f t="shared" si="53"/>
        <v>0</v>
      </c>
      <c r="AB40" s="680">
        <f t="shared" si="54"/>
        <v>0</v>
      </c>
      <c r="AD40" s="642" t="str">
        <f t="shared" si="55"/>
        <v>１０～１４歳</v>
      </c>
      <c r="AE40" s="644">
        <f t="shared" si="56"/>
        <v>5711</v>
      </c>
      <c r="AF40" s="644">
        <f t="shared" si="57"/>
        <v>6731</v>
      </c>
      <c r="AG40" s="657">
        <f>'3(4)ｲ（表作成用1)'!I11</f>
        <v>0</v>
      </c>
      <c r="AH40" s="674">
        <f t="shared" si="58"/>
        <v>0</v>
      </c>
      <c r="AI40" s="680">
        <f t="shared" si="59"/>
        <v>0</v>
      </c>
    </row>
    <row r="41" spans="2:35">
      <c r="B41" s="642" t="str">
        <f t="shared" si="37"/>
        <v>１５～１９歳</v>
      </c>
      <c r="C41" s="657">
        <f>'3(4)ｲ死因順位'!D46</f>
        <v>6053</v>
      </c>
      <c r="D41" s="644">
        <f>'1人口の推移　年齢階級別'!E8</f>
        <v>7428</v>
      </c>
      <c r="E41" s="657">
        <f>'3(4)ｲ（表作成用1)'!J12</f>
        <v>0</v>
      </c>
      <c r="F41" s="674">
        <f t="shared" si="38"/>
        <v>0</v>
      </c>
      <c r="G41" s="680">
        <f t="shared" si="39"/>
        <v>0</v>
      </c>
      <c r="I41" s="642" t="str">
        <f t="shared" si="40"/>
        <v>１５～１９歳</v>
      </c>
      <c r="J41" s="644">
        <f t="shared" si="41"/>
        <v>6053</v>
      </c>
      <c r="K41" s="644">
        <f t="shared" si="42"/>
        <v>7428</v>
      </c>
      <c r="L41" s="657">
        <f>'3(4)ｲ（表作成用1)'!K12</f>
        <v>0</v>
      </c>
      <c r="M41" s="674">
        <f t="shared" si="43"/>
        <v>0</v>
      </c>
      <c r="N41" s="680">
        <f t="shared" si="44"/>
        <v>0</v>
      </c>
      <c r="P41" s="642" t="str">
        <f t="shared" si="45"/>
        <v>１５～１９歳</v>
      </c>
      <c r="Q41" s="644">
        <f t="shared" si="46"/>
        <v>6053</v>
      </c>
      <c r="R41" s="644">
        <f t="shared" si="47"/>
        <v>7428</v>
      </c>
      <c r="S41" s="657">
        <f>'3(4)ｲ（表作成用1)'!L12</f>
        <v>0</v>
      </c>
      <c r="T41" s="674">
        <f t="shared" si="48"/>
        <v>0</v>
      </c>
      <c r="U41" s="680">
        <f t="shared" si="49"/>
        <v>0</v>
      </c>
      <c r="W41" s="642" t="str">
        <f t="shared" si="50"/>
        <v>１５～１９歳</v>
      </c>
      <c r="X41" s="644">
        <f t="shared" si="51"/>
        <v>6053</v>
      </c>
      <c r="Y41" s="644">
        <f t="shared" si="52"/>
        <v>7428</v>
      </c>
      <c r="Z41" s="657">
        <f>'3(4)ｲ（表作成用1)'!M12</f>
        <v>0</v>
      </c>
      <c r="AA41" s="674">
        <f t="shared" si="53"/>
        <v>0</v>
      </c>
      <c r="AB41" s="680">
        <f t="shared" si="54"/>
        <v>0</v>
      </c>
      <c r="AD41" s="642" t="str">
        <f t="shared" si="55"/>
        <v>１５～１９歳</v>
      </c>
      <c r="AE41" s="644">
        <f t="shared" si="56"/>
        <v>6053</v>
      </c>
      <c r="AF41" s="644">
        <f t="shared" si="57"/>
        <v>7428</v>
      </c>
      <c r="AG41" s="657">
        <f>'3(4)ｲ（表作成用1)'!I12</f>
        <v>1</v>
      </c>
      <c r="AH41" s="674">
        <f t="shared" si="58"/>
        <v>0.13462574044157244</v>
      </c>
      <c r="AI41" s="680">
        <f t="shared" si="59"/>
        <v>814.88960689283795</v>
      </c>
    </row>
    <row r="42" spans="2:35">
      <c r="B42" s="642" t="str">
        <f t="shared" si="37"/>
        <v>２０～２４歳</v>
      </c>
      <c r="C42" s="657">
        <f>'3(4)ｲ死因順位'!D47</f>
        <v>6396</v>
      </c>
      <c r="D42" s="644">
        <f>'1人口の推移　年齢階級別'!E9</f>
        <v>7700</v>
      </c>
      <c r="E42" s="657">
        <f>'3(4)ｲ（表作成用1)'!J13</f>
        <v>0</v>
      </c>
      <c r="F42" s="674">
        <f t="shared" si="38"/>
        <v>0</v>
      </c>
      <c r="G42" s="680">
        <f t="shared" si="39"/>
        <v>0</v>
      </c>
      <c r="I42" s="642" t="str">
        <f t="shared" si="40"/>
        <v>２０～２４歳</v>
      </c>
      <c r="J42" s="644">
        <f t="shared" si="41"/>
        <v>6396</v>
      </c>
      <c r="K42" s="644">
        <f t="shared" si="42"/>
        <v>7700</v>
      </c>
      <c r="L42" s="657">
        <f>'3(4)ｲ（表作成用1)'!K13</f>
        <v>0</v>
      </c>
      <c r="M42" s="674">
        <f t="shared" si="43"/>
        <v>0</v>
      </c>
      <c r="N42" s="680">
        <f t="shared" si="44"/>
        <v>0</v>
      </c>
      <c r="P42" s="642" t="str">
        <f t="shared" si="45"/>
        <v>２０～２４歳</v>
      </c>
      <c r="Q42" s="644">
        <f t="shared" si="46"/>
        <v>6396</v>
      </c>
      <c r="R42" s="644">
        <f t="shared" si="47"/>
        <v>7700</v>
      </c>
      <c r="S42" s="657">
        <f>'3(4)ｲ（表作成用1)'!L13</f>
        <v>0</v>
      </c>
      <c r="T42" s="674">
        <f t="shared" si="48"/>
        <v>0</v>
      </c>
      <c r="U42" s="680">
        <f t="shared" si="49"/>
        <v>0</v>
      </c>
      <c r="W42" s="642" t="str">
        <f t="shared" si="50"/>
        <v>２０～２４歳</v>
      </c>
      <c r="X42" s="644">
        <f t="shared" si="51"/>
        <v>6396</v>
      </c>
      <c r="Y42" s="644">
        <f t="shared" si="52"/>
        <v>7700</v>
      </c>
      <c r="Z42" s="657">
        <f>'3(4)ｲ（表作成用1)'!M13</f>
        <v>0</v>
      </c>
      <c r="AA42" s="674">
        <f t="shared" si="53"/>
        <v>0</v>
      </c>
      <c r="AB42" s="680">
        <f t="shared" si="54"/>
        <v>0</v>
      </c>
      <c r="AD42" s="642" t="str">
        <f t="shared" si="55"/>
        <v>２０～２４歳</v>
      </c>
      <c r="AE42" s="644">
        <f t="shared" si="56"/>
        <v>6396</v>
      </c>
      <c r="AF42" s="644">
        <f t="shared" si="57"/>
        <v>7700</v>
      </c>
      <c r="AG42" s="657">
        <f>'3(4)ｲ（表作成用1)'!I13</f>
        <v>2</v>
      </c>
      <c r="AH42" s="674">
        <f t="shared" si="58"/>
        <v>0.25974025974025972</v>
      </c>
      <c r="AI42" s="680">
        <f t="shared" si="59"/>
        <v>1661.2987012987012</v>
      </c>
    </row>
    <row r="43" spans="2:35">
      <c r="B43" s="642" t="str">
        <f t="shared" si="37"/>
        <v>２５～２９歳</v>
      </c>
      <c r="C43" s="657">
        <f>'3(4)ｲ死因順位'!D48</f>
        <v>6738</v>
      </c>
      <c r="D43" s="644">
        <f>'1人口の推移　年齢階級別'!E10</f>
        <v>6672</v>
      </c>
      <c r="E43" s="657">
        <f>'3(4)ｲ（表作成用1)'!J14</f>
        <v>1</v>
      </c>
      <c r="F43" s="674">
        <f t="shared" si="38"/>
        <v>0.1498800959232614</v>
      </c>
      <c r="G43" s="680">
        <f t="shared" si="39"/>
        <v>1009.8920863309353</v>
      </c>
      <c r="I43" s="642" t="str">
        <f t="shared" si="40"/>
        <v>２５～２９歳</v>
      </c>
      <c r="J43" s="644">
        <f t="shared" si="41"/>
        <v>6738</v>
      </c>
      <c r="K43" s="644">
        <f t="shared" si="42"/>
        <v>6672</v>
      </c>
      <c r="L43" s="657">
        <f>'3(4)ｲ（表作成用1)'!K14</f>
        <v>0</v>
      </c>
      <c r="M43" s="674">
        <f t="shared" si="43"/>
        <v>0</v>
      </c>
      <c r="N43" s="680">
        <f t="shared" si="44"/>
        <v>0</v>
      </c>
      <c r="P43" s="642" t="str">
        <f t="shared" si="45"/>
        <v>２５～２９歳</v>
      </c>
      <c r="Q43" s="644">
        <f t="shared" si="46"/>
        <v>6738</v>
      </c>
      <c r="R43" s="644">
        <f t="shared" si="47"/>
        <v>6672</v>
      </c>
      <c r="S43" s="657">
        <f>'3(4)ｲ（表作成用1)'!L14</f>
        <v>0</v>
      </c>
      <c r="T43" s="674">
        <f t="shared" si="48"/>
        <v>0</v>
      </c>
      <c r="U43" s="680">
        <f t="shared" si="49"/>
        <v>0</v>
      </c>
      <c r="W43" s="642" t="str">
        <f t="shared" si="50"/>
        <v>２５～２９歳</v>
      </c>
      <c r="X43" s="644">
        <f t="shared" si="51"/>
        <v>6738</v>
      </c>
      <c r="Y43" s="644">
        <f t="shared" si="52"/>
        <v>6672</v>
      </c>
      <c r="Z43" s="657">
        <f>'3(4)ｲ（表作成用1)'!M14</f>
        <v>0</v>
      </c>
      <c r="AA43" s="674">
        <f t="shared" si="53"/>
        <v>0</v>
      </c>
      <c r="AB43" s="680">
        <f t="shared" si="54"/>
        <v>0</v>
      </c>
      <c r="AD43" s="642" t="str">
        <f t="shared" si="55"/>
        <v>２５～２９歳</v>
      </c>
      <c r="AE43" s="644">
        <f t="shared" si="56"/>
        <v>6738</v>
      </c>
      <c r="AF43" s="644">
        <f t="shared" si="57"/>
        <v>6672</v>
      </c>
      <c r="AG43" s="657">
        <f>'3(4)ｲ（表作成用1)'!I14</f>
        <v>3</v>
      </c>
      <c r="AH43" s="674">
        <f t="shared" si="58"/>
        <v>0.44964028776978415</v>
      </c>
      <c r="AI43" s="680">
        <f t="shared" si="59"/>
        <v>3029.6762589928057</v>
      </c>
    </row>
    <row r="44" spans="2:35">
      <c r="B44" s="642" t="str">
        <f t="shared" si="37"/>
        <v>３０～３４歳</v>
      </c>
      <c r="C44" s="657">
        <f>'3(4)ｲ死因順位'!D49</f>
        <v>7081</v>
      </c>
      <c r="D44" s="644">
        <f>'1人口の推移　年齢階級別'!E11</f>
        <v>7987</v>
      </c>
      <c r="E44" s="657">
        <f>'3(4)ｲ（表作成用1)'!J15</f>
        <v>1</v>
      </c>
      <c r="F44" s="674">
        <f t="shared" si="38"/>
        <v>0.12520345561537499</v>
      </c>
      <c r="G44" s="680">
        <f t="shared" si="39"/>
        <v>886.56566921247031</v>
      </c>
      <c r="I44" s="642" t="str">
        <f t="shared" si="40"/>
        <v>３０～３４歳</v>
      </c>
      <c r="J44" s="644">
        <f t="shared" si="41"/>
        <v>7081</v>
      </c>
      <c r="K44" s="644">
        <f t="shared" si="42"/>
        <v>7987</v>
      </c>
      <c r="L44" s="657">
        <f>'3(4)ｲ（表作成用1)'!K15</f>
        <v>0</v>
      </c>
      <c r="M44" s="674">
        <f t="shared" si="43"/>
        <v>0</v>
      </c>
      <c r="N44" s="680">
        <f t="shared" si="44"/>
        <v>0</v>
      </c>
      <c r="P44" s="642" t="str">
        <f t="shared" si="45"/>
        <v>３０～３４歳</v>
      </c>
      <c r="Q44" s="644">
        <f t="shared" si="46"/>
        <v>7081</v>
      </c>
      <c r="R44" s="644">
        <f t="shared" si="47"/>
        <v>7987</v>
      </c>
      <c r="S44" s="657">
        <f>'3(4)ｲ（表作成用1)'!L15</f>
        <v>0</v>
      </c>
      <c r="T44" s="674">
        <f t="shared" si="48"/>
        <v>0</v>
      </c>
      <c r="U44" s="680">
        <f t="shared" si="49"/>
        <v>0</v>
      </c>
      <c r="W44" s="642" t="str">
        <f t="shared" si="50"/>
        <v>３０～３４歳</v>
      </c>
      <c r="X44" s="644">
        <f t="shared" si="51"/>
        <v>7081</v>
      </c>
      <c r="Y44" s="644">
        <f t="shared" si="52"/>
        <v>7987</v>
      </c>
      <c r="Z44" s="657">
        <f>'3(4)ｲ（表作成用1)'!M15</f>
        <v>0</v>
      </c>
      <c r="AA44" s="674">
        <f t="shared" si="53"/>
        <v>0</v>
      </c>
      <c r="AB44" s="680">
        <f t="shared" si="54"/>
        <v>0</v>
      </c>
      <c r="AD44" s="642" t="str">
        <f t="shared" si="55"/>
        <v>３０～３４歳</v>
      </c>
      <c r="AE44" s="644">
        <f t="shared" si="56"/>
        <v>7081</v>
      </c>
      <c r="AF44" s="644">
        <f t="shared" si="57"/>
        <v>7987</v>
      </c>
      <c r="AG44" s="657">
        <f>'3(4)ｲ（表作成用1)'!I15</f>
        <v>1</v>
      </c>
      <c r="AH44" s="674">
        <f t="shared" si="58"/>
        <v>0.12520345561537499</v>
      </c>
      <c r="AI44" s="680">
        <f t="shared" si="59"/>
        <v>886.56566921247031</v>
      </c>
    </row>
    <row r="45" spans="2:35">
      <c r="B45" s="642" t="str">
        <f t="shared" si="37"/>
        <v>３５～３９歳</v>
      </c>
      <c r="C45" s="657">
        <f>'3(4)ｲ死因順位'!D50</f>
        <v>7423</v>
      </c>
      <c r="D45" s="644">
        <f>'1人口の推移　年齢階級別'!E12</f>
        <v>8416</v>
      </c>
      <c r="E45" s="657">
        <f>'3(4)ｲ（表作成用1)'!J16</f>
        <v>0</v>
      </c>
      <c r="F45" s="674">
        <f t="shared" si="38"/>
        <v>0</v>
      </c>
      <c r="G45" s="680">
        <f t="shared" si="39"/>
        <v>0</v>
      </c>
      <c r="I45" s="642" t="str">
        <f t="shared" si="40"/>
        <v>３５～３９歳</v>
      </c>
      <c r="J45" s="644">
        <f t="shared" si="41"/>
        <v>7423</v>
      </c>
      <c r="K45" s="644">
        <f t="shared" si="42"/>
        <v>8416</v>
      </c>
      <c r="L45" s="657">
        <f>'3(4)ｲ（表作成用1)'!K16</f>
        <v>0</v>
      </c>
      <c r="M45" s="674">
        <f t="shared" si="43"/>
        <v>0</v>
      </c>
      <c r="N45" s="680">
        <f t="shared" si="44"/>
        <v>0</v>
      </c>
      <c r="P45" s="642" t="str">
        <f t="shared" si="45"/>
        <v>３５～３９歳</v>
      </c>
      <c r="Q45" s="644">
        <f t="shared" si="46"/>
        <v>7423</v>
      </c>
      <c r="R45" s="644">
        <f t="shared" si="47"/>
        <v>8416</v>
      </c>
      <c r="S45" s="657">
        <f>'3(4)ｲ（表作成用1)'!L16</f>
        <v>0</v>
      </c>
      <c r="T45" s="674">
        <f t="shared" si="48"/>
        <v>0</v>
      </c>
      <c r="U45" s="680">
        <f t="shared" si="49"/>
        <v>0</v>
      </c>
      <c r="W45" s="642" t="str">
        <f t="shared" si="50"/>
        <v>３５～３９歳</v>
      </c>
      <c r="X45" s="644">
        <f t="shared" si="51"/>
        <v>7423</v>
      </c>
      <c r="Y45" s="644">
        <f t="shared" si="52"/>
        <v>8416</v>
      </c>
      <c r="Z45" s="657">
        <f>'3(4)ｲ（表作成用1)'!M16</f>
        <v>0</v>
      </c>
      <c r="AA45" s="674">
        <f t="shared" si="53"/>
        <v>0</v>
      </c>
      <c r="AB45" s="680">
        <f t="shared" si="54"/>
        <v>0</v>
      </c>
      <c r="AD45" s="642" t="str">
        <f t="shared" si="55"/>
        <v>３５～３９歳</v>
      </c>
      <c r="AE45" s="644">
        <f t="shared" si="56"/>
        <v>7423</v>
      </c>
      <c r="AF45" s="644">
        <f t="shared" si="57"/>
        <v>8416</v>
      </c>
      <c r="AG45" s="657">
        <f>'3(4)ｲ（表作成用1)'!I16</f>
        <v>5</v>
      </c>
      <c r="AH45" s="674">
        <f t="shared" si="58"/>
        <v>0.594106463878327</v>
      </c>
      <c r="AI45" s="680">
        <f t="shared" si="59"/>
        <v>4410.0522813688212</v>
      </c>
    </row>
    <row r="46" spans="2:35">
      <c r="B46" s="642" t="str">
        <f t="shared" si="37"/>
        <v>４０～４４歳</v>
      </c>
      <c r="C46" s="657">
        <f>'3(4)ｲ死因順位'!D51</f>
        <v>7766</v>
      </c>
      <c r="D46" s="644">
        <f>'1人口の推移　年齢階級別'!E13</f>
        <v>9345</v>
      </c>
      <c r="E46" s="657">
        <f>'3(4)ｲ（表作成用1)'!J17</f>
        <v>2</v>
      </c>
      <c r="F46" s="674">
        <f t="shared" si="38"/>
        <v>0.21401819154628143</v>
      </c>
      <c r="G46" s="680">
        <f t="shared" si="39"/>
        <v>1662.0652755484216</v>
      </c>
      <c r="I46" s="642" t="str">
        <f t="shared" si="40"/>
        <v>４０～４４歳</v>
      </c>
      <c r="J46" s="644">
        <f t="shared" si="41"/>
        <v>7766</v>
      </c>
      <c r="K46" s="644">
        <f t="shared" si="42"/>
        <v>9345</v>
      </c>
      <c r="L46" s="657">
        <f>'3(4)ｲ（表作成用1)'!K17</f>
        <v>0</v>
      </c>
      <c r="M46" s="674">
        <f t="shared" si="43"/>
        <v>0</v>
      </c>
      <c r="N46" s="680">
        <f t="shared" si="44"/>
        <v>0</v>
      </c>
      <c r="P46" s="642" t="str">
        <f t="shared" si="45"/>
        <v>４０～４４歳</v>
      </c>
      <c r="Q46" s="644">
        <f t="shared" si="46"/>
        <v>7766</v>
      </c>
      <c r="R46" s="644">
        <f t="shared" si="47"/>
        <v>9345</v>
      </c>
      <c r="S46" s="657">
        <f>'3(4)ｲ（表作成用1)'!L17</f>
        <v>0</v>
      </c>
      <c r="T46" s="674">
        <f t="shared" si="48"/>
        <v>0</v>
      </c>
      <c r="U46" s="680">
        <f t="shared" si="49"/>
        <v>0</v>
      </c>
      <c r="W46" s="642" t="str">
        <f t="shared" si="50"/>
        <v>４０～４４歳</v>
      </c>
      <c r="X46" s="644">
        <f t="shared" si="51"/>
        <v>7766</v>
      </c>
      <c r="Y46" s="644">
        <f t="shared" si="52"/>
        <v>9345</v>
      </c>
      <c r="Z46" s="657">
        <f>'3(4)ｲ（表作成用1)'!M17</f>
        <v>1</v>
      </c>
      <c r="AA46" s="674">
        <f t="shared" si="53"/>
        <v>0.10700909577314072</v>
      </c>
      <c r="AB46" s="680">
        <f t="shared" si="54"/>
        <v>831.0326377742108</v>
      </c>
      <c r="AD46" s="642" t="str">
        <f t="shared" si="55"/>
        <v>４０～４４歳</v>
      </c>
      <c r="AE46" s="644">
        <f t="shared" si="56"/>
        <v>7766</v>
      </c>
      <c r="AF46" s="644">
        <f t="shared" si="57"/>
        <v>9345</v>
      </c>
      <c r="AG46" s="657">
        <f>'3(4)ｲ（表作成用1)'!I17</f>
        <v>11</v>
      </c>
      <c r="AH46" s="674">
        <f t="shared" si="58"/>
        <v>1.1771000535045479</v>
      </c>
      <c r="AI46" s="680">
        <f t="shared" si="59"/>
        <v>9141.3590155163201</v>
      </c>
    </row>
    <row r="47" spans="2:35">
      <c r="B47" s="642" t="str">
        <f t="shared" si="37"/>
        <v>４５～４９歳</v>
      </c>
      <c r="C47" s="657">
        <f>'3(4)ｲ死因順位'!D52</f>
        <v>8108</v>
      </c>
      <c r="D47" s="644">
        <f>'1人口の推移　年齢階級別'!E14</f>
        <v>10992</v>
      </c>
      <c r="E47" s="657">
        <f>'3(4)ｲ（表作成用1)'!J18</f>
        <v>3</v>
      </c>
      <c r="F47" s="674">
        <f t="shared" si="38"/>
        <v>0.27292576419213976</v>
      </c>
      <c r="G47" s="680">
        <f t="shared" si="39"/>
        <v>2212.882096069869</v>
      </c>
      <c r="I47" s="642" t="str">
        <f t="shared" si="40"/>
        <v>４５～４９歳</v>
      </c>
      <c r="J47" s="644">
        <f t="shared" si="41"/>
        <v>8108</v>
      </c>
      <c r="K47" s="644">
        <f t="shared" si="42"/>
        <v>10992</v>
      </c>
      <c r="L47" s="657">
        <f>'3(4)ｲ（表作成用1)'!K18</f>
        <v>3</v>
      </c>
      <c r="M47" s="674">
        <f t="shared" si="43"/>
        <v>0.27292576419213976</v>
      </c>
      <c r="N47" s="680">
        <f t="shared" si="44"/>
        <v>2212.882096069869</v>
      </c>
      <c r="P47" s="642" t="str">
        <f t="shared" si="45"/>
        <v>４５～４９歳</v>
      </c>
      <c r="Q47" s="644">
        <f t="shared" si="46"/>
        <v>8108</v>
      </c>
      <c r="R47" s="644">
        <f t="shared" si="47"/>
        <v>10992</v>
      </c>
      <c r="S47" s="657">
        <f>'3(4)ｲ（表作成用1)'!L18</f>
        <v>0</v>
      </c>
      <c r="T47" s="674">
        <f t="shared" si="48"/>
        <v>0</v>
      </c>
      <c r="U47" s="680">
        <f t="shared" si="49"/>
        <v>0</v>
      </c>
      <c r="W47" s="642" t="str">
        <f t="shared" si="50"/>
        <v>４５～４９歳</v>
      </c>
      <c r="X47" s="644">
        <f t="shared" si="51"/>
        <v>8108</v>
      </c>
      <c r="Y47" s="644">
        <f t="shared" si="52"/>
        <v>10992</v>
      </c>
      <c r="Z47" s="657">
        <f>'3(4)ｲ（表作成用1)'!M18</f>
        <v>1</v>
      </c>
      <c r="AA47" s="674">
        <f t="shared" si="53"/>
        <v>9.0975254730713245E-2</v>
      </c>
      <c r="AB47" s="680">
        <f t="shared" si="54"/>
        <v>737.62736535662305</v>
      </c>
      <c r="AD47" s="642" t="str">
        <f t="shared" si="55"/>
        <v>４５～４９歳</v>
      </c>
      <c r="AE47" s="644">
        <f t="shared" si="56"/>
        <v>8108</v>
      </c>
      <c r="AF47" s="644">
        <f t="shared" si="57"/>
        <v>10992</v>
      </c>
      <c r="AG47" s="657">
        <f>'3(4)ｲ（表作成用1)'!I18</f>
        <v>12</v>
      </c>
      <c r="AH47" s="674">
        <f t="shared" si="58"/>
        <v>1.0917030567685591</v>
      </c>
      <c r="AI47" s="680">
        <f t="shared" si="59"/>
        <v>8851.5283842794761</v>
      </c>
    </row>
    <row r="48" spans="2:35">
      <c r="B48" s="642" t="str">
        <f t="shared" si="37"/>
        <v>５０～５４歳</v>
      </c>
      <c r="C48" s="657">
        <f>'3(4)ｲ死因順位'!D53</f>
        <v>8451</v>
      </c>
      <c r="D48" s="644">
        <f>'1人口の推移　年齢階級別'!E15</f>
        <v>9014</v>
      </c>
      <c r="E48" s="657">
        <f>'3(4)ｲ（表作成用1)'!J19</f>
        <v>7</v>
      </c>
      <c r="F48" s="674">
        <f t="shared" si="38"/>
        <v>0.77656978034169066</v>
      </c>
      <c r="G48" s="680">
        <f t="shared" si="39"/>
        <v>6562.7912136676277</v>
      </c>
      <c r="I48" s="642" t="str">
        <f t="shared" si="40"/>
        <v>５０～５４歳</v>
      </c>
      <c r="J48" s="644">
        <f t="shared" si="41"/>
        <v>8451</v>
      </c>
      <c r="K48" s="644">
        <f t="shared" si="42"/>
        <v>9014</v>
      </c>
      <c r="L48" s="657">
        <f>'3(4)ｲ（表作成用1)'!K19</f>
        <v>2</v>
      </c>
      <c r="M48" s="674">
        <f t="shared" si="43"/>
        <v>0.22187708009762591</v>
      </c>
      <c r="N48" s="680">
        <f t="shared" si="44"/>
        <v>1875.0832039050365</v>
      </c>
      <c r="P48" s="642" t="str">
        <f t="shared" si="45"/>
        <v>５０～５４歳</v>
      </c>
      <c r="Q48" s="644">
        <f t="shared" si="46"/>
        <v>8451</v>
      </c>
      <c r="R48" s="644">
        <f t="shared" si="47"/>
        <v>9014</v>
      </c>
      <c r="S48" s="657">
        <f>'3(4)ｲ（表作成用1)'!L19</f>
        <v>0</v>
      </c>
      <c r="T48" s="674">
        <f t="shared" si="48"/>
        <v>0</v>
      </c>
      <c r="U48" s="680">
        <f t="shared" si="49"/>
        <v>0</v>
      </c>
      <c r="W48" s="642" t="str">
        <f t="shared" si="50"/>
        <v>５０～５４歳</v>
      </c>
      <c r="X48" s="644">
        <f t="shared" si="51"/>
        <v>8451</v>
      </c>
      <c r="Y48" s="644">
        <f t="shared" si="52"/>
        <v>9014</v>
      </c>
      <c r="Z48" s="657">
        <f>'3(4)ｲ（表作成用1)'!M19</f>
        <v>6</v>
      </c>
      <c r="AA48" s="674">
        <f t="shared" si="53"/>
        <v>0.66563124029287779</v>
      </c>
      <c r="AB48" s="680">
        <f t="shared" si="54"/>
        <v>5625.2496117151104</v>
      </c>
      <c r="AD48" s="642" t="str">
        <f t="shared" si="55"/>
        <v>５０～５４歳</v>
      </c>
      <c r="AE48" s="644">
        <f t="shared" si="56"/>
        <v>8451</v>
      </c>
      <c r="AF48" s="644">
        <f t="shared" si="57"/>
        <v>9014</v>
      </c>
      <c r="AG48" s="657">
        <f>'3(4)ｲ（表作成用1)'!I19</f>
        <v>24</v>
      </c>
      <c r="AH48" s="674">
        <f t="shared" si="58"/>
        <v>2.6625249611715112</v>
      </c>
      <c r="AI48" s="680">
        <f t="shared" si="59"/>
        <v>22500.998446860442</v>
      </c>
    </row>
    <row r="49" spans="2:35">
      <c r="B49" s="642" t="str">
        <f t="shared" si="37"/>
        <v>５５～５９歳</v>
      </c>
      <c r="C49" s="657">
        <f>'3(4)ｲ死因順位'!D54</f>
        <v>8793</v>
      </c>
      <c r="D49" s="644">
        <f>'1人口の推移　年齢階級別'!E16</f>
        <v>8820</v>
      </c>
      <c r="E49" s="657">
        <f>'3(4)ｲ（表作成用1)'!J20</f>
        <v>8</v>
      </c>
      <c r="F49" s="674">
        <f t="shared" si="38"/>
        <v>0.90702947845804993</v>
      </c>
      <c r="G49" s="680">
        <f t="shared" si="39"/>
        <v>7975.5102040816328</v>
      </c>
      <c r="I49" s="642" t="str">
        <f t="shared" si="40"/>
        <v>５５～５９歳</v>
      </c>
      <c r="J49" s="644">
        <f t="shared" si="41"/>
        <v>8793</v>
      </c>
      <c r="K49" s="644">
        <f t="shared" si="42"/>
        <v>8820</v>
      </c>
      <c r="L49" s="657">
        <f>'3(4)ｲ（表作成用1)'!K20</f>
        <v>4</v>
      </c>
      <c r="M49" s="674">
        <f t="shared" si="43"/>
        <v>0.45351473922902497</v>
      </c>
      <c r="N49" s="680">
        <f t="shared" si="44"/>
        <v>3987.7551020408164</v>
      </c>
      <c r="P49" s="642" t="str">
        <f t="shared" si="45"/>
        <v>５５～５９歳</v>
      </c>
      <c r="Q49" s="644">
        <f t="shared" si="46"/>
        <v>8793</v>
      </c>
      <c r="R49" s="644">
        <f t="shared" si="47"/>
        <v>8820</v>
      </c>
      <c r="S49" s="657">
        <f>'3(4)ｲ（表作成用1)'!L20</f>
        <v>0</v>
      </c>
      <c r="T49" s="674">
        <f t="shared" si="48"/>
        <v>0</v>
      </c>
      <c r="U49" s="680">
        <f t="shared" si="49"/>
        <v>0</v>
      </c>
      <c r="W49" s="642" t="str">
        <f t="shared" si="50"/>
        <v>５５～５９歳</v>
      </c>
      <c r="X49" s="644">
        <f t="shared" si="51"/>
        <v>8793</v>
      </c>
      <c r="Y49" s="644">
        <f t="shared" si="52"/>
        <v>8820</v>
      </c>
      <c r="Z49" s="657">
        <f>'3(4)ｲ（表作成用1)'!M20</f>
        <v>2</v>
      </c>
      <c r="AA49" s="674">
        <f t="shared" si="53"/>
        <v>0.22675736961451248</v>
      </c>
      <c r="AB49" s="680">
        <f t="shared" si="54"/>
        <v>1993.8775510204082</v>
      </c>
      <c r="AD49" s="642" t="str">
        <f t="shared" si="55"/>
        <v>５５～５９歳</v>
      </c>
      <c r="AE49" s="644">
        <f t="shared" si="56"/>
        <v>8793</v>
      </c>
      <c r="AF49" s="644">
        <f t="shared" si="57"/>
        <v>8820</v>
      </c>
      <c r="AG49" s="657">
        <f>'3(4)ｲ（表作成用1)'!I20</f>
        <v>23</v>
      </c>
      <c r="AH49" s="674">
        <f t="shared" si="58"/>
        <v>2.6077097505668934</v>
      </c>
      <c r="AI49" s="680">
        <f t="shared" si="59"/>
        <v>22929.591836734693</v>
      </c>
    </row>
    <row r="50" spans="2:35">
      <c r="B50" s="642" t="str">
        <f t="shared" si="37"/>
        <v>６０～６４歳</v>
      </c>
      <c r="C50" s="657">
        <f>'3(4)ｲ死因順位'!D55</f>
        <v>9135</v>
      </c>
      <c r="D50" s="644">
        <f>'1人口の推移　年齢階級別'!E17</f>
        <v>9029</v>
      </c>
      <c r="E50" s="657">
        <f>'3(4)ｲ（表作成用1)'!J21</f>
        <v>17</v>
      </c>
      <c r="F50" s="674">
        <f t="shared" si="38"/>
        <v>1.8828220179421864</v>
      </c>
      <c r="G50" s="680">
        <f t="shared" si="39"/>
        <v>17199.579133901872</v>
      </c>
      <c r="I50" s="642" t="str">
        <f t="shared" si="40"/>
        <v>６０～６４歳</v>
      </c>
      <c r="J50" s="644">
        <f t="shared" si="41"/>
        <v>9135</v>
      </c>
      <c r="K50" s="644">
        <f t="shared" si="42"/>
        <v>9029</v>
      </c>
      <c r="L50" s="657">
        <f>'3(4)ｲ（表作成用1)'!K21</f>
        <v>5</v>
      </c>
      <c r="M50" s="674">
        <f t="shared" si="43"/>
        <v>0.5537711817477019</v>
      </c>
      <c r="N50" s="680">
        <f t="shared" si="44"/>
        <v>5058.6997452652568</v>
      </c>
      <c r="P50" s="642" t="str">
        <f t="shared" si="45"/>
        <v>６０～６４歳</v>
      </c>
      <c r="Q50" s="644">
        <f t="shared" si="46"/>
        <v>9135</v>
      </c>
      <c r="R50" s="644">
        <f t="shared" si="47"/>
        <v>9029</v>
      </c>
      <c r="S50" s="657">
        <f>'3(4)ｲ（表作成用1)'!L21</f>
        <v>0</v>
      </c>
      <c r="T50" s="674">
        <f t="shared" si="48"/>
        <v>0</v>
      </c>
      <c r="U50" s="680">
        <f t="shared" si="49"/>
        <v>0</v>
      </c>
      <c r="W50" s="642" t="str">
        <f t="shared" si="50"/>
        <v>６０～６４歳</v>
      </c>
      <c r="X50" s="644">
        <f t="shared" si="51"/>
        <v>9135</v>
      </c>
      <c r="Y50" s="644">
        <f t="shared" si="52"/>
        <v>9029</v>
      </c>
      <c r="Z50" s="657">
        <f>'3(4)ｲ（表作成用1)'!M21</f>
        <v>1</v>
      </c>
      <c r="AA50" s="674">
        <f t="shared" si="53"/>
        <v>0.11075423634954037</v>
      </c>
      <c r="AB50" s="680">
        <f t="shared" si="54"/>
        <v>1011.7399490530513</v>
      </c>
      <c r="AD50" s="642" t="str">
        <f t="shared" si="55"/>
        <v>６０～６４歳</v>
      </c>
      <c r="AE50" s="644">
        <f t="shared" si="56"/>
        <v>9135</v>
      </c>
      <c r="AF50" s="644">
        <f t="shared" si="57"/>
        <v>9029</v>
      </c>
      <c r="AG50" s="657">
        <f>'3(4)ｲ（表作成用1)'!I21</f>
        <v>33</v>
      </c>
      <c r="AH50" s="674">
        <f t="shared" si="58"/>
        <v>3.6548897995348324</v>
      </c>
      <c r="AI50" s="680">
        <f t="shared" si="59"/>
        <v>33387.418318750693</v>
      </c>
    </row>
    <row r="51" spans="2:35">
      <c r="B51" s="642" t="str">
        <f t="shared" si="37"/>
        <v>６５～６９歳</v>
      </c>
      <c r="C51" s="657">
        <f>'3(4)ｲ死因順位'!D56</f>
        <v>9246</v>
      </c>
      <c r="D51" s="644">
        <f>'1人口の推移　年齢階級別'!E18</f>
        <v>9622</v>
      </c>
      <c r="E51" s="657">
        <f>'3(4)ｲ（表作成用1)'!J22</f>
        <v>41</v>
      </c>
      <c r="F51" s="674">
        <f t="shared" si="38"/>
        <v>4.2610683849511535</v>
      </c>
      <c r="G51" s="680">
        <f t="shared" si="39"/>
        <v>39397.838287258368</v>
      </c>
      <c r="I51" s="642" t="str">
        <f t="shared" si="40"/>
        <v>６５～６９歳</v>
      </c>
      <c r="J51" s="644">
        <f t="shared" si="41"/>
        <v>9246</v>
      </c>
      <c r="K51" s="644">
        <f t="shared" si="42"/>
        <v>9622</v>
      </c>
      <c r="L51" s="657">
        <f>'3(4)ｲ（表作成用1)'!K22</f>
        <v>8</v>
      </c>
      <c r="M51" s="674">
        <f t="shared" si="43"/>
        <v>0.8314279775514446</v>
      </c>
      <c r="N51" s="680">
        <f t="shared" si="44"/>
        <v>7687.3830804406571</v>
      </c>
      <c r="P51" s="642" t="str">
        <f t="shared" si="45"/>
        <v>６５～６９歳</v>
      </c>
      <c r="Q51" s="644">
        <f t="shared" si="46"/>
        <v>9246</v>
      </c>
      <c r="R51" s="644">
        <f t="shared" si="47"/>
        <v>9622</v>
      </c>
      <c r="S51" s="657">
        <f>'3(4)ｲ（表作成用1)'!L22</f>
        <v>0</v>
      </c>
      <c r="T51" s="674">
        <f t="shared" si="48"/>
        <v>0</v>
      </c>
      <c r="U51" s="680">
        <f t="shared" si="49"/>
        <v>0</v>
      </c>
      <c r="W51" s="642" t="str">
        <f t="shared" si="50"/>
        <v>６５～６９歳</v>
      </c>
      <c r="X51" s="644">
        <f t="shared" si="51"/>
        <v>9246</v>
      </c>
      <c r="Y51" s="644">
        <f t="shared" si="52"/>
        <v>9622</v>
      </c>
      <c r="Z51" s="657">
        <f>'3(4)ｲ（表作成用1)'!M22</f>
        <v>5</v>
      </c>
      <c r="AA51" s="674">
        <f t="shared" si="53"/>
        <v>0.5196424859696529</v>
      </c>
      <c r="AB51" s="680">
        <f t="shared" si="54"/>
        <v>4804.6144252754111</v>
      </c>
      <c r="AD51" s="642" t="str">
        <f t="shared" si="55"/>
        <v>６５～６９歳</v>
      </c>
      <c r="AE51" s="644">
        <f t="shared" si="56"/>
        <v>9246</v>
      </c>
      <c r="AF51" s="644">
        <f t="shared" si="57"/>
        <v>9622</v>
      </c>
      <c r="AG51" s="657">
        <f>'3(4)ｲ（表作成用1)'!I22</f>
        <v>74</v>
      </c>
      <c r="AH51" s="674">
        <f t="shared" si="58"/>
        <v>7.690708792350863</v>
      </c>
      <c r="AI51" s="680">
        <f t="shared" si="59"/>
        <v>71108.293494076075</v>
      </c>
    </row>
    <row r="52" spans="2:35">
      <c r="B52" s="642" t="str">
        <f t="shared" si="37"/>
        <v>小計(a)</v>
      </c>
      <c r="C52" s="657">
        <f>SUM(C38:C51)</f>
        <v>101296</v>
      </c>
      <c r="D52" s="657">
        <f>SUM(D38:D51)</f>
        <v>113546</v>
      </c>
      <c r="E52" s="657">
        <f>SUM(E38:E51)</f>
        <v>80</v>
      </c>
      <c r="F52" s="673"/>
      <c r="G52" s="680">
        <f>SUM(G38:G51)</f>
        <v>76907.123966071202</v>
      </c>
      <c r="I52" s="642" t="str">
        <f t="shared" si="40"/>
        <v>小計(a)</v>
      </c>
      <c r="J52" s="657">
        <f>SUM(J38:J51)</f>
        <v>101296</v>
      </c>
      <c r="K52" s="644">
        <f>SUM(K38:K51)</f>
        <v>113546</v>
      </c>
      <c r="L52" s="657">
        <f>SUM(L38:L51)</f>
        <v>22</v>
      </c>
      <c r="M52" s="673"/>
      <c r="N52" s="680">
        <f>SUM(N38:N51)</f>
        <v>20821.803227721637</v>
      </c>
      <c r="P52" s="642" t="str">
        <f t="shared" si="45"/>
        <v>小計(a)</v>
      </c>
      <c r="Q52" s="657">
        <f>SUM(Q38:Q51)</f>
        <v>101296</v>
      </c>
      <c r="R52" s="644">
        <f>SUM(R38:R51)</f>
        <v>113546</v>
      </c>
      <c r="S52" s="657">
        <f>SUM(S38:S51)</f>
        <v>0</v>
      </c>
      <c r="T52" s="673"/>
      <c r="U52" s="680">
        <f>SUM(U38:U51)</f>
        <v>0</v>
      </c>
      <c r="W52" s="642" t="str">
        <f t="shared" si="50"/>
        <v>小計(a)</v>
      </c>
      <c r="X52" s="657">
        <f>SUM(X38:X51)</f>
        <v>101296</v>
      </c>
      <c r="Y52" s="644">
        <f>SUM(Y38:Y51)</f>
        <v>113546</v>
      </c>
      <c r="Z52" s="657">
        <f>SUM(Z38:Z51)</f>
        <v>16</v>
      </c>
      <c r="AA52" s="673"/>
      <c r="AB52" s="680">
        <f>SUM(AB38:AB51)</f>
        <v>15004.141540194816</v>
      </c>
      <c r="AD52" s="642" t="str">
        <f t="shared" si="55"/>
        <v>小計(a)</v>
      </c>
      <c r="AE52" s="657">
        <f>SUM(AE38:AE51)</f>
        <v>101296</v>
      </c>
      <c r="AF52" s="644">
        <f>SUM(AF38:AF51)</f>
        <v>113546</v>
      </c>
      <c r="AG52" s="657">
        <f>SUM(AG38:AG51)</f>
        <v>191</v>
      </c>
      <c r="AH52" s="673"/>
      <c r="AI52" s="680">
        <f>SUM(AI38:AI51)</f>
        <v>180525.69211448584</v>
      </c>
    </row>
    <row r="53" spans="2:35" ht="15" customHeight="1" thickBot="1">
      <c r="B53" s="646" t="str">
        <f t="shared" si="37"/>
        <v>年齢調整死亡率(a)</v>
      </c>
      <c r="C53" s="694">
        <f>G52/C52</f>
        <v>0.75923159814870478</v>
      </c>
      <c r="D53" s="695"/>
      <c r="E53" s="695"/>
      <c r="F53" s="695"/>
      <c r="G53" s="696"/>
      <c r="I53" s="646" t="str">
        <f t="shared" si="40"/>
        <v>年齢調整死亡率(a)</v>
      </c>
      <c r="J53" s="694">
        <f>N52/J52</f>
        <v>0.2055540517663248</v>
      </c>
      <c r="K53" s="695"/>
      <c r="L53" s="695"/>
      <c r="M53" s="695"/>
      <c r="N53" s="696"/>
      <c r="P53" s="646" t="str">
        <f t="shared" si="45"/>
        <v>年齢調整死亡率(a)</v>
      </c>
      <c r="Q53" s="694">
        <f>U52/Q52</f>
        <v>0</v>
      </c>
      <c r="R53" s="695"/>
      <c r="S53" s="695"/>
      <c r="T53" s="695"/>
      <c r="U53" s="696"/>
      <c r="W53" s="646" t="str">
        <f t="shared" si="50"/>
        <v>年齢調整死亡率(a)</v>
      </c>
      <c r="X53" s="694">
        <f>AB52/X52</f>
        <v>0.14812175742571096</v>
      </c>
      <c r="Y53" s="695"/>
      <c r="Z53" s="695"/>
      <c r="AA53" s="695"/>
      <c r="AB53" s="696"/>
      <c r="AD53" s="646" t="str">
        <f t="shared" si="55"/>
        <v>年齢調整死亡率(a)</v>
      </c>
      <c r="AE53" s="694">
        <f>AI52/AE52</f>
        <v>1.7821601259130255</v>
      </c>
      <c r="AF53" s="695"/>
      <c r="AG53" s="695"/>
      <c r="AH53" s="695"/>
      <c r="AI53" s="696"/>
    </row>
    <row r="54" spans="2:35">
      <c r="B54" s="641" t="str">
        <f t="shared" si="37"/>
        <v>７０～７４歳</v>
      </c>
      <c r="C54" s="675">
        <v>7892</v>
      </c>
      <c r="D54" s="675">
        <f>'1人口の推移　年齢階級別'!E19</f>
        <v>10276</v>
      </c>
      <c r="E54" s="675">
        <f>'3(4)ｲ（表作成用1)'!J23</f>
        <v>71</v>
      </c>
      <c r="F54" s="676">
        <f t="shared" ref="F54:F59" si="60">E54*1000/D54</f>
        <v>6.9093032308291162</v>
      </c>
      <c r="G54" s="681">
        <f t="shared" ref="G54:G59" si="61">C54*F54</f>
        <v>54528.221097703383</v>
      </c>
      <c r="I54" s="641" t="str">
        <f t="shared" si="40"/>
        <v>７０～７４歳</v>
      </c>
      <c r="J54" s="675">
        <f t="shared" ref="J54:K59" si="62">C54</f>
        <v>7892</v>
      </c>
      <c r="K54" s="675">
        <f t="shared" si="62"/>
        <v>10276</v>
      </c>
      <c r="L54" s="675">
        <f>'3(4)ｲ（表作成用1)'!K23</f>
        <v>14</v>
      </c>
      <c r="M54" s="676">
        <f t="shared" ref="M54:M59" si="63">L54*1000/K54</f>
        <v>1.3623978201634876</v>
      </c>
      <c r="N54" s="681">
        <f t="shared" ref="N54:N59" si="64">J54*M54</f>
        <v>10752.043596730244</v>
      </c>
      <c r="P54" s="641" t="str">
        <f t="shared" si="45"/>
        <v>７０～７４歳</v>
      </c>
      <c r="Q54" s="675">
        <f t="shared" ref="Q54:R60" si="65">C54</f>
        <v>7892</v>
      </c>
      <c r="R54" s="675">
        <f t="shared" si="65"/>
        <v>10276</v>
      </c>
      <c r="S54" s="675">
        <f>'3(4)ｲ（表作成用1)'!L23</f>
        <v>0</v>
      </c>
      <c r="T54" s="676">
        <f t="shared" ref="T54:T59" si="66">S54*1000/R54</f>
        <v>0</v>
      </c>
      <c r="U54" s="681">
        <f t="shared" ref="U54:U59" si="67">Q54*T54</f>
        <v>0</v>
      </c>
      <c r="W54" s="641" t="str">
        <f t="shared" si="50"/>
        <v>７０～７４歳</v>
      </c>
      <c r="X54" s="675">
        <f t="shared" ref="X54:Y60" si="68">C54</f>
        <v>7892</v>
      </c>
      <c r="Y54" s="675">
        <f t="shared" si="68"/>
        <v>10276</v>
      </c>
      <c r="Z54" s="675">
        <f>'3(4)ｲ（表作成用1)'!M23</f>
        <v>7</v>
      </c>
      <c r="AA54" s="676">
        <f t="shared" ref="AA54:AA59" si="69">Z54*1000/Y54</f>
        <v>0.68119891008174382</v>
      </c>
      <c r="AB54" s="681">
        <f t="shared" ref="AB54:AB59" si="70">X54*AA54</f>
        <v>5376.0217983651219</v>
      </c>
      <c r="AD54" s="641" t="str">
        <f t="shared" si="55"/>
        <v>７０～７４歳</v>
      </c>
      <c r="AE54" s="675">
        <f t="shared" ref="AE54:AF59" si="71">C54</f>
        <v>7892</v>
      </c>
      <c r="AF54" s="675">
        <f t="shared" si="71"/>
        <v>10276</v>
      </c>
      <c r="AG54" s="675">
        <f>'3(4)ｲ（表作成用1)'!I23</f>
        <v>128</v>
      </c>
      <c r="AH54" s="676">
        <f t="shared" ref="AH54:AH59" si="72">AG54*1000/AF54</f>
        <v>12.456208641494745</v>
      </c>
      <c r="AI54" s="681">
        <f t="shared" ref="AI54:AI59" si="73">AE54*AH54</f>
        <v>98304.398598676533</v>
      </c>
    </row>
    <row r="55" spans="2:35">
      <c r="B55" s="642" t="str">
        <f t="shared" si="37"/>
        <v>７５～７９歳</v>
      </c>
      <c r="C55" s="657">
        <v>6306</v>
      </c>
      <c r="D55" s="657">
        <f>'1人口の推移　年齢階級別'!E20</f>
        <v>7134</v>
      </c>
      <c r="E55" s="657">
        <f>'3(4)ｲ（表作成用1)'!J24</f>
        <v>62</v>
      </c>
      <c r="F55" s="674">
        <f t="shared" si="60"/>
        <v>8.6907765629380425</v>
      </c>
      <c r="G55" s="680">
        <f t="shared" si="61"/>
        <v>54804.037005887294</v>
      </c>
      <c r="I55" s="642" t="str">
        <f t="shared" si="40"/>
        <v>７５～７９歳</v>
      </c>
      <c r="J55" s="657">
        <f t="shared" si="62"/>
        <v>6306</v>
      </c>
      <c r="K55" s="657">
        <f t="shared" si="62"/>
        <v>7134</v>
      </c>
      <c r="L55" s="657">
        <f>'3(4)ｲ（表作成用1)'!K24</f>
        <v>22</v>
      </c>
      <c r="M55" s="674">
        <f t="shared" si="63"/>
        <v>3.0838239416876929</v>
      </c>
      <c r="N55" s="680">
        <f t="shared" si="64"/>
        <v>19446.593776282592</v>
      </c>
      <c r="P55" s="642" t="str">
        <f t="shared" si="45"/>
        <v>７５～７９歳</v>
      </c>
      <c r="Q55" s="657">
        <f t="shared" si="65"/>
        <v>6306</v>
      </c>
      <c r="R55" s="657">
        <f t="shared" si="65"/>
        <v>7134</v>
      </c>
      <c r="S55" s="657">
        <f>'3(4)ｲ（表作成用1)'!L24</f>
        <v>3</v>
      </c>
      <c r="T55" s="674">
        <f t="shared" si="66"/>
        <v>0.42052144659377627</v>
      </c>
      <c r="U55" s="680">
        <f t="shared" si="67"/>
        <v>2651.8082422203533</v>
      </c>
      <c r="W55" s="642" t="str">
        <f t="shared" si="50"/>
        <v>７５～７９歳</v>
      </c>
      <c r="X55" s="657">
        <f t="shared" si="68"/>
        <v>6306</v>
      </c>
      <c r="Y55" s="657">
        <f t="shared" si="68"/>
        <v>7134</v>
      </c>
      <c r="Z55" s="657">
        <f>'3(4)ｲ（表作成用1)'!M24</f>
        <v>9</v>
      </c>
      <c r="AA55" s="674">
        <f t="shared" si="69"/>
        <v>1.2615643397813288</v>
      </c>
      <c r="AB55" s="680">
        <f t="shared" si="70"/>
        <v>7955.4247266610591</v>
      </c>
      <c r="AD55" s="642" t="str">
        <f t="shared" si="55"/>
        <v>７５～７９歳</v>
      </c>
      <c r="AE55" s="657">
        <f t="shared" si="71"/>
        <v>6306</v>
      </c>
      <c r="AF55" s="657">
        <f t="shared" si="71"/>
        <v>7134</v>
      </c>
      <c r="AG55" s="657">
        <f>'3(4)ｲ（表作成用1)'!I24</f>
        <v>157</v>
      </c>
      <c r="AH55" s="674">
        <f t="shared" si="72"/>
        <v>22.007289038407624</v>
      </c>
      <c r="AI55" s="680">
        <f t="shared" si="73"/>
        <v>138777.96467619846</v>
      </c>
    </row>
    <row r="56" spans="2:35">
      <c r="B56" s="642" t="str">
        <f t="shared" si="37"/>
        <v>８０～８４歳</v>
      </c>
      <c r="C56" s="657">
        <v>4720</v>
      </c>
      <c r="D56" s="657">
        <f>'1人口の推移　年齢階級別'!E21</f>
        <v>5202</v>
      </c>
      <c r="E56" s="657">
        <f>'3(4)ｲ（表作成用1)'!J25</f>
        <v>60</v>
      </c>
      <c r="F56" s="674">
        <f t="shared" si="60"/>
        <v>11.534025374855824</v>
      </c>
      <c r="G56" s="680">
        <f t="shared" si="61"/>
        <v>54440.599769319488</v>
      </c>
      <c r="I56" s="642" t="str">
        <f t="shared" si="40"/>
        <v>８０～８４歳</v>
      </c>
      <c r="J56" s="657">
        <f t="shared" si="62"/>
        <v>4720</v>
      </c>
      <c r="K56" s="657">
        <f t="shared" si="62"/>
        <v>5202</v>
      </c>
      <c r="L56" s="657">
        <f>'3(4)ｲ（表作成用1)'!K25</f>
        <v>27</v>
      </c>
      <c r="M56" s="674">
        <f t="shared" si="63"/>
        <v>5.1903114186851207</v>
      </c>
      <c r="N56" s="680">
        <f t="shared" si="64"/>
        <v>24498.269896193771</v>
      </c>
      <c r="P56" s="642" t="str">
        <f t="shared" si="45"/>
        <v>８０～８４歳</v>
      </c>
      <c r="Q56" s="657">
        <f t="shared" si="65"/>
        <v>4720</v>
      </c>
      <c r="R56" s="657">
        <f t="shared" si="65"/>
        <v>5202</v>
      </c>
      <c r="S56" s="657">
        <f>'3(4)ｲ（表作成用1)'!L25</f>
        <v>12</v>
      </c>
      <c r="T56" s="674">
        <f t="shared" si="66"/>
        <v>2.306805074971165</v>
      </c>
      <c r="U56" s="680">
        <f t="shared" si="67"/>
        <v>10888.119953863899</v>
      </c>
      <c r="W56" s="642" t="str">
        <f t="shared" si="50"/>
        <v>８０～８４歳</v>
      </c>
      <c r="X56" s="657">
        <f t="shared" si="68"/>
        <v>4720</v>
      </c>
      <c r="Y56" s="657">
        <f t="shared" si="68"/>
        <v>5202</v>
      </c>
      <c r="Z56" s="657">
        <f>'3(4)ｲ（表作成用1)'!M25</f>
        <v>14</v>
      </c>
      <c r="AA56" s="674">
        <f t="shared" si="69"/>
        <v>2.6912725874663592</v>
      </c>
      <c r="AB56" s="680">
        <f t="shared" si="70"/>
        <v>12702.806612841216</v>
      </c>
      <c r="AD56" s="642" t="str">
        <f t="shared" si="55"/>
        <v>８０～８４歳</v>
      </c>
      <c r="AE56" s="657">
        <f t="shared" si="71"/>
        <v>4720</v>
      </c>
      <c r="AF56" s="657">
        <f t="shared" si="71"/>
        <v>5202</v>
      </c>
      <c r="AG56" s="657">
        <f>'3(4)ｲ（表作成用1)'!I25</f>
        <v>188</v>
      </c>
      <c r="AH56" s="674">
        <f t="shared" si="72"/>
        <v>36.13994617454825</v>
      </c>
      <c r="AI56" s="680">
        <f t="shared" si="73"/>
        <v>170580.54594386774</v>
      </c>
    </row>
    <row r="57" spans="2:35">
      <c r="B57" s="642" t="str">
        <f t="shared" si="37"/>
        <v>８５～８９歳</v>
      </c>
      <c r="C57" s="657">
        <v>3134</v>
      </c>
      <c r="D57" s="657">
        <f>'1人口の推移　年齢階級別'!E22</f>
        <v>3708</v>
      </c>
      <c r="E57" s="657">
        <f>'3(4)ｲ（表作成用1)'!J26</f>
        <v>83</v>
      </c>
      <c r="F57" s="674">
        <f t="shared" si="60"/>
        <v>22.384034519956849</v>
      </c>
      <c r="G57" s="680">
        <f t="shared" si="61"/>
        <v>70151.564185544761</v>
      </c>
      <c r="I57" s="642" t="str">
        <f t="shared" si="40"/>
        <v>８５～８９歳</v>
      </c>
      <c r="J57" s="657">
        <f t="shared" si="62"/>
        <v>3134</v>
      </c>
      <c r="K57" s="657">
        <f t="shared" si="62"/>
        <v>3708</v>
      </c>
      <c r="L57" s="657">
        <f>'3(4)ｲ（表作成用1)'!K26</f>
        <v>51</v>
      </c>
      <c r="M57" s="674">
        <f t="shared" si="63"/>
        <v>13.754045307443366</v>
      </c>
      <c r="N57" s="680">
        <f t="shared" si="64"/>
        <v>43105.177993527512</v>
      </c>
      <c r="P57" s="642" t="str">
        <f t="shared" si="45"/>
        <v>８５～８９歳</v>
      </c>
      <c r="Q57" s="657">
        <f t="shared" si="65"/>
        <v>3134</v>
      </c>
      <c r="R57" s="657">
        <f t="shared" si="65"/>
        <v>3708</v>
      </c>
      <c r="S57" s="657">
        <f>'3(4)ｲ（表作成用1)'!L26</f>
        <v>23</v>
      </c>
      <c r="T57" s="674">
        <f t="shared" si="66"/>
        <v>6.202804746494067</v>
      </c>
      <c r="U57" s="680">
        <f t="shared" si="67"/>
        <v>19439.590075512406</v>
      </c>
      <c r="W57" s="642" t="str">
        <f t="shared" si="50"/>
        <v>８５～８９歳</v>
      </c>
      <c r="X57" s="657">
        <f t="shared" si="68"/>
        <v>3134</v>
      </c>
      <c r="Y57" s="657">
        <f t="shared" si="68"/>
        <v>3708</v>
      </c>
      <c r="Z57" s="657">
        <f>'3(4)ｲ（表作成用1)'!M26</f>
        <v>22</v>
      </c>
      <c r="AA57" s="674">
        <f t="shared" si="69"/>
        <v>5.9331175836030203</v>
      </c>
      <c r="AB57" s="680">
        <f t="shared" si="70"/>
        <v>18594.390507011867</v>
      </c>
      <c r="AD57" s="642" t="str">
        <f t="shared" si="55"/>
        <v>８５～８９歳</v>
      </c>
      <c r="AE57" s="657">
        <f t="shared" si="71"/>
        <v>3134</v>
      </c>
      <c r="AF57" s="657">
        <f t="shared" si="71"/>
        <v>3708</v>
      </c>
      <c r="AG57" s="657">
        <f>'3(4)ｲ（表作成用1)'!I26</f>
        <v>289</v>
      </c>
      <c r="AH57" s="674">
        <f t="shared" si="72"/>
        <v>77.939590075512399</v>
      </c>
      <c r="AI57" s="680">
        <f t="shared" si="73"/>
        <v>244262.67529665586</v>
      </c>
    </row>
    <row r="58" spans="2:35">
      <c r="B58" s="642" t="str">
        <f t="shared" si="37"/>
        <v>９０～９４歳</v>
      </c>
      <c r="C58" s="657">
        <v>1548</v>
      </c>
      <c r="D58" s="657">
        <f>'1人口の推移　年齢階級別'!E23</f>
        <v>1997</v>
      </c>
      <c r="E58" s="657">
        <f>'3(4)ｲ（表作成用1)'!J27</f>
        <v>42</v>
      </c>
      <c r="F58" s="674">
        <f t="shared" si="60"/>
        <v>21.031547320981471</v>
      </c>
      <c r="G58" s="680">
        <f t="shared" si="61"/>
        <v>32556.835252879315</v>
      </c>
      <c r="I58" s="642" t="str">
        <f t="shared" si="40"/>
        <v>９０～９４歳</v>
      </c>
      <c r="J58" s="657">
        <f t="shared" si="62"/>
        <v>1548</v>
      </c>
      <c r="K58" s="657">
        <f t="shared" si="62"/>
        <v>1997</v>
      </c>
      <c r="L58" s="657">
        <f>'3(4)ｲ（表作成用1)'!K27</f>
        <v>77</v>
      </c>
      <c r="M58" s="674">
        <f t="shared" si="63"/>
        <v>38.557836755132698</v>
      </c>
      <c r="N58" s="680">
        <f t="shared" si="64"/>
        <v>59687.531296945417</v>
      </c>
      <c r="P58" s="642" t="str">
        <f t="shared" si="45"/>
        <v>９０～９４歳</v>
      </c>
      <c r="Q58" s="657">
        <f t="shared" si="65"/>
        <v>1548</v>
      </c>
      <c r="R58" s="657">
        <f t="shared" si="65"/>
        <v>1997</v>
      </c>
      <c r="S58" s="657">
        <f>'3(4)ｲ（表作成用1)'!L27</f>
        <v>47</v>
      </c>
      <c r="T58" s="674">
        <f t="shared" si="66"/>
        <v>23.535302954431646</v>
      </c>
      <c r="U58" s="680">
        <f t="shared" si="67"/>
        <v>36432.648973460186</v>
      </c>
      <c r="W58" s="642" t="str">
        <f t="shared" si="50"/>
        <v>９０～９４歳</v>
      </c>
      <c r="X58" s="657">
        <f t="shared" si="68"/>
        <v>1548</v>
      </c>
      <c r="Y58" s="657">
        <f t="shared" si="68"/>
        <v>1997</v>
      </c>
      <c r="Z58" s="657">
        <f>'3(4)ｲ（表作成用1)'!M27</f>
        <v>14</v>
      </c>
      <c r="AA58" s="674">
        <f t="shared" si="69"/>
        <v>7.0105157736604911</v>
      </c>
      <c r="AB58" s="680">
        <f t="shared" si="70"/>
        <v>10852.278417626439</v>
      </c>
      <c r="AD58" s="642" t="str">
        <f t="shared" si="55"/>
        <v>９０～９４歳</v>
      </c>
      <c r="AE58" s="657">
        <f t="shared" si="71"/>
        <v>1548</v>
      </c>
      <c r="AF58" s="657">
        <f t="shared" si="71"/>
        <v>1997</v>
      </c>
      <c r="AG58" s="657">
        <f>'3(4)ｲ（表作成用1)'!I27</f>
        <v>271</v>
      </c>
      <c r="AH58" s="674">
        <f t="shared" si="72"/>
        <v>135.70355533299949</v>
      </c>
      <c r="AI58" s="680">
        <f t="shared" si="73"/>
        <v>210069.1036554832</v>
      </c>
    </row>
    <row r="59" spans="2:35">
      <c r="B59" s="642" t="str">
        <f t="shared" si="37"/>
        <v>９５歳以上</v>
      </c>
      <c r="C59" s="657">
        <v>423</v>
      </c>
      <c r="D59" s="657">
        <f>'1人口の推移　年齢階級別'!E24</f>
        <v>619</v>
      </c>
      <c r="E59" s="657">
        <f>'3(4)ｲ（表作成用1)'!J28</f>
        <v>14</v>
      </c>
      <c r="F59" s="674">
        <f t="shared" si="60"/>
        <v>22.617124394184167</v>
      </c>
      <c r="G59" s="680">
        <f t="shared" si="61"/>
        <v>9567.0436187399027</v>
      </c>
      <c r="I59" s="642" t="str">
        <f t="shared" si="40"/>
        <v>９５歳以上</v>
      </c>
      <c r="J59" s="657">
        <f t="shared" si="62"/>
        <v>423</v>
      </c>
      <c r="K59" s="657">
        <f t="shared" si="62"/>
        <v>619</v>
      </c>
      <c r="L59" s="657">
        <f>'3(4)ｲ（表作成用1)'!K28</f>
        <v>58</v>
      </c>
      <c r="M59" s="674">
        <f t="shared" si="63"/>
        <v>93.699515347334412</v>
      </c>
      <c r="N59" s="680">
        <f t="shared" si="64"/>
        <v>39634.894991922454</v>
      </c>
      <c r="P59" s="642" t="str">
        <f t="shared" si="45"/>
        <v>９５歳以上</v>
      </c>
      <c r="Q59" s="657">
        <f t="shared" si="65"/>
        <v>423</v>
      </c>
      <c r="R59" s="657">
        <f t="shared" si="65"/>
        <v>619</v>
      </c>
      <c r="S59" s="657">
        <f>'3(4)ｲ（表作成用1)'!L28</f>
        <v>40</v>
      </c>
      <c r="T59" s="674">
        <f t="shared" si="66"/>
        <v>64.620355411954762</v>
      </c>
      <c r="U59" s="680">
        <f t="shared" si="67"/>
        <v>27334.410339256865</v>
      </c>
      <c r="W59" s="642" t="str">
        <f t="shared" si="50"/>
        <v>９５歳以上</v>
      </c>
      <c r="X59" s="657">
        <f t="shared" si="68"/>
        <v>423</v>
      </c>
      <c r="Y59" s="657">
        <f t="shared" si="68"/>
        <v>619</v>
      </c>
      <c r="Z59" s="657">
        <f>'3(4)ｲ（表作成用1)'!M28</f>
        <v>5</v>
      </c>
      <c r="AA59" s="674">
        <f t="shared" si="69"/>
        <v>8.0775444264943452</v>
      </c>
      <c r="AB59" s="680">
        <f t="shared" si="70"/>
        <v>3416.8012924071081</v>
      </c>
      <c r="AD59" s="642" t="str">
        <f t="shared" si="55"/>
        <v>９５歳以上</v>
      </c>
      <c r="AE59" s="657">
        <f t="shared" si="71"/>
        <v>423</v>
      </c>
      <c r="AF59" s="657">
        <f t="shared" si="71"/>
        <v>619</v>
      </c>
      <c r="AG59" s="657">
        <f>'3(4)ｲ（表作成用1)'!I28</f>
        <v>162</v>
      </c>
      <c r="AH59" s="674">
        <f t="shared" si="72"/>
        <v>261.71243941841681</v>
      </c>
      <c r="AI59" s="680">
        <f t="shared" si="73"/>
        <v>110704.3618739903</v>
      </c>
    </row>
    <row r="60" spans="2:35">
      <c r="B60" s="642" t="str">
        <f t="shared" si="37"/>
        <v>小計(b)</v>
      </c>
      <c r="C60" s="657">
        <f>SUM(C54:C59)</f>
        <v>24023</v>
      </c>
      <c r="D60" s="657">
        <f>SUM(D54:D59)</f>
        <v>28936</v>
      </c>
      <c r="E60" s="657">
        <f>SUM(E54:E59)</f>
        <v>332</v>
      </c>
      <c r="F60" s="673"/>
      <c r="G60" s="680">
        <f>SUM(G54:G59)</f>
        <v>276048.30093007418</v>
      </c>
      <c r="I60" s="642" t="str">
        <f t="shared" si="40"/>
        <v>小計(b)</v>
      </c>
      <c r="J60" s="657">
        <f>SUM(J54:J59)</f>
        <v>24023</v>
      </c>
      <c r="K60" s="657">
        <f>SUM(K54:K59)</f>
        <v>28936</v>
      </c>
      <c r="L60" s="657">
        <f>SUM(L54:L59)</f>
        <v>249</v>
      </c>
      <c r="M60" s="673"/>
      <c r="N60" s="680">
        <f>SUM(N54:N59)</f>
        <v>197124.51155160199</v>
      </c>
      <c r="P60" s="642" t="str">
        <f t="shared" si="45"/>
        <v>小計(b)</v>
      </c>
      <c r="Q60" s="657">
        <f t="shared" si="65"/>
        <v>24023</v>
      </c>
      <c r="R60" s="657">
        <f t="shared" si="65"/>
        <v>28936</v>
      </c>
      <c r="S60" s="657">
        <f>SUM(S54:S59)</f>
        <v>125</v>
      </c>
      <c r="T60" s="673"/>
      <c r="U60" s="680">
        <f>SUM(U54:U59)</f>
        <v>96746.577584313709</v>
      </c>
      <c r="W60" s="642" t="str">
        <f t="shared" si="50"/>
        <v>小計(b)</v>
      </c>
      <c r="X60" s="657">
        <f t="shared" si="68"/>
        <v>24023</v>
      </c>
      <c r="Y60" s="657">
        <f t="shared" si="68"/>
        <v>28936</v>
      </c>
      <c r="Z60" s="657">
        <f>SUM(Z54:Z59)</f>
        <v>71</v>
      </c>
      <c r="AA60" s="673"/>
      <c r="AB60" s="680">
        <f>SUM(AB54:AB59)</f>
        <v>58897.723354912814</v>
      </c>
      <c r="AD60" s="642" t="str">
        <f t="shared" si="55"/>
        <v>小計(b)</v>
      </c>
      <c r="AE60" s="657">
        <f>J60</f>
        <v>24023</v>
      </c>
      <c r="AF60" s="657">
        <f>K60</f>
        <v>28936</v>
      </c>
      <c r="AG60" s="657">
        <f>SUM(AG54:AG59)</f>
        <v>1195</v>
      </c>
      <c r="AH60" s="673"/>
      <c r="AI60" s="680">
        <f>SUM(AI54:AI59)</f>
        <v>972699.0500448721</v>
      </c>
    </row>
    <row r="61" spans="2:35" ht="15" customHeight="1" thickBot="1">
      <c r="B61" s="646" t="str">
        <f t="shared" si="37"/>
        <v>年齢調整死亡率(b)</v>
      </c>
      <c r="C61" s="694">
        <f>G60/C60</f>
        <v>11.491000330103409</v>
      </c>
      <c r="D61" s="695"/>
      <c r="E61" s="695"/>
      <c r="F61" s="695"/>
      <c r="G61" s="696"/>
      <c r="I61" s="646" t="str">
        <f t="shared" si="40"/>
        <v>年齢調整死亡率(b)</v>
      </c>
      <c r="J61" s="694">
        <f>N60/J60</f>
        <v>8.2056575594889054</v>
      </c>
      <c r="K61" s="695"/>
      <c r="L61" s="695"/>
      <c r="M61" s="695"/>
      <c r="N61" s="696"/>
      <c r="P61" s="646" t="str">
        <f t="shared" si="45"/>
        <v>年齢調整死亡率(b)</v>
      </c>
      <c r="Q61" s="694">
        <f>U60/Q60</f>
        <v>4.027247953391071</v>
      </c>
      <c r="R61" s="695"/>
      <c r="S61" s="695"/>
      <c r="T61" s="695"/>
      <c r="U61" s="696"/>
      <c r="W61" s="646" t="str">
        <f t="shared" si="50"/>
        <v>年齢調整死亡率(b)</v>
      </c>
      <c r="X61" s="694">
        <f>AB60/X60</f>
        <v>2.4517222393086966</v>
      </c>
      <c r="Y61" s="695"/>
      <c r="Z61" s="695"/>
      <c r="AA61" s="695"/>
      <c r="AB61" s="696"/>
      <c r="AD61" s="646" t="str">
        <f t="shared" si="55"/>
        <v>年齢調整死亡率(b)</v>
      </c>
      <c r="AE61" s="694">
        <f>AI60/AE60</f>
        <v>40.490323858172253</v>
      </c>
      <c r="AF61" s="695"/>
      <c r="AG61" s="695"/>
      <c r="AH61" s="695"/>
      <c r="AI61" s="696"/>
    </row>
    <row r="62" spans="2:35">
      <c r="B62" s="641" t="str">
        <f t="shared" si="37"/>
        <v>年齢不詳</v>
      </c>
      <c r="C62" s="677"/>
      <c r="D62" s="675">
        <f>'1人口の推移　年齢階級別'!E25</f>
        <v>833</v>
      </c>
      <c r="E62" s="675">
        <f>'3(4)ｲ（表作成用1)'!J29</f>
        <v>0</v>
      </c>
      <c r="F62" s="676">
        <f>E62*1000/D62</f>
        <v>0</v>
      </c>
      <c r="G62" s="681">
        <f>D62*F62</f>
        <v>0</v>
      </c>
      <c r="I62" s="641" t="str">
        <f t="shared" si="40"/>
        <v>年齢不詳</v>
      </c>
      <c r="J62" s="677"/>
      <c r="K62" s="675">
        <f>D62</f>
        <v>833</v>
      </c>
      <c r="L62" s="675">
        <f>'3(4)ｲ（表作成用1)'!K29</f>
        <v>0</v>
      </c>
      <c r="M62" s="676">
        <f>L62*1000/K62</f>
        <v>0</v>
      </c>
      <c r="N62" s="681">
        <f>K62*M62</f>
        <v>0</v>
      </c>
      <c r="P62" s="641" t="str">
        <f t="shared" si="45"/>
        <v>年齢不詳</v>
      </c>
      <c r="Q62" s="677"/>
      <c r="R62" s="675">
        <f>D62</f>
        <v>833</v>
      </c>
      <c r="S62" s="675">
        <f>'3(4)ｲ（表作成用1)'!L29</f>
        <v>0</v>
      </c>
      <c r="T62" s="676">
        <f>S62*1000/R62</f>
        <v>0</v>
      </c>
      <c r="U62" s="681">
        <f>R62*T62</f>
        <v>0</v>
      </c>
      <c r="W62" s="641" t="str">
        <f t="shared" si="50"/>
        <v>年齢不詳</v>
      </c>
      <c r="X62" s="677"/>
      <c r="Y62" s="675">
        <f>D62</f>
        <v>833</v>
      </c>
      <c r="Z62" s="675">
        <f>'3(4)ｲ（表作成用1)'!M29</f>
        <v>0</v>
      </c>
      <c r="AA62" s="676">
        <f>Z62*1000/Y62</f>
        <v>0</v>
      </c>
      <c r="AB62" s="681">
        <f>Y62*AA62</f>
        <v>0</v>
      </c>
      <c r="AD62" s="641" t="str">
        <f t="shared" si="55"/>
        <v>年齢不詳</v>
      </c>
      <c r="AE62" s="677"/>
      <c r="AF62" s="675">
        <f>D62</f>
        <v>833</v>
      </c>
      <c r="AG62" s="675">
        <f>'3(4)ｲ（表作成用1)'!I29</f>
        <v>0</v>
      </c>
      <c r="AH62" s="676">
        <f>AG62*1000/AF62</f>
        <v>0</v>
      </c>
      <c r="AI62" s="681">
        <f>AF62*AH62</f>
        <v>0</v>
      </c>
    </row>
    <row r="63" spans="2:35">
      <c r="B63" s="642" t="str">
        <f t="shared" si="37"/>
        <v>合計(a+b)</v>
      </c>
      <c r="C63" s="657">
        <f>SUM(C38:C51,C54:C59,C62)</f>
        <v>125319</v>
      </c>
      <c r="D63" s="657">
        <f>SUM(D38:D51,D54:D59,D62)</f>
        <v>143315</v>
      </c>
      <c r="E63" s="657">
        <f>SUM(E38:E51,E54:E59,E62)</f>
        <v>412</v>
      </c>
      <c r="F63" s="673"/>
      <c r="G63" s="680">
        <f>SUM(G38:G51,G54:G59,G62)</f>
        <v>352955.42489614536</v>
      </c>
      <c r="I63" s="642" t="str">
        <f t="shared" si="40"/>
        <v>合計(a+b)</v>
      </c>
      <c r="J63" s="657">
        <f>SUM(J38:J51,J54:J59,J62)</f>
        <v>125319</v>
      </c>
      <c r="K63" s="657">
        <f>SUM(K38:K51,K54:K59,K62)</f>
        <v>143315</v>
      </c>
      <c r="L63" s="657">
        <f>SUM(L38:L51,L54:L59,L62)</f>
        <v>271</v>
      </c>
      <c r="M63" s="673"/>
      <c r="N63" s="680">
        <f>SUM(N38:N51,N54:N59,N62)</f>
        <v>217946.31477932364</v>
      </c>
      <c r="P63" s="642" t="str">
        <f t="shared" si="45"/>
        <v>合計(a+b)</v>
      </c>
      <c r="Q63" s="657">
        <f>SUM(Q38:Q51,Q54:Q59,Q62)</f>
        <v>125319</v>
      </c>
      <c r="R63" s="657">
        <f>SUM(R38:R51,R54:R59,R62)</f>
        <v>143315</v>
      </c>
      <c r="S63" s="657">
        <f>SUM(S38:S51,S54:S59,S62)</f>
        <v>125</v>
      </c>
      <c r="T63" s="673"/>
      <c r="U63" s="680">
        <f>SUM(U38:U51,U54:U59,U62)</f>
        <v>96746.577584313709</v>
      </c>
      <c r="W63" s="642" t="str">
        <f t="shared" si="50"/>
        <v>合計(a+b)</v>
      </c>
      <c r="X63" s="657">
        <f>SUM(X38:X51,X54:X59,X62)</f>
        <v>125319</v>
      </c>
      <c r="Y63" s="657">
        <f>SUM(Y38:Y51,Y54:Y59,Y62)</f>
        <v>143315</v>
      </c>
      <c r="Z63" s="657">
        <f>SUM(Z38:Z51,Z54:Z59,Z62)</f>
        <v>87</v>
      </c>
      <c r="AA63" s="673"/>
      <c r="AB63" s="680">
        <f>SUM(AB38:AB51,AB54:AB59,AB62)</f>
        <v>73901.864895107632</v>
      </c>
      <c r="AD63" s="642" t="str">
        <f t="shared" si="55"/>
        <v>合計(a+b)</v>
      </c>
      <c r="AE63" s="657">
        <f>SUM(AE38:AE51,AE54:AE59,AE62)</f>
        <v>125319</v>
      </c>
      <c r="AF63" s="657">
        <f>SUM(AF38:AF51,AF54:AF59,AF62)</f>
        <v>143315</v>
      </c>
      <c r="AG63" s="657">
        <f>SUM(AG38:AG51,AG54:AG59,AG62)</f>
        <v>1386</v>
      </c>
      <c r="AH63" s="673"/>
      <c r="AI63" s="680">
        <f>SUM(AI38:AI51,AI54:AI59,AI62)</f>
        <v>1153224.742159358</v>
      </c>
    </row>
    <row r="64" spans="2:35" ht="15" customHeight="1" thickBot="1">
      <c r="B64" s="646" t="str">
        <f t="shared" si="37"/>
        <v>年齢調整死亡率(a+b)</v>
      </c>
      <c r="C64" s="694">
        <f>G63/C63*100</f>
        <v>281.64558039574632</v>
      </c>
      <c r="D64" s="695"/>
      <c r="E64" s="695"/>
      <c r="F64" s="695"/>
      <c r="G64" s="696"/>
      <c r="I64" s="646" t="str">
        <f t="shared" si="40"/>
        <v>年齢調整死亡率(a+b)</v>
      </c>
      <c r="J64" s="694">
        <f>N63/J63*100</f>
        <v>173.91322527256335</v>
      </c>
      <c r="K64" s="695"/>
      <c r="L64" s="695"/>
      <c r="M64" s="695"/>
      <c r="N64" s="696"/>
      <c r="P64" s="646" t="str">
        <f t="shared" si="45"/>
        <v>年齢調整死亡率(a+b)</v>
      </c>
      <c r="Q64" s="694">
        <f>U63/Q63*100</f>
        <v>77.200247037012517</v>
      </c>
      <c r="R64" s="695"/>
      <c r="S64" s="695"/>
      <c r="T64" s="695"/>
      <c r="U64" s="696"/>
      <c r="W64" s="646" t="str">
        <f t="shared" si="50"/>
        <v>年齢調整死亡率(a+b)</v>
      </c>
      <c r="X64" s="694">
        <f>AB63/X63*100</f>
        <v>58.970997929370348</v>
      </c>
      <c r="Y64" s="695"/>
      <c r="Z64" s="695"/>
      <c r="AA64" s="695"/>
      <c r="AB64" s="696"/>
      <c r="AD64" s="646" t="str">
        <f t="shared" si="55"/>
        <v>年齢調整死亡率(a+b)</v>
      </c>
      <c r="AE64" s="694">
        <f>AI63/AE63*100</f>
        <v>920.23136328837438</v>
      </c>
      <c r="AF64" s="695"/>
      <c r="AG64" s="695"/>
      <c r="AH64" s="695"/>
      <c r="AI64" s="696"/>
    </row>
    <row r="65" spans="2:35">
      <c r="C65" s="637"/>
      <c r="D65" s="637"/>
      <c r="E65" s="637"/>
      <c r="F65" s="664"/>
      <c r="G65" s="678"/>
    </row>
    <row r="66" spans="2:35">
      <c r="C66" s="637"/>
      <c r="D66" s="637"/>
      <c r="E66" s="637"/>
      <c r="F66" s="664"/>
      <c r="G66" s="678"/>
    </row>
    <row r="67" spans="2:35">
      <c r="B67" s="689" t="s">
        <v>402</v>
      </c>
      <c r="C67" s="637"/>
      <c r="E67" s="637"/>
      <c r="F67" s="664"/>
      <c r="G67" s="678"/>
    </row>
    <row r="68" spans="2:35" ht="14.25" thickBot="1">
      <c r="B68" s="638" t="s">
        <v>384</v>
      </c>
      <c r="C68" s="640" t="str">
        <f>C5</f>
        <v>悪性
新生物</v>
      </c>
      <c r="D68" s="637"/>
      <c r="E68" s="637"/>
      <c r="F68" s="664"/>
      <c r="G68" s="678"/>
      <c r="I68" s="638" t="s">
        <v>394</v>
      </c>
      <c r="J68" s="640" t="str">
        <f>J5</f>
        <v>心疾患</v>
      </c>
      <c r="M68" s="664"/>
      <c r="P68" s="638" t="s">
        <v>395</v>
      </c>
      <c r="Q68" s="640" t="str">
        <f>Q5</f>
        <v>老衰</v>
      </c>
      <c r="T68" s="664"/>
      <c r="U68" s="678"/>
      <c r="W68" s="638" t="s">
        <v>396</v>
      </c>
      <c r="X68" s="640" t="str">
        <f>X5</f>
        <v>脳血管
疾患</v>
      </c>
      <c r="AA68" s="664"/>
      <c r="AD68" s="638"/>
      <c r="AE68" s="640" t="str">
        <f>AE5</f>
        <v>総数</v>
      </c>
      <c r="AH68" s="664"/>
      <c r="AI68" s="678"/>
    </row>
    <row r="69" spans="2:35" s="661" customFormat="1">
      <c r="B69" s="658"/>
      <c r="C69" s="659" t="s">
        <v>385</v>
      </c>
      <c r="D69" s="659" t="s">
        <v>386</v>
      </c>
      <c r="E69" s="660" t="s">
        <v>376</v>
      </c>
      <c r="F69" s="665" t="s">
        <v>387</v>
      </c>
      <c r="G69" s="679" t="s">
        <v>388</v>
      </c>
      <c r="I69" s="658"/>
      <c r="J69" s="659" t="s">
        <v>385</v>
      </c>
      <c r="K69" s="659" t="s">
        <v>386</v>
      </c>
      <c r="L69" s="660" t="s">
        <v>376</v>
      </c>
      <c r="M69" s="665" t="s">
        <v>387</v>
      </c>
      <c r="N69" s="679" t="s">
        <v>388</v>
      </c>
      <c r="P69" s="658"/>
      <c r="Q69" s="659" t="s">
        <v>385</v>
      </c>
      <c r="R69" s="659" t="s">
        <v>386</v>
      </c>
      <c r="S69" s="660" t="s">
        <v>376</v>
      </c>
      <c r="T69" s="665" t="s">
        <v>387</v>
      </c>
      <c r="U69" s="679" t="s">
        <v>388</v>
      </c>
      <c r="W69" s="658"/>
      <c r="X69" s="659" t="s">
        <v>385</v>
      </c>
      <c r="Y69" s="659" t="s">
        <v>386</v>
      </c>
      <c r="Z69" s="660" t="s">
        <v>376</v>
      </c>
      <c r="AA69" s="665" t="s">
        <v>387</v>
      </c>
      <c r="AB69" s="679" t="s">
        <v>388</v>
      </c>
      <c r="AD69" s="658"/>
      <c r="AE69" s="659" t="s">
        <v>385</v>
      </c>
      <c r="AF69" s="659" t="s">
        <v>386</v>
      </c>
      <c r="AG69" s="660" t="s">
        <v>376</v>
      </c>
      <c r="AH69" s="665" t="s">
        <v>387</v>
      </c>
      <c r="AI69" s="679" t="s">
        <v>388</v>
      </c>
    </row>
    <row r="70" spans="2:35">
      <c r="B70" s="642" t="str">
        <f t="shared" ref="B70:B96" si="74">B7</f>
        <v>０～４歳</v>
      </c>
      <c r="C70" s="657">
        <f>'3(4)ｲ死因順位'!D43</f>
        <v>5026</v>
      </c>
      <c r="D70" s="644">
        <f>'1人口の推移　年齢階級別'!B31</f>
        <v>3341</v>
      </c>
      <c r="E70" s="657">
        <f>'3(4)ｲ（表作成用1)'!C34</f>
        <v>0</v>
      </c>
      <c r="F70" s="674">
        <f t="shared" ref="F70:F83" si="75">E70*1000/D70</f>
        <v>0</v>
      </c>
      <c r="G70" s="680">
        <f t="shared" ref="G70:G83" si="76">C70*F70</f>
        <v>0</v>
      </c>
      <c r="I70" s="642" t="str">
        <f t="shared" ref="I70:I96" si="77">I7</f>
        <v>０～４歳</v>
      </c>
      <c r="J70" s="644">
        <f t="shared" ref="J70:J83" si="78">C70</f>
        <v>5026</v>
      </c>
      <c r="K70" s="644">
        <f t="shared" ref="K70:K83" si="79">D70</f>
        <v>3341</v>
      </c>
      <c r="L70" s="657">
        <f>'3(4)ｲ（表作成用1)'!D34</f>
        <v>0</v>
      </c>
      <c r="M70" s="674">
        <f t="shared" ref="M70:M83" si="80">L70*1000/K70</f>
        <v>0</v>
      </c>
      <c r="N70" s="680">
        <f t="shared" ref="N70:N83" si="81">J70*M70</f>
        <v>0</v>
      </c>
      <c r="P70" s="642" t="str">
        <f t="shared" ref="P70:P96" si="82">P7</f>
        <v>０～４歳</v>
      </c>
      <c r="Q70" s="644">
        <f t="shared" ref="Q70:Q83" si="83">C70</f>
        <v>5026</v>
      </c>
      <c r="R70" s="644">
        <f t="shared" ref="R70:R83" si="84">D70</f>
        <v>3341</v>
      </c>
      <c r="S70" s="657">
        <f>'3(4)ｲ（表作成用1)'!E34</f>
        <v>0</v>
      </c>
      <c r="T70" s="674">
        <f t="shared" ref="T70:T83" si="85">S70*1000/R70</f>
        <v>0</v>
      </c>
      <c r="U70" s="680">
        <f t="shared" ref="U70:U83" si="86">Q70*T70</f>
        <v>0</v>
      </c>
      <c r="W70" s="642" t="str">
        <f t="shared" ref="W70:W96" si="87">W7</f>
        <v>０～４歳</v>
      </c>
      <c r="X70" s="644">
        <f t="shared" ref="X70:X83" si="88">C70</f>
        <v>5026</v>
      </c>
      <c r="Y70" s="644">
        <f t="shared" ref="Y70:Y83" si="89">D70</f>
        <v>3341</v>
      </c>
      <c r="Z70" s="657">
        <f>'3(4)ｲ（表作成用1)'!F34</f>
        <v>0</v>
      </c>
      <c r="AA70" s="674">
        <f t="shared" ref="AA70:AA83" si="90">Z70*1000/Y70</f>
        <v>0</v>
      </c>
      <c r="AB70" s="680">
        <f t="shared" ref="AB70:AB83" si="91">X70*AA70</f>
        <v>0</v>
      </c>
      <c r="AD70" s="642" t="str">
        <f t="shared" ref="AD70:AD96" si="92">AD7</f>
        <v>０～４歳</v>
      </c>
      <c r="AE70" s="644">
        <f t="shared" ref="AE70:AE83" si="93">C70</f>
        <v>5026</v>
      </c>
      <c r="AF70" s="644">
        <f t="shared" ref="AF70:AF83" si="94">D70</f>
        <v>3341</v>
      </c>
      <c r="AG70" s="657">
        <f>'3(4)ｲ（表作成用1)'!B34</f>
        <v>1</v>
      </c>
      <c r="AH70" s="674">
        <f t="shared" ref="AH70:AH83" si="95">AG70*1000/AF70</f>
        <v>0.29931158335827596</v>
      </c>
      <c r="AI70" s="680">
        <f t="shared" ref="AI70:AI83" si="96">AE70*AH70</f>
        <v>1504.3400179586949</v>
      </c>
    </row>
    <row r="71" spans="2:35">
      <c r="B71" s="642" t="str">
        <f t="shared" si="74"/>
        <v>５～９歳</v>
      </c>
      <c r="C71" s="657">
        <f>'3(4)ｲ死因順位'!D44</f>
        <v>5369</v>
      </c>
      <c r="D71" s="644">
        <f>'1人口の推移　年齢階級別'!B32</f>
        <v>3775</v>
      </c>
      <c r="E71" s="657">
        <f>'3(4)ｲ（表作成用1)'!C35</f>
        <v>0</v>
      </c>
      <c r="F71" s="674">
        <f t="shared" si="75"/>
        <v>0</v>
      </c>
      <c r="G71" s="680">
        <f t="shared" si="76"/>
        <v>0</v>
      </c>
      <c r="I71" s="642" t="str">
        <f t="shared" si="77"/>
        <v>５～９歳</v>
      </c>
      <c r="J71" s="644">
        <f t="shared" si="78"/>
        <v>5369</v>
      </c>
      <c r="K71" s="644">
        <f t="shared" si="79"/>
        <v>3775</v>
      </c>
      <c r="L71" s="657">
        <f>'3(4)ｲ（表作成用1)'!D35</f>
        <v>0</v>
      </c>
      <c r="M71" s="674">
        <f t="shared" si="80"/>
        <v>0</v>
      </c>
      <c r="N71" s="680">
        <f t="shared" si="81"/>
        <v>0</v>
      </c>
      <c r="P71" s="642" t="str">
        <f t="shared" si="82"/>
        <v>５～９歳</v>
      </c>
      <c r="Q71" s="644">
        <f t="shared" si="83"/>
        <v>5369</v>
      </c>
      <c r="R71" s="644">
        <f t="shared" si="84"/>
        <v>3775</v>
      </c>
      <c r="S71" s="657">
        <f>'3(4)ｲ（表作成用1)'!E35</f>
        <v>0</v>
      </c>
      <c r="T71" s="674">
        <f t="shared" si="85"/>
        <v>0</v>
      </c>
      <c r="U71" s="680">
        <f t="shared" si="86"/>
        <v>0</v>
      </c>
      <c r="W71" s="642" t="str">
        <f t="shared" si="87"/>
        <v>５～９歳</v>
      </c>
      <c r="X71" s="644">
        <f t="shared" si="88"/>
        <v>5369</v>
      </c>
      <c r="Y71" s="644">
        <f t="shared" si="89"/>
        <v>3775</v>
      </c>
      <c r="Z71" s="657">
        <f>'3(4)ｲ（表作成用1)'!F35</f>
        <v>0</v>
      </c>
      <c r="AA71" s="674">
        <f t="shared" si="90"/>
        <v>0</v>
      </c>
      <c r="AB71" s="680">
        <f t="shared" si="91"/>
        <v>0</v>
      </c>
      <c r="AD71" s="642" t="str">
        <f t="shared" si="92"/>
        <v>５～９歳</v>
      </c>
      <c r="AE71" s="644">
        <f t="shared" si="93"/>
        <v>5369</v>
      </c>
      <c r="AF71" s="644">
        <f t="shared" si="94"/>
        <v>3775</v>
      </c>
      <c r="AG71" s="657">
        <f>'3(4)ｲ（表作成用1)'!B35</f>
        <v>0</v>
      </c>
      <c r="AH71" s="674">
        <f t="shared" si="95"/>
        <v>0</v>
      </c>
      <c r="AI71" s="680">
        <f t="shared" si="96"/>
        <v>0</v>
      </c>
    </row>
    <row r="72" spans="2:35">
      <c r="B72" s="642" t="str">
        <f t="shared" si="74"/>
        <v>１０～１４歳</v>
      </c>
      <c r="C72" s="657">
        <f>'3(4)ｲ死因順位'!D45</f>
        <v>5711</v>
      </c>
      <c r="D72" s="644">
        <f>'1人口の推移　年齢階級別'!B33</f>
        <v>4209</v>
      </c>
      <c r="E72" s="657">
        <f>'3(4)ｲ（表作成用1)'!C36</f>
        <v>0</v>
      </c>
      <c r="F72" s="674">
        <f t="shared" si="75"/>
        <v>0</v>
      </c>
      <c r="G72" s="680">
        <f t="shared" si="76"/>
        <v>0</v>
      </c>
      <c r="I72" s="642" t="str">
        <f t="shared" si="77"/>
        <v>１０～１４歳</v>
      </c>
      <c r="J72" s="644">
        <f t="shared" si="78"/>
        <v>5711</v>
      </c>
      <c r="K72" s="644">
        <f t="shared" si="79"/>
        <v>4209</v>
      </c>
      <c r="L72" s="657">
        <f>'3(4)ｲ（表作成用1)'!D36</f>
        <v>0</v>
      </c>
      <c r="M72" s="674">
        <f t="shared" si="80"/>
        <v>0</v>
      </c>
      <c r="N72" s="680">
        <f t="shared" si="81"/>
        <v>0</v>
      </c>
      <c r="P72" s="642" t="str">
        <f t="shared" si="82"/>
        <v>１０～１４歳</v>
      </c>
      <c r="Q72" s="644">
        <f t="shared" si="83"/>
        <v>5711</v>
      </c>
      <c r="R72" s="644">
        <f t="shared" si="84"/>
        <v>4209</v>
      </c>
      <c r="S72" s="657">
        <f>'3(4)ｲ（表作成用1)'!E36</f>
        <v>0</v>
      </c>
      <c r="T72" s="674">
        <f t="shared" si="85"/>
        <v>0</v>
      </c>
      <c r="U72" s="680">
        <f t="shared" si="86"/>
        <v>0</v>
      </c>
      <c r="W72" s="642" t="str">
        <f t="shared" si="87"/>
        <v>１０～１４歳</v>
      </c>
      <c r="X72" s="644">
        <f t="shared" si="88"/>
        <v>5711</v>
      </c>
      <c r="Y72" s="644">
        <f t="shared" si="89"/>
        <v>4209</v>
      </c>
      <c r="Z72" s="657">
        <f>'3(4)ｲ（表作成用1)'!F36</f>
        <v>0</v>
      </c>
      <c r="AA72" s="674">
        <f t="shared" si="90"/>
        <v>0</v>
      </c>
      <c r="AB72" s="680">
        <f t="shared" si="91"/>
        <v>0</v>
      </c>
      <c r="AD72" s="642" t="str">
        <f t="shared" si="92"/>
        <v>１０～１４歳</v>
      </c>
      <c r="AE72" s="644">
        <f t="shared" si="93"/>
        <v>5711</v>
      </c>
      <c r="AF72" s="644">
        <f t="shared" si="94"/>
        <v>4209</v>
      </c>
      <c r="AG72" s="657">
        <f>'3(4)ｲ（表作成用1)'!B36</f>
        <v>0</v>
      </c>
      <c r="AH72" s="674">
        <f t="shared" si="95"/>
        <v>0</v>
      </c>
      <c r="AI72" s="680">
        <f t="shared" si="96"/>
        <v>0</v>
      </c>
    </row>
    <row r="73" spans="2:35">
      <c r="B73" s="642" t="str">
        <f t="shared" si="74"/>
        <v>１５～１９歳</v>
      </c>
      <c r="C73" s="657">
        <f>'3(4)ｲ死因順位'!D46</f>
        <v>6053</v>
      </c>
      <c r="D73" s="644">
        <f>'1人口の推移　年齢階級別'!B34</f>
        <v>4666</v>
      </c>
      <c r="E73" s="657">
        <f>'3(4)ｲ（表作成用1)'!C37</f>
        <v>0</v>
      </c>
      <c r="F73" s="674">
        <f t="shared" si="75"/>
        <v>0</v>
      </c>
      <c r="G73" s="680">
        <f t="shared" si="76"/>
        <v>0</v>
      </c>
      <c r="I73" s="642" t="str">
        <f t="shared" si="77"/>
        <v>１５～１９歳</v>
      </c>
      <c r="J73" s="644">
        <f t="shared" si="78"/>
        <v>6053</v>
      </c>
      <c r="K73" s="644">
        <f t="shared" si="79"/>
        <v>4666</v>
      </c>
      <c r="L73" s="657">
        <f>'3(4)ｲ（表作成用1)'!D37</f>
        <v>0</v>
      </c>
      <c r="M73" s="674">
        <f t="shared" si="80"/>
        <v>0</v>
      </c>
      <c r="N73" s="680">
        <f t="shared" si="81"/>
        <v>0</v>
      </c>
      <c r="P73" s="642" t="str">
        <f t="shared" si="82"/>
        <v>１５～１９歳</v>
      </c>
      <c r="Q73" s="644">
        <f t="shared" si="83"/>
        <v>6053</v>
      </c>
      <c r="R73" s="644">
        <f t="shared" si="84"/>
        <v>4666</v>
      </c>
      <c r="S73" s="657">
        <f>'3(4)ｲ（表作成用1)'!E37</f>
        <v>0</v>
      </c>
      <c r="T73" s="674">
        <f t="shared" si="85"/>
        <v>0</v>
      </c>
      <c r="U73" s="680">
        <f t="shared" si="86"/>
        <v>0</v>
      </c>
      <c r="W73" s="642" t="str">
        <f t="shared" si="87"/>
        <v>１５～１９歳</v>
      </c>
      <c r="X73" s="644">
        <f t="shared" si="88"/>
        <v>6053</v>
      </c>
      <c r="Y73" s="644">
        <f t="shared" si="89"/>
        <v>4666</v>
      </c>
      <c r="Z73" s="657">
        <f>'3(4)ｲ（表作成用1)'!F37</f>
        <v>0</v>
      </c>
      <c r="AA73" s="674">
        <f t="shared" si="90"/>
        <v>0</v>
      </c>
      <c r="AB73" s="680">
        <f t="shared" si="91"/>
        <v>0</v>
      </c>
      <c r="AD73" s="642" t="str">
        <f t="shared" si="92"/>
        <v>１５～１９歳</v>
      </c>
      <c r="AE73" s="644">
        <f t="shared" si="93"/>
        <v>6053</v>
      </c>
      <c r="AF73" s="644">
        <f t="shared" si="94"/>
        <v>4666</v>
      </c>
      <c r="AG73" s="657">
        <f>'3(4)ｲ（表作成用1)'!B37</f>
        <v>1</v>
      </c>
      <c r="AH73" s="674">
        <f t="shared" si="95"/>
        <v>0.2143163309044149</v>
      </c>
      <c r="AI73" s="680">
        <f t="shared" si="96"/>
        <v>1297.2567509644234</v>
      </c>
    </row>
    <row r="74" spans="2:35">
      <c r="B74" s="642" t="str">
        <f t="shared" si="74"/>
        <v>２０～２４歳</v>
      </c>
      <c r="C74" s="657">
        <f>'3(4)ｲ死因順位'!D47</f>
        <v>6396</v>
      </c>
      <c r="D74" s="644">
        <f>'1人口の推移　年齢階級別'!B35</f>
        <v>4560</v>
      </c>
      <c r="E74" s="657">
        <f>'3(4)ｲ（表作成用1)'!C38</f>
        <v>0</v>
      </c>
      <c r="F74" s="674">
        <f t="shared" si="75"/>
        <v>0</v>
      </c>
      <c r="G74" s="680">
        <f t="shared" si="76"/>
        <v>0</v>
      </c>
      <c r="I74" s="642" t="str">
        <f t="shared" si="77"/>
        <v>２０～２４歳</v>
      </c>
      <c r="J74" s="644">
        <f t="shared" si="78"/>
        <v>6396</v>
      </c>
      <c r="K74" s="644">
        <f t="shared" si="79"/>
        <v>4560</v>
      </c>
      <c r="L74" s="657">
        <f>'3(4)ｲ（表作成用1)'!D38</f>
        <v>0</v>
      </c>
      <c r="M74" s="674">
        <f t="shared" si="80"/>
        <v>0</v>
      </c>
      <c r="N74" s="680">
        <f t="shared" si="81"/>
        <v>0</v>
      </c>
      <c r="P74" s="642" t="str">
        <f t="shared" si="82"/>
        <v>２０～２４歳</v>
      </c>
      <c r="Q74" s="644">
        <f t="shared" si="83"/>
        <v>6396</v>
      </c>
      <c r="R74" s="644">
        <f t="shared" si="84"/>
        <v>4560</v>
      </c>
      <c r="S74" s="657">
        <f>'3(4)ｲ（表作成用1)'!E38</f>
        <v>0</v>
      </c>
      <c r="T74" s="674">
        <f t="shared" si="85"/>
        <v>0</v>
      </c>
      <c r="U74" s="680">
        <f t="shared" si="86"/>
        <v>0</v>
      </c>
      <c r="W74" s="642" t="str">
        <f t="shared" si="87"/>
        <v>２０～２４歳</v>
      </c>
      <c r="X74" s="644">
        <f t="shared" si="88"/>
        <v>6396</v>
      </c>
      <c r="Y74" s="644">
        <f t="shared" si="89"/>
        <v>4560</v>
      </c>
      <c r="Z74" s="657">
        <f>'3(4)ｲ（表作成用1)'!F38</f>
        <v>0</v>
      </c>
      <c r="AA74" s="674">
        <f t="shared" si="90"/>
        <v>0</v>
      </c>
      <c r="AB74" s="680">
        <f t="shared" si="91"/>
        <v>0</v>
      </c>
      <c r="AD74" s="642" t="str">
        <f t="shared" si="92"/>
        <v>２０～２４歳</v>
      </c>
      <c r="AE74" s="644">
        <f t="shared" si="93"/>
        <v>6396</v>
      </c>
      <c r="AF74" s="644">
        <f t="shared" si="94"/>
        <v>4560</v>
      </c>
      <c r="AG74" s="657">
        <f>'3(4)ｲ（表作成用1)'!B38</f>
        <v>1</v>
      </c>
      <c r="AH74" s="674">
        <f t="shared" si="95"/>
        <v>0.21929824561403508</v>
      </c>
      <c r="AI74" s="680">
        <f t="shared" si="96"/>
        <v>1402.6315789473683</v>
      </c>
    </row>
    <row r="75" spans="2:35">
      <c r="B75" s="642" t="str">
        <f t="shared" si="74"/>
        <v>２５～２９歳</v>
      </c>
      <c r="C75" s="657">
        <f>'3(4)ｲ死因順位'!D48</f>
        <v>6738</v>
      </c>
      <c r="D75" s="644">
        <f>'1人口の推移　年齢階級別'!B36</f>
        <v>3876</v>
      </c>
      <c r="E75" s="657">
        <f>'3(4)ｲ（表作成用1)'!C39</f>
        <v>0</v>
      </c>
      <c r="F75" s="674">
        <f t="shared" si="75"/>
        <v>0</v>
      </c>
      <c r="G75" s="680">
        <f t="shared" si="76"/>
        <v>0</v>
      </c>
      <c r="I75" s="642" t="str">
        <f t="shared" si="77"/>
        <v>２５～２９歳</v>
      </c>
      <c r="J75" s="644">
        <f t="shared" si="78"/>
        <v>6738</v>
      </c>
      <c r="K75" s="644">
        <f t="shared" si="79"/>
        <v>3876</v>
      </c>
      <c r="L75" s="657">
        <f>'3(4)ｲ（表作成用1)'!D39</f>
        <v>0</v>
      </c>
      <c r="M75" s="674">
        <f t="shared" si="80"/>
        <v>0</v>
      </c>
      <c r="N75" s="680">
        <f t="shared" si="81"/>
        <v>0</v>
      </c>
      <c r="P75" s="642" t="str">
        <f t="shared" si="82"/>
        <v>２５～２９歳</v>
      </c>
      <c r="Q75" s="644">
        <f t="shared" si="83"/>
        <v>6738</v>
      </c>
      <c r="R75" s="644">
        <f t="shared" si="84"/>
        <v>3876</v>
      </c>
      <c r="S75" s="657">
        <f>'3(4)ｲ（表作成用1)'!E39</f>
        <v>0</v>
      </c>
      <c r="T75" s="674">
        <f t="shared" si="85"/>
        <v>0</v>
      </c>
      <c r="U75" s="680">
        <f t="shared" si="86"/>
        <v>0</v>
      </c>
      <c r="W75" s="642" t="str">
        <f t="shared" si="87"/>
        <v>２５～２９歳</v>
      </c>
      <c r="X75" s="644">
        <f t="shared" si="88"/>
        <v>6738</v>
      </c>
      <c r="Y75" s="644">
        <f t="shared" si="89"/>
        <v>3876</v>
      </c>
      <c r="Z75" s="657">
        <f>'3(4)ｲ（表作成用1)'!F39</f>
        <v>0</v>
      </c>
      <c r="AA75" s="674">
        <f t="shared" si="90"/>
        <v>0</v>
      </c>
      <c r="AB75" s="680">
        <f t="shared" si="91"/>
        <v>0</v>
      </c>
      <c r="AD75" s="642" t="str">
        <f t="shared" si="92"/>
        <v>２５～２９歳</v>
      </c>
      <c r="AE75" s="644">
        <f t="shared" si="93"/>
        <v>6738</v>
      </c>
      <c r="AF75" s="644">
        <f t="shared" si="94"/>
        <v>3876</v>
      </c>
      <c r="AG75" s="657">
        <f>'3(4)ｲ（表作成用1)'!B39</f>
        <v>0</v>
      </c>
      <c r="AH75" s="674">
        <f t="shared" si="95"/>
        <v>0</v>
      </c>
      <c r="AI75" s="680">
        <f t="shared" si="96"/>
        <v>0</v>
      </c>
    </row>
    <row r="76" spans="2:35">
      <c r="B76" s="642" t="str">
        <f t="shared" si="74"/>
        <v>３０～３４歳</v>
      </c>
      <c r="C76" s="657">
        <f>'3(4)ｲ死因順位'!D49</f>
        <v>7081</v>
      </c>
      <c r="D76" s="644">
        <f>'1人口の推移　年齢階級別'!B37</f>
        <v>4635</v>
      </c>
      <c r="E76" s="657">
        <f>'3(4)ｲ（表作成用1)'!C40</f>
        <v>0</v>
      </c>
      <c r="F76" s="674">
        <f t="shared" si="75"/>
        <v>0</v>
      </c>
      <c r="G76" s="680">
        <f t="shared" si="76"/>
        <v>0</v>
      </c>
      <c r="I76" s="642" t="str">
        <f t="shared" si="77"/>
        <v>３０～３４歳</v>
      </c>
      <c r="J76" s="644">
        <f t="shared" si="78"/>
        <v>7081</v>
      </c>
      <c r="K76" s="644">
        <f t="shared" si="79"/>
        <v>4635</v>
      </c>
      <c r="L76" s="657">
        <f>'3(4)ｲ（表作成用1)'!D40</f>
        <v>0</v>
      </c>
      <c r="M76" s="674">
        <f t="shared" si="80"/>
        <v>0</v>
      </c>
      <c r="N76" s="680">
        <f t="shared" si="81"/>
        <v>0</v>
      </c>
      <c r="P76" s="642" t="str">
        <f t="shared" si="82"/>
        <v>３０～３４歳</v>
      </c>
      <c r="Q76" s="644">
        <f t="shared" si="83"/>
        <v>7081</v>
      </c>
      <c r="R76" s="644">
        <f t="shared" si="84"/>
        <v>4635</v>
      </c>
      <c r="S76" s="657">
        <f>'3(4)ｲ（表作成用1)'!E40</f>
        <v>0</v>
      </c>
      <c r="T76" s="674">
        <f t="shared" si="85"/>
        <v>0</v>
      </c>
      <c r="U76" s="680">
        <f t="shared" si="86"/>
        <v>0</v>
      </c>
      <c r="W76" s="642" t="str">
        <f t="shared" si="87"/>
        <v>３０～３４歳</v>
      </c>
      <c r="X76" s="644">
        <f t="shared" si="88"/>
        <v>7081</v>
      </c>
      <c r="Y76" s="644">
        <f t="shared" si="89"/>
        <v>4635</v>
      </c>
      <c r="Z76" s="657">
        <f>'3(4)ｲ（表作成用1)'!F40</f>
        <v>0</v>
      </c>
      <c r="AA76" s="674">
        <f t="shared" si="90"/>
        <v>0</v>
      </c>
      <c r="AB76" s="680">
        <f t="shared" si="91"/>
        <v>0</v>
      </c>
      <c r="AD76" s="642" t="str">
        <f t="shared" si="92"/>
        <v>３０～３４歳</v>
      </c>
      <c r="AE76" s="644">
        <f t="shared" si="93"/>
        <v>7081</v>
      </c>
      <c r="AF76" s="644">
        <f t="shared" si="94"/>
        <v>4635</v>
      </c>
      <c r="AG76" s="657">
        <f>'3(4)ｲ（表作成用1)'!B40</f>
        <v>0</v>
      </c>
      <c r="AH76" s="674">
        <f t="shared" si="95"/>
        <v>0</v>
      </c>
      <c r="AI76" s="680">
        <f t="shared" si="96"/>
        <v>0</v>
      </c>
    </row>
    <row r="77" spans="2:35">
      <c r="B77" s="642" t="str">
        <f t="shared" si="74"/>
        <v>３５～３９歳</v>
      </c>
      <c r="C77" s="657">
        <f>'3(4)ｲ死因順位'!D50</f>
        <v>7423</v>
      </c>
      <c r="D77" s="644">
        <f>'1人口の推移　年齢階級別'!B38</f>
        <v>5005</v>
      </c>
      <c r="E77" s="657">
        <f>'3(4)ｲ（表作成用1)'!C41</f>
        <v>0</v>
      </c>
      <c r="F77" s="674">
        <f t="shared" si="75"/>
        <v>0</v>
      </c>
      <c r="G77" s="680">
        <f t="shared" si="76"/>
        <v>0</v>
      </c>
      <c r="I77" s="642" t="str">
        <f t="shared" si="77"/>
        <v>３５～３９歳</v>
      </c>
      <c r="J77" s="644">
        <f t="shared" si="78"/>
        <v>7423</v>
      </c>
      <c r="K77" s="644">
        <f t="shared" si="79"/>
        <v>5005</v>
      </c>
      <c r="L77" s="657">
        <f>'3(4)ｲ（表作成用1)'!D41</f>
        <v>0</v>
      </c>
      <c r="M77" s="674">
        <f t="shared" si="80"/>
        <v>0</v>
      </c>
      <c r="N77" s="680">
        <f t="shared" si="81"/>
        <v>0</v>
      </c>
      <c r="P77" s="642" t="str">
        <f t="shared" si="82"/>
        <v>３５～３９歳</v>
      </c>
      <c r="Q77" s="644">
        <f t="shared" si="83"/>
        <v>7423</v>
      </c>
      <c r="R77" s="644">
        <f t="shared" si="84"/>
        <v>5005</v>
      </c>
      <c r="S77" s="657">
        <f>'3(4)ｲ（表作成用1)'!E41</f>
        <v>0</v>
      </c>
      <c r="T77" s="674">
        <f t="shared" si="85"/>
        <v>0</v>
      </c>
      <c r="U77" s="680">
        <f t="shared" si="86"/>
        <v>0</v>
      </c>
      <c r="W77" s="642" t="str">
        <f t="shared" si="87"/>
        <v>３５～３９歳</v>
      </c>
      <c r="X77" s="644">
        <f t="shared" si="88"/>
        <v>7423</v>
      </c>
      <c r="Y77" s="644">
        <f t="shared" si="89"/>
        <v>5005</v>
      </c>
      <c r="Z77" s="657">
        <f>'3(4)ｲ（表作成用1)'!F41</f>
        <v>0</v>
      </c>
      <c r="AA77" s="674">
        <f t="shared" si="90"/>
        <v>0</v>
      </c>
      <c r="AB77" s="680">
        <f t="shared" si="91"/>
        <v>0</v>
      </c>
      <c r="AD77" s="642" t="str">
        <f t="shared" si="92"/>
        <v>３５～３９歳</v>
      </c>
      <c r="AE77" s="644">
        <f t="shared" si="93"/>
        <v>7423</v>
      </c>
      <c r="AF77" s="644">
        <f t="shared" si="94"/>
        <v>5005</v>
      </c>
      <c r="AG77" s="657">
        <f>'3(4)ｲ（表作成用1)'!B41</f>
        <v>3</v>
      </c>
      <c r="AH77" s="674">
        <f t="shared" si="95"/>
        <v>0.59940059940059942</v>
      </c>
      <c r="AI77" s="680">
        <f t="shared" si="96"/>
        <v>4449.3506493506493</v>
      </c>
    </row>
    <row r="78" spans="2:35">
      <c r="B78" s="642" t="str">
        <f t="shared" si="74"/>
        <v>４０～４４歳</v>
      </c>
      <c r="C78" s="657">
        <f>'3(4)ｲ死因順位'!D51</f>
        <v>7766</v>
      </c>
      <c r="D78" s="644">
        <f>'1人口の推移　年齢階級別'!B39</f>
        <v>5618</v>
      </c>
      <c r="E78" s="657">
        <f>'3(4)ｲ（表作成用1)'!C42</f>
        <v>1</v>
      </c>
      <c r="F78" s="674">
        <f t="shared" si="75"/>
        <v>0.17799928800284798</v>
      </c>
      <c r="G78" s="680">
        <f t="shared" si="76"/>
        <v>1382.3424706301173</v>
      </c>
      <c r="I78" s="642" t="str">
        <f t="shared" si="77"/>
        <v>４０～４４歳</v>
      </c>
      <c r="J78" s="644">
        <f t="shared" si="78"/>
        <v>7766</v>
      </c>
      <c r="K78" s="644">
        <f t="shared" si="79"/>
        <v>5618</v>
      </c>
      <c r="L78" s="657">
        <f>'3(4)ｲ（表作成用1)'!D42</f>
        <v>0</v>
      </c>
      <c r="M78" s="674">
        <f t="shared" si="80"/>
        <v>0</v>
      </c>
      <c r="N78" s="680">
        <f t="shared" si="81"/>
        <v>0</v>
      </c>
      <c r="P78" s="642" t="str">
        <f t="shared" si="82"/>
        <v>４０～４４歳</v>
      </c>
      <c r="Q78" s="644">
        <f t="shared" si="83"/>
        <v>7766</v>
      </c>
      <c r="R78" s="644">
        <f t="shared" si="84"/>
        <v>5618</v>
      </c>
      <c r="S78" s="657">
        <f>'3(4)ｲ（表作成用1)'!E42</f>
        <v>0</v>
      </c>
      <c r="T78" s="674">
        <f t="shared" si="85"/>
        <v>0</v>
      </c>
      <c r="U78" s="680">
        <f t="shared" si="86"/>
        <v>0</v>
      </c>
      <c r="W78" s="642" t="str">
        <f t="shared" si="87"/>
        <v>４０～４４歳</v>
      </c>
      <c r="X78" s="644">
        <f t="shared" si="88"/>
        <v>7766</v>
      </c>
      <c r="Y78" s="644">
        <f t="shared" si="89"/>
        <v>5618</v>
      </c>
      <c r="Z78" s="657">
        <f>'3(4)ｲ（表作成用1)'!F42</f>
        <v>1</v>
      </c>
      <c r="AA78" s="674">
        <f t="shared" si="90"/>
        <v>0.17799928800284798</v>
      </c>
      <c r="AB78" s="680">
        <f t="shared" si="91"/>
        <v>1382.3424706301173</v>
      </c>
      <c r="AD78" s="642" t="str">
        <f t="shared" si="92"/>
        <v>４０～４４歳</v>
      </c>
      <c r="AE78" s="644">
        <f t="shared" si="93"/>
        <v>7766</v>
      </c>
      <c r="AF78" s="644">
        <f t="shared" si="94"/>
        <v>5618</v>
      </c>
      <c r="AG78" s="657">
        <f>'3(4)ｲ（表作成用1)'!B42</f>
        <v>4</v>
      </c>
      <c r="AH78" s="674">
        <f t="shared" si="95"/>
        <v>0.71199715201139191</v>
      </c>
      <c r="AI78" s="680">
        <f t="shared" si="96"/>
        <v>5529.3698825204692</v>
      </c>
    </row>
    <row r="79" spans="2:35">
      <c r="B79" s="642" t="str">
        <f t="shared" si="74"/>
        <v>４５～４９歳</v>
      </c>
      <c r="C79" s="657">
        <f>'3(4)ｲ死因順位'!D52</f>
        <v>8108</v>
      </c>
      <c r="D79" s="644">
        <f>'1人口の推移　年齢階級別'!B40</f>
        <v>6734</v>
      </c>
      <c r="E79" s="657">
        <f>'3(4)ｲ（表作成用1)'!C43</f>
        <v>3</v>
      </c>
      <c r="F79" s="674">
        <f t="shared" si="75"/>
        <v>0.44550044550044549</v>
      </c>
      <c r="G79" s="680">
        <f t="shared" si="76"/>
        <v>3612.1176121176118</v>
      </c>
      <c r="I79" s="642" t="str">
        <f t="shared" si="77"/>
        <v>４５～４９歳</v>
      </c>
      <c r="J79" s="644">
        <f t="shared" si="78"/>
        <v>8108</v>
      </c>
      <c r="K79" s="644">
        <f t="shared" si="79"/>
        <v>6734</v>
      </c>
      <c r="L79" s="657">
        <f>'3(4)ｲ（表作成用1)'!D43</f>
        <v>2</v>
      </c>
      <c r="M79" s="674">
        <f t="shared" si="80"/>
        <v>0.29700029700029701</v>
      </c>
      <c r="N79" s="680">
        <f t="shared" si="81"/>
        <v>2408.0784080784083</v>
      </c>
      <c r="P79" s="642" t="str">
        <f t="shared" si="82"/>
        <v>４５～４９歳</v>
      </c>
      <c r="Q79" s="644">
        <f t="shared" si="83"/>
        <v>8108</v>
      </c>
      <c r="R79" s="644">
        <f t="shared" si="84"/>
        <v>6734</v>
      </c>
      <c r="S79" s="657">
        <f>'3(4)ｲ（表作成用1)'!E43</f>
        <v>0</v>
      </c>
      <c r="T79" s="674">
        <f t="shared" si="85"/>
        <v>0</v>
      </c>
      <c r="U79" s="680">
        <f t="shared" si="86"/>
        <v>0</v>
      </c>
      <c r="W79" s="642" t="str">
        <f t="shared" si="87"/>
        <v>４５～４９歳</v>
      </c>
      <c r="X79" s="644">
        <f t="shared" si="88"/>
        <v>8108</v>
      </c>
      <c r="Y79" s="644">
        <f t="shared" si="89"/>
        <v>6734</v>
      </c>
      <c r="Z79" s="657">
        <f>'3(4)ｲ（表作成用1)'!F43</f>
        <v>0</v>
      </c>
      <c r="AA79" s="674">
        <f t="shared" si="90"/>
        <v>0</v>
      </c>
      <c r="AB79" s="680">
        <f t="shared" si="91"/>
        <v>0</v>
      </c>
      <c r="AD79" s="642" t="str">
        <f t="shared" si="92"/>
        <v>４５～４９歳</v>
      </c>
      <c r="AE79" s="644">
        <f t="shared" si="93"/>
        <v>8108</v>
      </c>
      <c r="AF79" s="644">
        <f t="shared" si="94"/>
        <v>6734</v>
      </c>
      <c r="AG79" s="657">
        <f>'3(4)ｲ（表作成用1)'!B43</f>
        <v>8</v>
      </c>
      <c r="AH79" s="674">
        <f t="shared" si="95"/>
        <v>1.188001188001188</v>
      </c>
      <c r="AI79" s="680">
        <f t="shared" si="96"/>
        <v>9632.3136323136332</v>
      </c>
    </row>
    <row r="80" spans="2:35">
      <c r="B80" s="642" t="str">
        <f t="shared" si="74"/>
        <v>５０～５４歳</v>
      </c>
      <c r="C80" s="657">
        <f>'3(4)ｲ死因順位'!D53</f>
        <v>8451</v>
      </c>
      <c r="D80" s="644">
        <f>'1人口の推移　年齢階級別'!B41</f>
        <v>5493</v>
      </c>
      <c r="E80" s="657">
        <f>'3(4)ｲ（表作成用1)'!C44</f>
        <v>5</v>
      </c>
      <c r="F80" s="674">
        <f t="shared" si="75"/>
        <v>0.91024940833788459</v>
      </c>
      <c r="G80" s="680">
        <f t="shared" si="76"/>
        <v>7692.517749863463</v>
      </c>
      <c r="I80" s="642" t="str">
        <f t="shared" si="77"/>
        <v>５０～５４歳</v>
      </c>
      <c r="J80" s="644">
        <f t="shared" si="78"/>
        <v>8451</v>
      </c>
      <c r="K80" s="644">
        <f t="shared" si="79"/>
        <v>5493</v>
      </c>
      <c r="L80" s="657">
        <f>'3(4)ｲ（表作成用1)'!D44</f>
        <v>1</v>
      </c>
      <c r="M80" s="674">
        <f t="shared" si="80"/>
        <v>0.18204988166757691</v>
      </c>
      <c r="N80" s="680">
        <f t="shared" si="81"/>
        <v>1538.5035499726926</v>
      </c>
      <c r="P80" s="642" t="str">
        <f t="shared" si="82"/>
        <v>５０～５４歳</v>
      </c>
      <c r="Q80" s="644">
        <f t="shared" si="83"/>
        <v>8451</v>
      </c>
      <c r="R80" s="644">
        <f t="shared" si="84"/>
        <v>5493</v>
      </c>
      <c r="S80" s="657">
        <f>'3(4)ｲ（表作成用1)'!E44</f>
        <v>0</v>
      </c>
      <c r="T80" s="674">
        <f t="shared" si="85"/>
        <v>0</v>
      </c>
      <c r="U80" s="680">
        <f t="shared" si="86"/>
        <v>0</v>
      </c>
      <c r="W80" s="642" t="str">
        <f t="shared" si="87"/>
        <v>５０～５４歳</v>
      </c>
      <c r="X80" s="644">
        <f t="shared" si="88"/>
        <v>8451</v>
      </c>
      <c r="Y80" s="644">
        <f t="shared" si="89"/>
        <v>5493</v>
      </c>
      <c r="Z80" s="657">
        <f>'3(4)ｲ（表作成用1)'!F44</f>
        <v>2</v>
      </c>
      <c r="AA80" s="674">
        <f t="shared" si="90"/>
        <v>0.36409976333515381</v>
      </c>
      <c r="AB80" s="680">
        <f t="shared" si="91"/>
        <v>3077.0070999453851</v>
      </c>
      <c r="AD80" s="642" t="str">
        <f t="shared" si="92"/>
        <v>５０～５４歳</v>
      </c>
      <c r="AE80" s="644">
        <f t="shared" si="93"/>
        <v>8451</v>
      </c>
      <c r="AF80" s="644">
        <f t="shared" si="94"/>
        <v>5493</v>
      </c>
      <c r="AG80" s="657">
        <f>'3(4)ｲ（表作成用1)'!B44</f>
        <v>13</v>
      </c>
      <c r="AH80" s="674">
        <f t="shared" si="95"/>
        <v>2.3666484616785</v>
      </c>
      <c r="AI80" s="680">
        <f t="shared" si="96"/>
        <v>20000.546149645004</v>
      </c>
    </row>
    <row r="81" spans="2:35">
      <c r="B81" s="642" t="str">
        <f t="shared" si="74"/>
        <v>５５～５９歳</v>
      </c>
      <c r="C81" s="657">
        <f>'3(4)ｲ死因順位'!D54</f>
        <v>8793</v>
      </c>
      <c r="D81" s="644">
        <f>'1人口の推移　年齢階級別'!B42</f>
        <v>5555</v>
      </c>
      <c r="E81" s="657">
        <f>'3(4)ｲ（表作成用1)'!C45</f>
        <v>6</v>
      </c>
      <c r="F81" s="674">
        <f t="shared" si="75"/>
        <v>1.0801080108010801</v>
      </c>
      <c r="G81" s="680">
        <f t="shared" si="76"/>
        <v>9497.3897389738977</v>
      </c>
      <c r="I81" s="642" t="str">
        <f t="shared" si="77"/>
        <v>５５～５９歳</v>
      </c>
      <c r="J81" s="644">
        <f t="shared" si="78"/>
        <v>8793</v>
      </c>
      <c r="K81" s="644">
        <f t="shared" si="79"/>
        <v>5555</v>
      </c>
      <c r="L81" s="657">
        <f>'3(4)ｲ（表作成用1)'!D45</f>
        <v>2</v>
      </c>
      <c r="M81" s="674">
        <f t="shared" si="80"/>
        <v>0.36003600360036003</v>
      </c>
      <c r="N81" s="680">
        <f t="shared" si="81"/>
        <v>3165.7965796579656</v>
      </c>
      <c r="P81" s="642" t="str">
        <f t="shared" si="82"/>
        <v>５５～５９歳</v>
      </c>
      <c r="Q81" s="644">
        <f t="shared" si="83"/>
        <v>8793</v>
      </c>
      <c r="R81" s="644">
        <f t="shared" si="84"/>
        <v>5555</v>
      </c>
      <c r="S81" s="657">
        <f>'3(4)ｲ（表作成用1)'!E45</f>
        <v>0</v>
      </c>
      <c r="T81" s="674">
        <f t="shared" si="85"/>
        <v>0</v>
      </c>
      <c r="U81" s="680">
        <f t="shared" si="86"/>
        <v>0</v>
      </c>
      <c r="W81" s="642" t="str">
        <f t="shared" si="87"/>
        <v>５５～５９歳</v>
      </c>
      <c r="X81" s="644">
        <f t="shared" si="88"/>
        <v>8793</v>
      </c>
      <c r="Y81" s="644">
        <f t="shared" si="89"/>
        <v>5555</v>
      </c>
      <c r="Z81" s="657">
        <f>'3(4)ｲ（表作成用1)'!F45</f>
        <v>2</v>
      </c>
      <c r="AA81" s="674">
        <f t="shared" si="90"/>
        <v>0.36003600360036003</v>
      </c>
      <c r="AB81" s="680">
        <f t="shared" si="91"/>
        <v>3165.7965796579656</v>
      </c>
      <c r="AD81" s="642" t="str">
        <f t="shared" si="92"/>
        <v>５５～５９歳</v>
      </c>
      <c r="AE81" s="644">
        <f t="shared" si="93"/>
        <v>8793</v>
      </c>
      <c r="AF81" s="644">
        <f t="shared" si="94"/>
        <v>5555</v>
      </c>
      <c r="AG81" s="657">
        <f>'3(4)ｲ（表作成用1)'!B45</f>
        <v>14</v>
      </c>
      <c r="AH81" s="674">
        <f t="shared" si="95"/>
        <v>2.5202520252025202</v>
      </c>
      <c r="AI81" s="680">
        <f t="shared" si="96"/>
        <v>22160.576057605762</v>
      </c>
    </row>
    <row r="82" spans="2:35">
      <c r="B82" s="642" t="str">
        <f t="shared" si="74"/>
        <v>６０～６４歳</v>
      </c>
      <c r="C82" s="657">
        <f>'3(4)ｲ死因順位'!D55</f>
        <v>9135</v>
      </c>
      <c r="D82" s="644">
        <f>'1人口の推移　年齢階級別'!B43</f>
        <v>5733</v>
      </c>
      <c r="E82" s="657">
        <f>'3(4)ｲ（表作成用1)'!C46</f>
        <v>13</v>
      </c>
      <c r="F82" s="674">
        <f t="shared" si="75"/>
        <v>2.2675736961451247</v>
      </c>
      <c r="G82" s="680">
        <f t="shared" si="76"/>
        <v>20714.285714285714</v>
      </c>
      <c r="I82" s="642" t="str">
        <f t="shared" si="77"/>
        <v>６０～６４歳</v>
      </c>
      <c r="J82" s="644">
        <f t="shared" si="78"/>
        <v>9135</v>
      </c>
      <c r="K82" s="644">
        <f t="shared" si="79"/>
        <v>5733</v>
      </c>
      <c r="L82" s="657">
        <f>'3(4)ｲ（表作成用1)'!D46</f>
        <v>4</v>
      </c>
      <c r="M82" s="674">
        <f t="shared" si="80"/>
        <v>0.69771498342926919</v>
      </c>
      <c r="N82" s="680">
        <f t="shared" si="81"/>
        <v>6373.6263736263736</v>
      </c>
      <c r="P82" s="642" t="str">
        <f t="shared" si="82"/>
        <v>６０～６４歳</v>
      </c>
      <c r="Q82" s="644">
        <f t="shared" si="83"/>
        <v>9135</v>
      </c>
      <c r="R82" s="644">
        <f t="shared" si="84"/>
        <v>5733</v>
      </c>
      <c r="S82" s="657">
        <f>'3(4)ｲ（表作成用1)'!E46</f>
        <v>0</v>
      </c>
      <c r="T82" s="674">
        <f t="shared" si="85"/>
        <v>0</v>
      </c>
      <c r="U82" s="680">
        <f t="shared" si="86"/>
        <v>0</v>
      </c>
      <c r="W82" s="642" t="str">
        <f t="shared" si="87"/>
        <v>６０～６４歳</v>
      </c>
      <c r="X82" s="644">
        <f t="shared" si="88"/>
        <v>9135</v>
      </c>
      <c r="Y82" s="644">
        <f t="shared" si="89"/>
        <v>5733</v>
      </c>
      <c r="Z82" s="657">
        <f>'3(4)ｲ（表作成用1)'!F46</f>
        <v>0</v>
      </c>
      <c r="AA82" s="674">
        <f t="shared" si="90"/>
        <v>0</v>
      </c>
      <c r="AB82" s="680">
        <f t="shared" si="91"/>
        <v>0</v>
      </c>
      <c r="AD82" s="642" t="str">
        <f t="shared" si="92"/>
        <v>６０～６４歳</v>
      </c>
      <c r="AE82" s="644">
        <f t="shared" si="93"/>
        <v>9135</v>
      </c>
      <c r="AF82" s="644">
        <f t="shared" si="94"/>
        <v>5733</v>
      </c>
      <c r="AG82" s="657">
        <f>'3(4)ｲ（表作成用1)'!B46</f>
        <v>26</v>
      </c>
      <c r="AH82" s="674">
        <f t="shared" si="95"/>
        <v>4.5351473922902494</v>
      </c>
      <c r="AI82" s="680">
        <f t="shared" si="96"/>
        <v>41428.571428571428</v>
      </c>
    </row>
    <row r="83" spans="2:35">
      <c r="B83" s="642" t="str">
        <f t="shared" si="74"/>
        <v>６５～６９歳</v>
      </c>
      <c r="C83" s="657">
        <f>'3(4)ｲ死因順位'!D56</f>
        <v>9246</v>
      </c>
      <c r="D83" s="644">
        <f>'1人口の推移　年齢階級別'!B44</f>
        <v>5982</v>
      </c>
      <c r="E83" s="657">
        <f>'3(4)ｲ（表作成用1)'!C47</f>
        <v>24</v>
      </c>
      <c r="F83" s="674">
        <f t="shared" si="75"/>
        <v>4.0120361083249749</v>
      </c>
      <c r="G83" s="680">
        <f t="shared" si="76"/>
        <v>37095.285857572715</v>
      </c>
      <c r="I83" s="642" t="str">
        <f t="shared" si="77"/>
        <v>６５～６９歳</v>
      </c>
      <c r="J83" s="644">
        <f t="shared" si="78"/>
        <v>9246</v>
      </c>
      <c r="K83" s="644">
        <f t="shared" si="79"/>
        <v>5982</v>
      </c>
      <c r="L83" s="657">
        <f>'3(4)ｲ（表作成用1)'!D47</f>
        <v>8</v>
      </c>
      <c r="M83" s="674">
        <f t="shared" si="80"/>
        <v>1.3373453694416584</v>
      </c>
      <c r="N83" s="680">
        <f t="shared" si="81"/>
        <v>12365.095285857573</v>
      </c>
      <c r="P83" s="642" t="str">
        <f t="shared" si="82"/>
        <v>６５～６９歳</v>
      </c>
      <c r="Q83" s="644">
        <f t="shared" si="83"/>
        <v>9246</v>
      </c>
      <c r="R83" s="644">
        <f t="shared" si="84"/>
        <v>5982</v>
      </c>
      <c r="S83" s="657">
        <f>'3(4)ｲ（表作成用1)'!E47</f>
        <v>0</v>
      </c>
      <c r="T83" s="674">
        <f t="shared" si="85"/>
        <v>0</v>
      </c>
      <c r="U83" s="680">
        <f t="shared" si="86"/>
        <v>0</v>
      </c>
      <c r="W83" s="642" t="str">
        <f t="shared" si="87"/>
        <v>６５～６９歳</v>
      </c>
      <c r="X83" s="644">
        <f t="shared" si="88"/>
        <v>9246</v>
      </c>
      <c r="Y83" s="644">
        <f t="shared" si="89"/>
        <v>5982</v>
      </c>
      <c r="Z83" s="657">
        <f>'3(4)ｲ（表作成用1)'!F47</f>
        <v>3</v>
      </c>
      <c r="AA83" s="674">
        <f t="shared" si="90"/>
        <v>0.50150451354062187</v>
      </c>
      <c r="AB83" s="680">
        <f t="shared" si="91"/>
        <v>4636.9107321965894</v>
      </c>
      <c r="AD83" s="642" t="str">
        <f t="shared" si="92"/>
        <v>６５～６９歳</v>
      </c>
      <c r="AE83" s="644">
        <f t="shared" si="93"/>
        <v>9246</v>
      </c>
      <c r="AF83" s="644">
        <f t="shared" si="94"/>
        <v>5982</v>
      </c>
      <c r="AG83" s="657">
        <f>'3(4)ｲ（表作成用1)'!B47</f>
        <v>46</v>
      </c>
      <c r="AH83" s="674">
        <f t="shared" si="95"/>
        <v>7.6897358742895356</v>
      </c>
      <c r="AI83" s="680">
        <f t="shared" si="96"/>
        <v>71099.29789368104</v>
      </c>
    </row>
    <row r="84" spans="2:35">
      <c r="B84" s="642" t="str">
        <f t="shared" si="74"/>
        <v>小計(a)</v>
      </c>
      <c r="C84" s="657">
        <f>SUM(C70:C83)</f>
        <v>101296</v>
      </c>
      <c r="D84" s="657">
        <f>SUM(D70:D83)</f>
        <v>69182</v>
      </c>
      <c r="E84" s="657">
        <f>SUM(E70:E83)</f>
        <v>52</v>
      </c>
      <c r="F84" s="673"/>
      <c r="G84" s="680">
        <f>SUM(G70:G83)</f>
        <v>79993.939143443524</v>
      </c>
      <c r="I84" s="642" t="str">
        <f t="shared" si="77"/>
        <v>小計(a)</v>
      </c>
      <c r="J84" s="657">
        <f>SUM(J70:J83)</f>
        <v>101296</v>
      </c>
      <c r="K84" s="644">
        <f>D84</f>
        <v>69182</v>
      </c>
      <c r="L84" s="657">
        <f>E84</f>
        <v>52</v>
      </c>
      <c r="M84" s="673"/>
      <c r="N84" s="680">
        <f>SUM(N70:N83)</f>
        <v>25851.100197193013</v>
      </c>
      <c r="P84" s="642" t="str">
        <f t="shared" si="82"/>
        <v>小計(a)</v>
      </c>
      <c r="Q84" s="657">
        <f>SUM(Q70:Q83)</f>
        <v>101296</v>
      </c>
      <c r="R84" s="644">
        <f>SUM(R70:R83)</f>
        <v>69182</v>
      </c>
      <c r="S84" s="657">
        <f>SUM(S70:S83)</f>
        <v>0</v>
      </c>
      <c r="T84" s="673"/>
      <c r="U84" s="680">
        <f>SUM(U70:U83)</f>
        <v>0</v>
      </c>
      <c r="W84" s="642" t="str">
        <f t="shared" si="87"/>
        <v>小計(a)</v>
      </c>
      <c r="X84" s="657">
        <f>SUM(X70:X83)</f>
        <v>101296</v>
      </c>
      <c r="Y84" s="644">
        <f>SUM(Y70:Y83)</f>
        <v>69182</v>
      </c>
      <c r="Z84" s="657">
        <f>SUM(Z70:Z83)</f>
        <v>8</v>
      </c>
      <c r="AA84" s="673"/>
      <c r="AB84" s="680">
        <f>SUM(AB70:AB83)</f>
        <v>12262.056882430057</v>
      </c>
      <c r="AD84" s="642" t="str">
        <f t="shared" si="92"/>
        <v>小計(a)</v>
      </c>
      <c r="AE84" s="657">
        <f>SUM(AE70:AE83)</f>
        <v>101296</v>
      </c>
      <c r="AF84" s="644">
        <f>SUM(AF70:AF83)</f>
        <v>69182</v>
      </c>
      <c r="AG84" s="657">
        <f>SUM(AG70:AG83)</f>
        <v>117</v>
      </c>
      <c r="AH84" s="673"/>
      <c r="AI84" s="680">
        <f>SUM(AI70:AI83)</f>
        <v>178504.25404155848</v>
      </c>
    </row>
    <row r="85" spans="2:35" ht="15" customHeight="1" thickBot="1">
      <c r="B85" s="646" t="str">
        <f t="shared" si="74"/>
        <v>年齢調整死亡率(a)</v>
      </c>
      <c r="C85" s="694">
        <f>G84/C84</f>
        <v>0.78970481700603701</v>
      </c>
      <c r="D85" s="695"/>
      <c r="E85" s="695"/>
      <c r="F85" s="695"/>
      <c r="G85" s="696"/>
      <c r="I85" s="646" t="str">
        <f t="shared" si="77"/>
        <v>年齢調整死亡率(a)</v>
      </c>
      <c r="J85" s="694">
        <f>N84/J84</f>
        <v>0.25520356378527298</v>
      </c>
      <c r="K85" s="695"/>
      <c r="L85" s="695"/>
      <c r="M85" s="695"/>
      <c r="N85" s="696"/>
      <c r="P85" s="646" t="str">
        <f t="shared" si="82"/>
        <v>年齢調整死亡率(a)</v>
      </c>
      <c r="Q85" s="694">
        <f>U84/Q84</f>
        <v>0</v>
      </c>
      <c r="R85" s="695"/>
      <c r="S85" s="695"/>
      <c r="T85" s="695"/>
      <c r="U85" s="696"/>
      <c r="W85" s="646" t="str">
        <f t="shared" si="87"/>
        <v>年齢調整死亡率(a)</v>
      </c>
      <c r="X85" s="694">
        <f>AB84/X84</f>
        <v>0.12105173829598462</v>
      </c>
      <c r="Y85" s="695"/>
      <c r="Z85" s="695"/>
      <c r="AA85" s="695"/>
      <c r="AB85" s="696"/>
      <c r="AD85" s="646" t="str">
        <f t="shared" si="92"/>
        <v>年齢調整死亡率(a)</v>
      </c>
      <c r="AE85" s="694">
        <f>AI84/AE84</f>
        <v>1.7622043717576061</v>
      </c>
      <c r="AF85" s="695"/>
      <c r="AG85" s="695"/>
      <c r="AH85" s="695"/>
      <c r="AI85" s="696"/>
    </row>
    <row r="86" spans="2:35">
      <c r="B86" s="641" t="str">
        <f t="shared" si="74"/>
        <v>７０～７４歳</v>
      </c>
      <c r="C86" s="675">
        <f>'3(4)ｲ死因順位'!D57</f>
        <v>7892</v>
      </c>
      <c r="D86" s="675">
        <f>'1人口の推移　年齢階級別'!B45</f>
        <v>6448</v>
      </c>
      <c r="E86" s="675">
        <f>'3(4)ｲ（表作成用1)'!C48</f>
        <v>44</v>
      </c>
      <c r="F86" s="676">
        <f t="shared" ref="F86:F91" si="97">E86*1000/D86</f>
        <v>6.8238213399503724</v>
      </c>
      <c r="G86" s="681">
        <f t="shared" ref="G86:G91" si="98">C86*F86</f>
        <v>53853.598014888339</v>
      </c>
      <c r="I86" s="641" t="str">
        <f t="shared" si="77"/>
        <v>７０～７４歳</v>
      </c>
      <c r="J86" s="675">
        <f t="shared" ref="J86:K91" si="99">C86</f>
        <v>7892</v>
      </c>
      <c r="K86" s="675">
        <f t="shared" si="99"/>
        <v>6448</v>
      </c>
      <c r="L86" s="675">
        <f>'3(4)ｲ（表作成用1)'!D48</f>
        <v>9</v>
      </c>
      <c r="M86" s="676">
        <f t="shared" ref="M86:M91" si="100">L86*1000/K86</f>
        <v>1.3957816377171215</v>
      </c>
      <c r="N86" s="681">
        <f t="shared" ref="N86:N91" si="101">J86*M86</f>
        <v>11015.508684863522</v>
      </c>
      <c r="P86" s="641" t="str">
        <f t="shared" si="82"/>
        <v>７０～７４歳</v>
      </c>
      <c r="Q86" s="675">
        <f t="shared" ref="Q86:R92" si="102">C86</f>
        <v>7892</v>
      </c>
      <c r="R86" s="675">
        <f t="shared" si="102"/>
        <v>6448</v>
      </c>
      <c r="S86" s="675">
        <f>'3(4)ｲ（表作成用1)'!E48</f>
        <v>0</v>
      </c>
      <c r="T86" s="676">
        <f t="shared" ref="T86:T91" si="103">S86*1000/R86</f>
        <v>0</v>
      </c>
      <c r="U86" s="681">
        <f t="shared" ref="U86:U91" si="104">Q86*T86</f>
        <v>0</v>
      </c>
      <c r="W86" s="641" t="str">
        <f t="shared" si="87"/>
        <v>７０～７４歳</v>
      </c>
      <c r="X86" s="675">
        <f t="shared" ref="X86:Y92" si="105">C86</f>
        <v>7892</v>
      </c>
      <c r="Y86" s="675">
        <f t="shared" si="105"/>
        <v>6448</v>
      </c>
      <c r="Z86" s="675">
        <f>'3(4)ｲ（表作成用1)'!F48</f>
        <v>6</v>
      </c>
      <c r="AA86" s="676">
        <f t="shared" ref="AA86:AA91" si="106">Z86*1000/Y86</f>
        <v>0.9305210918114144</v>
      </c>
      <c r="AB86" s="681">
        <f t="shared" ref="AB86:AB91" si="107">X86*AA86</f>
        <v>7343.6724565756822</v>
      </c>
      <c r="AD86" s="641" t="str">
        <f t="shared" si="92"/>
        <v>７０～７４歳</v>
      </c>
      <c r="AE86" s="675">
        <f t="shared" ref="AE86:AF91" si="108">C86</f>
        <v>7892</v>
      </c>
      <c r="AF86" s="675">
        <f t="shared" si="108"/>
        <v>6448</v>
      </c>
      <c r="AG86" s="675">
        <f>'3(4)ｲ（表作成用1)'!B48</f>
        <v>80</v>
      </c>
      <c r="AH86" s="676">
        <f t="shared" ref="AH86:AH91" si="109">AG86*1000/AF86</f>
        <v>12.406947890818859</v>
      </c>
      <c r="AI86" s="681">
        <f t="shared" ref="AI86:AI91" si="110">AE86*AH86</f>
        <v>97915.632754342441</v>
      </c>
    </row>
    <row r="87" spans="2:35">
      <c r="B87" s="642" t="str">
        <f t="shared" si="74"/>
        <v>７５～７９歳</v>
      </c>
      <c r="C87" s="657">
        <f>'3(4)ｲ死因順位'!D58</f>
        <v>6306</v>
      </c>
      <c r="D87" s="657">
        <f>'1人口の推移　年齢階級別'!B46</f>
        <v>4528</v>
      </c>
      <c r="E87" s="657">
        <f>'3(4)ｲ（表作成用1)'!C49</f>
        <v>42</v>
      </c>
      <c r="F87" s="674">
        <f t="shared" si="97"/>
        <v>9.2756183745583041</v>
      </c>
      <c r="G87" s="680">
        <f t="shared" si="98"/>
        <v>58492.049469964666</v>
      </c>
      <c r="I87" s="642" t="str">
        <f t="shared" si="77"/>
        <v>７５～７９歳</v>
      </c>
      <c r="J87" s="657">
        <f t="shared" si="99"/>
        <v>6306</v>
      </c>
      <c r="K87" s="657">
        <f t="shared" si="99"/>
        <v>4528</v>
      </c>
      <c r="L87" s="657">
        <f>'3(4)ｲ（表作成用1)'!D49</f>
        <v>13</v>
      </c>
      <c r="M87" s="674">
        <f t="shared" si="100"/>
        <v>2.8710247349823321</v>
      </c>
      <c r="N87" s="680">
        <f t="shared" si="101"/>
        <v>18104.681978798588</v>
      </c>
      <c r="P87" s="642" t="str">
        <f t="shared" si="82"/>
        <v>７５～７９歳</v>
      </c>
      <c r="Q87" s="657">
        <f t="shared" si="102"/>
        <v>6306</v>
      </c>
      <c r="R87" s="657">
        <f t="shared" si="102"/>
        <v>4528</v>
      </c>
      <c r="S87" s="657">
        <f>'3(4)ｲ（表作成用1)'!E49</f>
        <v>1</v>
      </c>
      <c r="T87" s="674">
        <f t="shared" si="103"/>
        <v>0.22084805653710246</v>
      </c>
      <c r="U87" s="680">
        <f t="shared" si="104"/>
        <v>1392.6678445229682</v>
      </c>
      <c r="W87" s="642" t="str">
        <f t="shared" si="87"/>
        <v>７５～７９歳</v>
      </c>
      <c r="X87" s="657">
        <f t="shared" si="105"/>
        <v>6306</v>
      </c>
      <c r="Y87" s="657">
        <f t="shared" si="105"/>
        <v>4528</v>
      </c>
      <c r="Z87" s="657">
        <f>'3(4)ｲ（表作成用1)'!F49</f>
        <v>7</v>
      </c>
      <c r="AA87" s="674">
        <f t="shared" si="106"/>
        <v>1.5459363957597174</v>
      </c>
      <c r="AB87" s="680">
        <f t="shared" si="107"/>
        <v>9748.6749116607789</v>
      </c>
      <c r="AD87" s="642" t="str">
        <f t="shared" si="92"/>
        <v>７５～７９歳</v>
      </c>
      <c r="AE87" s="657">
        <f t="shared" si="108"/>
        <v>6306</v>
      </c>
      <c r="AF87" s="657">
        <f t="shared" si="108"/>
        <v>4528</v>
      </c>
      <c r="AG87" s="657">
        <f>'3(4)ｲ（表作成用1)'!B49</f>
        <v>103</v>
      </c>
      <c r="AH87" s="674">
        <f t="shared" si="109"/>
        <v>22.747349823321557</v>
      </c>
      <c r="AI87" s="680">
        <f t="shared" si="110"/>
        <v>143444.78798586573</v>
      </c>
    </row>
    <row r="88" spans="2:35">
      <c r="B88" s="642" t="str">
        <f t="shared" si="74"/>
        <v>８０～８４歳</v>
      </c>
      <c r="C88" s="657">
        <f>'3(4)ｲ死因順位'!D59</f>
        <v>4720</v>
      </c>
      <c r="D88" s="657">
        <f>'1人口の推移　年齢階級別'!B49</f>
        <v>1457</v>
      </c>
      <c r="E88" s="657">
        <f>'3(4)ｲ（表作成用1)'!C50</f>
        <v>41</v>
      </c>
      <c r="F88" s="674">
        <f t="shared" si="97"/>
        <v>28.140013726835964</v>
      </c>
      <c r="G88" s="680">
        <f t="shared" si="98"/>
        <v>132820.86479066574</v>
      </c>
      <c r="I88" s="642" t="str">
        <f t="shared" si="77"/>
        <v>８０～８４歳</v>
      </c>
      <c r="J88" s="657">
        <f t="shared" si="99"/>
        <v>4720</v>
      </c>
      <c r="K88" s="657">
        <f t="shared" si="99"/>
        <v>1457</v>
      </c>
      <c r="L88" s="657">
        <f>'3(4)ｲ（表作成用1)'!D50</f>
        <v>21</v>
      </c>
      <c r="M88" s="674">
        <f t="shared" si="100"/>
        <v>14.413177762525738</v>
      </c>
      <c r="N88" s="680">
        <f t="shared" si="101"/>
        <v>68030.199039121479</v>
      </c>
      <c r="P88" s="642" t="str">
        <f t="shared" si="82"/>
        <v>８０～８４歳</v>
      </c>
      <c r="Q88" s="657">
        <f t="shared" si="102"/>
        <v>4720</v>
      </c>
      <c r="R88" s="657">
        <f t="shared" si="102"/>
        <v>1457</v>
      </c>
      <c r="S88" s="657">
        <f>'3(4)ｲ（表作成用1)'!E50</f>
        <v>8</v>
      </c>
      <c r="T88" s="674">
        <f t="shared" si="103"/>
        <v>5.4907343857240907</v>
      </c>
      <c r="U88" s="680">
        <f t="shared" si="104"/>
        <v>25916.266300617706</v>
      </c>
      <c r="W88" s="642" t="str">
        <f t="shared" si="87"/>
        <v>８０～８４歳</v>
      </c>
      <c r="X88" s="657">
        <f t="shared" si="105"/>
        <v>4720</v>
      </c>
      <c r="Y88" s="657">
        <f t="shared" si="105"/>
        <v>1457</v>
      </c>
      <c r="Z88" s="657">
        <f>'3(4)ｲ（表作成用1)'!F50</f>
        <v>10</v>
      </c>
      <c r="AA88" s="674">
        <f t="shared" si="106"/>
        <v>6.8634179821551129</v>
      </c>
      <c r="AB88" s="680">
        <f t="shared" si="107"/>
        <v>32395.332875772132</v>
      </c>
      <c r="AD88" s="642" t="str">
        <f t="shared" si="92"/>
        <v>８０～８４歳</v>
      </c>
      <c r="AE88" s="657">
        <f t="shared" si="108"/>
        <v>4720</v>
      </c>
      <c r="AF88" s="657">
        <f t="shared" si="108"/>
        <v>1457</v>
      </c>
      <c r="AG88" s="657">
        <f>'3(4)ｲ（表作成用1)'!B50</f>
        <v>126</v>
      </c>
      <c r="AH88" s="674">
        <f t="shared" si="109"/>
        <v>86.479066575154434</v>
      </c>
      <c r="AI88" s="680">
        <f t="shared" si="110"/>
        <v>408181.19423472893</v>
      </c>
    </row>
    <row r="89" spans="2:35">
      <c r="B89" s="642" t="str">
        <f t="shared" si="74"/>
        <v>８５～８９歳</v>
      </c>
      <c r="C89" s="657">
        <f>'3(4)ｲ死因順位'!D60</f>
        <v>3134</v>
      </c>
      <c r="D89" s="657">
        <f>'1人口の推移　年齢階級別'!B48</f>
        <v>2699</v>
      </c>
      <c r="E89" s="657">
        <f>'3(4)ｲ（表作成用1)'!C51</f>
        <v>58</v>
      </c>
      <c r="F89" s="674">
        <f t="shared" si="97"/>
        <v>21.489440533530939</v>
      </c>
      <c r="G89" s="680">
        <f t="shared" si="98"/>
        <v>67347.906632085957</v>
      </c>
      <c r="I89" s="642" t="str">
        <f t="shared" si="77"/>
        <v>８５～８９歳</v>
      </c>
      <c r="J89" s="657">
        <f t="shared" si="99"/>
        <v>3134</v>
      </c>
      <c r="K89" s="657">
        <f t="shared" si="99"/>
        <v>2699</v>
      </c>
      <c r="L89" s="657">
        <f>'3(4)ｲ（表作成用1)'!D51</f>
        <v>32</v>
      </c>
      <c r="M89" s="674">
        <f t="shared" si="100"/>
        <v>11.856243052982586</v>
      </c>
      <c r="N89" s="680">
        <f t="shared" si="101"/>
        <v>37157.465728047428</v>
      </c>
      <c r="P89" s="642" t="str">
        <f t="shared" si="82"/>
        <v>８５～８９歳</v>
      </c>
      <c r="Q89" s="657">
        <f t="shared" si="102"/>
        <v>3134</v>
      </c>
      <c r="R89" s="657">
        <f t="shared" si="102"/>
        <v>2699</v>
      </c>
      <c r="S89" s="657">
        <f>'3(4)ｲ（表作成用1)'!E51</f>
        <v>17</v>
      </c>
      <c r="T89" s="674">
        <f t="shared" si="103"/>
        <v>6.2986291218969992</v>
      </c>
      <c r="U89" s="680">
        <f t="shared" si="104"/>
        <v>19739.903668025196</v>
      </c>
      <c r="W89" s="642" t="str">
        <f t="shared" si="87"/>
        <v>８５～８９歳</v>
      </c>
      <c r="X89" s="657">
        <f t="shared" si="105"/>
        <v>3134</v>
      </c>
      <c r="Y89" s="657">
        <f t="shared" si="105"/>
        <v>2699</v>
      </c>
      <c r="Z89" s="657">
        <f>'3(4)ｲ（表作成用1)'!F51</f>
        <v>17</v>
      </c>
      <c r="AA89" s="674">
        <f t="shared" si="106"/>
        <v>6.2986291218969992</v>
      </c>
      <c r="AB89" s="680">
        <f t="shared" si="107"/>
        <v>19739.903668025196</v>
      </c>
      <c r="AD89" s="642" t="str">
        <f t="shared" si="92"/>
        <v>８５～８９歳</v>
      </c>
      <c r="AE89" s="657">
        <f t="shared" si="108"/>
        <v>3134</v>
      </c>
      <c r="AF89" s="657">
        <f t="shared" si="108"/>
        <v>2699</v>
      </c>
      <c r="AG89" s="657">
        <f>'3(4)ｲ（表作成用1)'!B51</f>
        <v>201</v>
      </c>
      <c r="AH89" s="674">
        <f t="shared" si="109"/>
        <v>74.472026676546875</v>
      </c>
      <c r="AI89" s="680">
        <f t="shared" si="110"/>
        <v>233395.33160429791</v>
      </c>
    </row>
    <row r="90" spans="2:35">
      <c r="B90" s="642" t="str">
        <f t="shared" si="74"/>
        <v>９０～９４歳</v>
      </c>
      <c r="C90" s="657">
        <f>'3(4)ｲ死因順位'!D61</f>
        <v>1548</v>
      </c>
      <c r="D90" s="657">
        <f>'1人口の推移　年齢階級別'!B51</f>
        <v>435</v>
      </c>
      <c r="E90" s="657">
        <f>'3(4)ｲ（表作成用1)'!C52</f>
        <v>31</v>
      </c>
      <c r="F90" s="674">
        <f t="shared" si="97"/>
        <v>71.264367816091948</v>
      </c>
      <c r="G90" s="680">
        <f t="shared" si="98"/>
        <v>110317.24137931033</v>
      </c>
      <c r="I90" s="642" t="str">
        <f t="shared" si="77"/>
        <v>９０～９４歳</v>
      </c>
      <c r="J90" s="657">
        <f t="shared" si="99"/>
        <v>1548</v>
      </c>
      <c r="K90" s="657">
        <f t="shared" si="99"/>
        <v>435</v>
      </c>
      <c r="L90" s="657">
        <f>'3(4)ｲ（表作成用1)'!D52</f>
        <v>51</v>
      </c>
      <c r="M90" s="883">
        <f t="shared" si="100"/>
        <v>117.24137931034483</v>
      </c>
      <c r="N90" s="680">
        <f t="shared" si="101"/>
        <v>181489.6551724138</v>
      </c>
      <c r="P90" s="642" t="str">
        <f t="shared" si="82"/>
        <v>９０～９４歳</v>
      </c>
      <c r="Q90" s="657">
        <f t="shared" si="102"/>
        <v>1548</v>
      </c>
      <c r="R90" s="657">
        <f t="shared" si="102"/>
        <v>435</v>
      </c>
      <c r="S90" s="657">
        <f>'3(4)ｲ（表作成用1)'!E52</f>
        <v>41</v>
      </c>
      <c r="T90" s="674">
        <f t="shared" si="103"/>
        <v>94.252873563218387</v>
      </c>
      <c r="U90" s="680">
        <f t="shared" si="104"/>
        <v>145903.44827586206</v>
      </c>
      <c r="W90" s="642" t="str">
        <f t="shared" si="87"/>
        <v>９０～９４歳</v>
      </c>
      <c r="X90" s="657">
        <f t="shared" si="105"/>
        <v>1548</v>
      </c>
      <c r="Y90" s="657">
        <f t="shared" si="105"/>
        <v>435</v>
      </c>
      <c r="Z90" s="657">
        <f>'3(4)ｲ（表作成用1)'!F52</f>
        <v>9</v>
      </c>
      <c r="AA90" s="674">
        <f t="shared" si="106"/>
        <v>20.689655172413794</v>
      </c>
      <c r="AB90" s="680">
        <f t="shared" si="107"/>
        <v>32027.586206896551</v>
      </c>
      <c r="AD90" s="642" t="str">
        <f t="shared" si="92"/>
        <v>９０～９４歳</v>
      </c>
      <c r="AE90" s="657">
        <f t="shared" si="108"/>
        <v>1548</v>
      </c>
      <c r="AF90" s="657">
        <f t="shared" si="108"/>
        <v>435</v>
      </c>
      <c r="AG90" s="657">
        <f>'3(4)ｲ（表作成用1)'!B52</f>
        <v>209</v>
      </c>
      <c r="AH90" s="674">
        <f t="shared" si="109"/>
        <v>480.4597701149425</v>
      </c>
      <c r="AI90" s="680">
        <f t="shared" si="110"/>
        <v>743751.72413793101</v>
      </c>
    </row>
    <row r="91" spans="2:35">
      <c r="B91" s="642" t="str">
        <f t="shared" si="74"/>
        <v>９５歳以上</v>
      </c>
      <c r="C91" s="657">
        <f>'3(4)ｲ死因順位'!D62</f>
        <v>423</v>
      </c>
      <c r="D91" s="657">
        <f>'1人口の推移　年齢階級別'!B50</f>
        <v>426</v>
      </c>
      <c r="E91" s="657">
        <f>'3(4)ｲ（表作成用1)'!C53</f>
        <v>12</v>
      </c>
      <c r="F91" s="674">
        <f t="shared" si="97"/>
        <v>28.169014084507044</v>
      </c>
      <c r="G91" s="680">
        <f t="shared" si="98"/>
        <v>11915.492957746479</v>
      </c>
      <c r="I91" s="642" t="str">
        <f t="shared" si="77"/>
        <v>９５歳以上</v>
      </c>
      <c r="J91" s="657">
        <f t="shared" si="99"/>
        <v>423</v>
      </c>
      <c r="K91" s="657">
        <f t="shared" si="99"/>
        <v>426</v>
      </c>
      <c r="L91" s="657">
        <f>'3(4)ｲ（表作成用1)'!D53</f>
        <v>28</v>
      </c>
      <c r="M91" s="674">
        <f t="shared" si="100"/>
        <v>65.727699530516432</v>
      </c>
      <c r="N91" s="680">
        <f t="shared" si="101"/>
        <v>27802.816901408452</v>
      </c>
      <c r="P91" s="642" t="str">
        <f t="shared" si="82"/>
        <v>９５歳以上</v>
      </c>
      <c r="Q91" s="657">
        <f t="shared" si="102"/>
        <v>423</v>
      </c>
      <c r="R91" s="657">
        <f t="shared" si="102"/>
        <v>426</v>
      </c>
      <c r="S91" s="657">
        <f>'3(4)ｲ（表作成用1)'!E53</f>
        <v>38</v>
      </c>
      <c r="T91" s="674">
        <f t="shared" si="103"/>
        <v>89.201877934272304</v>
      </c>
      <c r="U91" s="680">
        <f t="shared" si="104"/>
        <v>37732.394366197186</v>
      </c>
      <c r="W91" s="642" t="str">
        <f t="shared" si="87"/>
        <v>９５歳以上</v>
      </c>
      <c r="X91" s="657">
        <f t="shared" si="105"/>
        <v>423</v>
      </c>
      <c r="Y91" s="657">
        <f t="shared" si="105"/>
        <v>426</v>
      </c>
      <c r="Z91" s="657">
        <f>'3(4)ｲ（表作成用1)'!F53</f>
        <v>5</v>
      </c>
      <c r="AA91" s="674">
        <f t="shared" si="106"/>
        <v>11.737089201877934</v>
      </c>
      <c r="AB91" s="680">
        <f t="shared" si="107"/>
        <v>4964.788732394366</v>
      </c>
      <c r="AD91" s="642" t="str">
        <f t="shared" si="92"/>
        <v>９５歳以上</v>
      </c>
      <c r="AE91" s="657">
        <f t="shared" si="108"/>
        <v>423</v>
      </c>
      <c r="AF91" s="657">
        <f t="shared" si="108"/>
        <v>426</v>
      </c>
      <c r="AG91" s="657">
        <f>'3(4)ｲ（表作成用1)'!B53</f>
        <v>109</v>
      </c>
      <c r="AH91" s="674">
        <f t="shared" si="109"/>
        <v>255.86854460093898</v>
      </c>
      <c r="AI91" s="680">
        <f t="shared" si="110"/>
        <v>108232.39436619719</v>
      </c>
    </row>
    <row r="92" spans="2:35">
      <c r="B92" s="642" t="str">
        <f t="shared" si="74"/>
        <v>小計(b)</v>
      </c>
      <c r="C92" s="657">
        <f>SUM(C86:C91)</f>
        <v>24023</v>
      </c>
      <c r="D92" s="657">
        <f>SUM(D86:D91)</f>
        <v>15993</v>
      </c>
      <c r="E92" s="657">
        <f>SUM(E86:E91)</f>
        <v>228</v>
      </c>
      <c r="F92" s="673"/>
      <c r="G92" s="680">
        <f>SUM(G86:G91)</f>
        <v>434747.15324466152</v>
      </c>
      <c r="I92" s="642" t="str">
        <f t="shared" si="77"/>
        <v>小計(b)</v>
      </c>
      <c r="J92" s="657">
        <f>SUM(J86:J91)</f>
        <v>24023</v>
      </c>
      <c r="K92" s="657">
        <f>SUM(K86:K91)</f>
        <v>15993</v>
      </c>
      <c r="L92" s="657">
        <f>SUM(L86:L91)</f>
        <v>154</v>
      </c>
      <c r="M92" s="673"/>
      <c r="N92" s="680">
        <f>SUM(N86:N91)</f>
        <v>343600.32750465325</v>
      </c>
      <c r="P92" s="642" t="str">
        <f t="shared" si="82"/>
        <v>小計(b)</v>
      </c>
      <c r="Q92" s="657">
        <f t="shared" si="102"/>
        <v>24023</v>
      </c>
      <c r="R92" s="657">
        <f t="shared" si="102"/>
        <v>15993</v>
      </c>
      <c r="S92" s="657">
        <f>SUM(S86:S91)</f>
        <v>105</v>
      </c>
      <c r="T92" s="673"/>
      <c r="U92" s="680">
        <f>SUM(U86:U91)</f>
        <v>230684.68045522511</v>
      </c>
      <c r="W92" s="642" t="str">
        <f t="shared" si="87"/>
        <v>小計(b)</v>
      </c>
      <c r="X92" s="657">
        <f t="shared" si="105"/>
        <v>24023</v>
      </c>
      <c r="Y92" s="657">
        <f t="shared" si="105"/>
        <v>15993</v>
      </c>
      <c r="Z92" s="657">
        <f>SUM(Z86:Z91)</f>
        <v>54</v>
      </c>
      <c r="AA92" s="673"/>
      <c r="AB92" s="680">
        <f>SUM(AB86:AB91)</f>
        <v>106219.95885132471</v>
      </c>
      <c r="AD92" s="642" t="str">
        <f t="shared" si="92"/>
        <v>小計(b)</v>
      </c>
      <c r="AE92" s="657">
        <f>J92</f>
        <v>24023</v>
      </c>
      <c r="AF92" s="657">
        <f>K92</f>
        <v>15993</v>
      </c>
      <c r="AG92" s="657">
        <f>SUM(AG86:AG91)</f>
        <v>828</v>
      </c>
      <c r="AH92" s="673"/>
      <c r="AI92" s="680">
        <f>SUM(AI86:AI91)</f>
        <v>1734921.0650833636</v>
      </c>
    </row>
    <row r="93" spans="2:35" ht="15" customHeight="1" thickBot="1">
      <c r="B93" s="646" t="str">
        <f t="shared" si="74"/>
        <v>年齢調整死亡率(b)</v>
      </c>
      <c r="C93" s="694">
        <f>G92/C92</f>
        <v>18.097121643619094</v>
      </c>
      <c r="D93" s="695"/>
      <c r="E93" s="695"/>
      <c r="F93" s="695"/>
      <c r="G93" s="696"/>
      <c r="I93" s="646" t="str">
        <f t="shared" si="77"/>
        <v>年齢調整死亡率(b)</v>
      </c>
      <c r="J93" s="694">
        <f>N92/J92</f>
        <v>14.30297329661796</v>
      </c>
      <c r="K93" s="695"/>
      <c r="L93" s="695"/>
      <c r="M93" s="695"/>
      <c r="N93" s="696"/>
      <c r="P93" s="646" t="str">
        <f t="shared" si="82"/>
        <v>年齢調整死亡率(b)</v>
      </c>
      <c r="Q93" s="694">
        <f>U92/Q92</f>
        <v>9.6026591372944718</v>
      </c>
      <c r="R93" s="695"/>
      <c r="S93" s="695"/>
      <c r="T93" s="695"/>
      <c r="U93" s="696"/>
      <c r="W93" s="646" t="str">
        <f t="shared" si="87"/>
        <v>年齢調整死亡率(b)</v>
      </c>
      <c r="X93" s="694">
        <f>AB92/X92</f>
        <v>4.4215942576416234</v>
      </c>
      <c r="Y93" s="695"/>
      <c r="Z93" s="695"/>
      <c r="AA93" s="695"/>
      <c r="AB93" s="696"/>
      <c r="AD93" s="646" t="str">
        <f t="shared" si="92"/>
        <v>年齢調整死亡率(b)</v>
      </c>
      <c r="AE93" s="694">
        <f>AI92/AE92</f>
        <v>72.219167676117209</v>
      </c>
      <c r="AF93" s="695"/>
      <c r="AG93" s="695"/>
      <c r="AH93" s="695"/>
      <c r="AI93" s="696"/>
    </row>
    <row r="94" spans="2:35">
      <c r="B94" s="641" t="str">
        <f t="shared" si="74"/>
        <v>年齢不詳</v>
      </c>
      <c r="C94" s="677"/>
      <c r="D94" s="675">
        <f>'1人口の推移　年齢階級別'!B51</f>
        <v>435</v>
      </c>
      <c r="E94" s="675">
        <f>'3(4)ｲ（表作成用1)'!C54</f>
        <v>0</v>
      </c>
      <c r="F94" s="676">
        <f>E94*1000/D94</f>
        <v>0</v>
      </c>
      <c r="G94" s="681">
        <f>D94*F94</f>
        <v>0</v>
      </c>
      <c r="I94" s="888" t="str">
        <f t="shared" si="77"/>
        <v>年齢不詳</v>
      </c>
      <c r="J94" s="887"/>
      <c r="K94" s="886">
        <f>D94</f>
        <v>435</v>
      </c>
      <c r="L94" s="886">
        <f>'3(4)ｲ（表作成用1)'!D54</f>
        <v>0</v>
      </c>
      <c r="M94" s="885">
        <f>L94*1000/K94</f>
        <v>0</v>
      </c>
      <c r="N94" s="884">
        <f>K94*M94</f>
        <v>0</v>
      </c>
      <c r="P94" s="888" t="str">
        <f t="shared" si="82"/>
        <v>年齢不詳</v>
      </c>
      <c r="Q94" s="887"/>
      <c r="R94" s="886">
        <f>D94</f>
        <v>435</v>
      </c>
      <c r="S94" s="886">
        <f>'3(4)ｲ（表作成用1)'!E54</f>
        <v>0</v>
      </c>
      <c r="T94" s="885">
        <f>S94*1000/R94</f>
        <v>0</v>
      </c>
      <c r="U94" s="884">
        <f>R94*T94</f>
        <v>0</v>
      </c>
      <c r="W94" s="888" t="str">
        <f t="shared" si="87"/>
        <v>年齢不詳</v>
      </c>
      <c r="X94" s="887"/>
      <c r="Y94" s="886">
        <f>D94</f>
        <v>435</v>
      </c>
      <c r="Z94" s="886">
        <f>'3(4)ｲ（表作成用1)'!F54</f>
        <v>0</v>
      </c>
      <c r="AA94" s="885">
        <f>Z94*1000/Y94</f>
        <v>0</v>
      </c>
      <c r="AB94" s="884">
        <f>Y94*AA94</f>
        <v>0</v>
      </c>
      <c r="AD94" s="888" t="str">
        <f t="shared" si="92"/>
        <v>年齢不詳</v>
      </c>
      <c r="AE94" s="887"/>
      <c r="AF94" s="886">
        <f>D94</f>
        <v>435</v>
      </c>
      <c r="AG94" s="886">
        <f>'3(4)ｲ（表作成用1)'!B54</f>
        <v>0</v>
      </c>
      <c r="AH94" s="885">
        <f>AG94*1000/AF94</f>
        <v>0</v>
      </c>
      <c r="AI94" s="884">
        <f>AF94*AH94</f>
        <v>0</v>
      </c>
    </row>
    <row r="95" spans="2:35">
      <c r="B95" s="642" t="str">
        <f t="shared" si="74"/>
        <v>合計(a+b)</v>
      </c>
      <c r="C95" s="657">
        <f>SUM(C70:C83,C86:C91,C94)</f>
        <v>125319</v>
      </c>
      <c r="D95" s="657">
        <f>SUM(D70:D83,D86:D91,D94)</f>
        <v>85610</v>
      </c>
      <c r="E95" s="657">
        <f>SUM(E70:E83,E86:E91,E94)</f>
        <v>280</v>
      </c>
      <c r="F95" s="673"/>
      <c r="G95" s="680">
        <f>SUM(G70:G83,G86:G91,G94)</f>
        <v>514741.09238810505</v>
      </c>
      <c r="I95" s="642" t="str">
        <f t="shared" si="77"/>
        <v>合計(a+b)</v>
      </c>
      <c r="J95" s="657">
        <f>SUM(J70:J83,J86:J91,J94)</f>
        <v>125319</v>
      </c>
      <c r="K95" s="657">
        <f>SUM(K70:K83,K86:K91,K94)</f>
        <v>85610</v>
      </c>
      <c r="L95" s="657">
        <f>SUM(L70:L83,L86:L91,L94)</f>
        <v>171</v>
      </c>
      <c r="M95" s="673"/>
      <c r="N95" s="680">
        <f>SUM(N70:N83,N86:N91,N94)</f>
        <v>369451.42770184629</v>
      </c>
      <c r="P95" s="642" t="str">
        <f t="shared" si="82"/>
        <v>合計(a+b)</v>
      </c>
      <c r="Q95" s="657">
        <f>SUM(Q70:Q83,Q86:Q91,Q94)</f>
        <v>125319</v>
      </c>
      <c r="R95" s="657">
        <f>SUM(R70:R83,R86:R91,R94)</f>
        <v>85610</v>
      </c>
      <c r="S95" s="657">
        <f>SUM(S70:S83,S86:S91,S94)</f>
        <v>105</v>
      </c>
      <c r="T95" s="673"/>
      <c r="U95" s="680">
        <f>SUM(U70:U83,U86:U91,U94)</f>
        <v>230684.68045522511</v>
      </c>
      <c r="W95" s="642" t="str">
        <f t="shared" si="87"/>
        <v>合計(a+b)</v>
      </c>
      <c r="X95" s="657">
        <f>SUM(X70:X83,X86:X91,X94)</f>
        <v>125319</v>
      </c>
      <c r="Y95" s="657">
        <f>SUM(Y70:Y83,Y86:Y91,Y94)</f>
        <v>85610</v>
      </c>
      <c r="Z95" s="657">
        <f>SUM(Z70:Z83,Z86:Z91,Z94)</f>
        <v>62</v>
      </c>
      <c r="AA95" s="673"/>
      <c r="AB95" s="680">
        <f>SUM(AB70:AB83,AB86:AB91,AB94)</f>
        <v>118482.01573375476</v>
      </c>
      <c r="AD95" s="642" t="str">
        <f t="shared" si="92"/>
        <v>合計(a+b)</v>
      </c>
      <c r="AE95" s="657">
        <f>SUM(AE70:AE83,AE86:AE91,AE94)</f>
        <v>125319</v>
      </c>
      <c r="AF95" s="657">
        <f>SUM(AF70:AF83,AF86:AF91,AF94)</f>
        <v>85610</v>
      </c>
      <c r="AG95" s="657">
        <f>SUM(AG70:AG83,AG86:AG91,AG94)</f>
        <v>945</v>
      </c>
      <c r="AH95" s="673"/>
      <c r="AI95" s="680">
        <f>SUM(AI70:AI83,AI86:AI91,AI94)</f>
        <v>1913425.3191249217</v>
      </c>
    </row>
    <row r="96" spans="2:35" ht="15" customHeight="1" thickBot="1">
      <c r="B96" s="646" t="str">
        <f t="shared" si="74"/>
        <v>年齢調整死亡率(a+b)</v>
      </c>
      <c r="C96" s="694">
        <f>G95/C95*100</f>
        <v>410.74465355461268</v>
      </c>
      <c r="D96" s="695"/>
      <c r="E96" s="695"/>
      <c r="F96" s="695"/>
      <c r="G96" s="696"/>
      <c r="I96" s="646" t="str">
        <f t="shared" si="77"/>
        <v>年齢調整死亡率(a+b)</v>
      </c>
      <c r="J96" s="694">
        <f>N95/J95*100</f>
        <v>294.80879012906763</v>
      </c>
      <c r="K96" s="695"/>
      <c r="L96" s="695"/>
      <c r="M96" s="695"/>
      <c r="N96" s="696"/>
      <c r="P96" s="646" t="str">
        <f t="shared" si="82"/>
        <v>年齢調整死亡率(a+b)</v>
      </c>
      <c r="Q96" s="694">
        <f>U95/Q95*100</f>
        <v>184.07797736594219</v>
      </c>
      <c r="R96" s="695"/>
      <c r="S96" s="695"/>
      <c r="T96" s="695"/>
      <c r="U96" s="696"/>
      <c r="W96" s="646" t="str">
        <f t="shared" si="87"/>
        <v>年齢調整死亡率(a+b)</v>
      </c>
      <c r="X96" s="694">
        <f>AB95/X95*100</f>
        <v>94.544335442953383</v>
      </c>
      <c r="Y96" s="695"/>
      <c r="Z96" s="695"/>
      <c r="AA96" s="695"/>
      <c r="AB96" s="696"/>
      <c r="AD96" s="646" t="str">
        <f t="shared" si="92"/>
        <v>年齢調整死亡率(a+b)</v>
      </c>
      <c r="AE96" s="882">
        <f>AI95/AE95*100</f>
        <v>1526.8437500498103</v>
      </c>
      <c r="AF96" s="695"/>
      <c r="AG96" s="695"/>
      <c r="AH96" s="695"/>
      <c r="AI96" s="696"/>
    </row>
    <row r="97" spans="2:35">
      <c r="C97" s="637"/>
      <c r="D97" s="637"/>
      <c r="E97" s="637"/>
      <c r="F97" s="664"/>
      <c r="G97" s="678"/>
    </row>
    <row r="98" spans="2:35">
      <c r="C98" s="637"/>
      <c r="D98" s="637"/>
      <c r="E98" s="637"/>
      <c r="F98" s="637"/>
      <c r="G98" s="678"/>
    </row>
    <row r="99" spans="2:35">
      <c r="B99" s="689" t="s">
        <v>403</v>
      </c>
      <c r="C99" s="637"/>
      <c r="E99" s="637"/>
      <c r="F99" s="664"/>
      <c r="G99" s="678"/>
    </row>
    <row r="100" spans="2:35" ht="14.25" thickBot="1">
      <c r="B100" s="638" t="s">
        <v>384</v>
      </c>
      <c r="C100" s="640" t="str">
        <f>C5</f>
        <v>悪性
新生物</v>
      </c>
      <c r="D100" s="637"/>
      <c r="E100" s="637"/>
      <c r="F100" s="664"/>
      <c r="G100" s="678"/>
      <c r="I100" s="638" t="s">
        <v>394</v>
      </c>
      <c r="J100" s="640" t="str">
        <f>J5</f>
        <v>心疾患</v>
      </c>
      <c r="M100" s="664"/>
      <c r="P100" s="638" t="s">
        <v>395</v>
      </c>
      <c r="Q100" s="640" t="str">
        <f>Q5</f>
        <v>老衰</v>
      </c>
      <c r="T100" s="664"/>
      <c r="U100" s="678"/>
      <c r="W100" s="638" t="s">
        <v>396</v>
      </c>
      <c r="X100" s="640" t="str">
        <f>X5</f>
        <v>脳血管
疾患</v>
      </c>
      <c r="AA100" s="664"/>
      <c r="AD100" s="638"/>
      <c r="AE100" s="640" t="str">
        <f>AE5</f>
        <v>総数</v>
      </c>
      <c r="AH100" s="664"/>
      <c r="AI100" s="678"/>
    </row>
    <row r="101" spans="2:35" s="661" customFormat="1">
      <c r="B101" s="658"/>
      <c r="C101" s="659" t="s">
        <v>385</v>
      </c>
      <c r="D101" s="659" t="s">
        <v>386</v>
      </c>
      <c r="E101" s="660" t="s">
        <v>376</v>
      </c>
      <c r="F101" s="665" t="s">
        <v>387</v>
      </c>
      <c r="G101" s="679" t="s">
        <v>388</v>
      </c>
      <c r="I101" s="658"/>
      <c r="J101" s="659" t="s">
        <v>385</v>
      </c>
      <c r="K101" s="659" t="s">
        <v>386</v>
      </c>
      <c r="L101" s="660" t="s">
        <v>376</v>
      </c>
      <c r="M101" s="665" t="s">
        <v>387</v>
      </c>
      <c r="N101" s="679" t="s">
        <v>388</v>
      </c>
      <c r="P101" s="658"/>
      <c r="Q101" s="659" t="s">
        <v>385</v>
      </c>
      <c r="R101" s="659" t="s">
        <v>386</v>
      </c>
      <c r="S101" s="660" t="s">
        <v>376</v>
      </c>
      <c r="T101" s="665" t="s">
        <v>387</v>
      </c>
      <c r="U101" s="679" t="s">
        <v>388</v>
      </c>
      <c r="W101" s="658"/>
      <c r="X101" s="659" t="s">
        <v>385</v>
      </c>
      <c r="Y101" s="659" t="s">
        <v>386</v>
      </c>
      <c r="Z101" s="660" t="s">
        <v>376</v>
      </c>
      <c r="AA101" s="665" t="s">
        <v>387</v>
      </c>
      <c r="AB101" s="679" t="s">
        <v>388</v>
      </c>
      <c r="AD101" s="658"/>
      <c r="AE101" s="659" t="s">
        <v>385</v>
      </c>
      <c r="AF101" s="659" t="s">
        <v>386</v>
      </c>
      <c r="AG101" s="660" t="s">
        <v>376</v>
      </c>
      <c r="AH101" s="665" t="s">
        <v>387</v>
      </c>
      <c r="AI101" s="679" t="s">
        <v>388</v>
      </c>
    </row>
    <row r="102" spans="2:35">
      <c r="B102" s="642" t="str">
        <f t="shared" ref="B102:B128" si="111">B7</f>
        <v>０～４歳</v>
      </c>
      <c r="C102" s="657">
        <f>'3(4)ｲ死因順位'!D43</f>
        <v>5026</v>
      </c>
      <c r="D102" s="644">
        <f>'1人口の推移　年齢階級別'!E31</f>
        <v>2231</v>
      </c>
      <c r="E102" s="657">
        <f>'3(4)ｲ（表作成用1)'!J34</f>
        <v>0</v>
      </c>
      <c r="F102" s="674">
        <f t="shared" ref="F102:F115" si="112">E102*1000/D102</f>
        <v>0</v>
      </c>
      <c r="G102" s="680">
        <f t="shared" ref="G102:G115" si="113">C102*F102</f>
        <v>0</v>
      </c>
      <c r="I102" s="642" t="str">
        <f t="shared" ref="I102:I128" si="114">I7</f>
        <v>０～４歳</v>
      </c>
      <c r="J102" s="644">
        <f t="shared" ref="J102:J115" si="115">C102</f>
        <v>5026</v>
      </c>
      <c r="K102" s="644">
        <f t="shared" ref="K102:K115" si="116">D102</f>
        <v>2231</v>
      </c>
      <c r="L102" s="657">
        <f>'3(4)ｲ（表作成用1)'!K34</f>
        <v>0</v>
      </c>
      <c r="M102" s="674">
        <f t="shared" ref="M102:M115" si="117">L102*1000/K102</f>
        <v>0</v>
      </c>
      <c r="N102" s="680">
        <f t="shared" ref="N102:N115" si="118">J102*M102</f>
        <v>0</v>
      </c>
      <c r="P102" s="642" t="str">
        <f t="shared" ref="P102:P128" si="119">P7</f>
        <v>０～４歳</v>
      </c>
      <c r="Q102" s="644">
        <f t="shared" ref="Q102:Q115" si="120">C102</f>
        <v>5026</v>
      </c>
      <c r="R102" s="644">
        <f t="shared" ref="R102:R115" si="121">D102</f>
        <v>2231</v>
      </c>
      <c r="S102" s="657">
        <f>'3(4)ｲ（表作成用1)'!L34</f>
        <v>0</v>
      </c>
      <c r="T102" s="674">
        <f t="shared" ref="T102:T115" si="122">S102*1000/R102</f>
        <v>0</v>
      </c>
      <c r="U102" s="680">
        <f t="shared" ref="U102:U115" si="123">Q102*T102</f>
        <v>0</v>
      </c>
      <c r="W102" s="642" t="str">
        <f t="shared" ref="W102:W128" si="124">W7</f>
        <v>０～４歳</v>
      </c>
      <c r="X102" s="644">
        <f t="shared" ref="X102:X115" si="125">C102</f>
        <v>5026</v>
      </c>
      <c r="Y102" s="644">
        <f t="shared" ref="Y102:Y115" si="126">D102</f>
        <v>2231</v>
      </c>
      <c r="Z102" s="657">
        <f>'3(4)ｲ（表作成用1)'!M34</f>
        <v>0</v>
      </c>
      <c r="AA102" s="674">
        <f t="shared" ref="AA102:AA115" si="127">Z102*1000/Y102</f>
        <v>0</v>
      </c>
      <c r="AB102" s="680">
        <f t="shared" ref="AB102:AB115" si="128">X102*AA102</f>
        <v>0</v>
      </c>
      <c r="AD102" s="642" t="str">
        <f t="shared" ref="AD102:AD128" si="129">AD7</f>
        <v>０～４歳</v>
      </c>
      <c r="AE102" s="644">
        <f t="shared" ref="AE102:AE115" si="130">C102</f>
        <v>5026</v>
      </c>
      <c r="AF102" s="644">
        <f t="shared" ref="AF102:AF115" si="131">D102</f>
        <v>2231</v>
      </c>
      <c r="AG102" s="657">
        <f>'3(4)ｲ（表作成用1)'!I34</f>
        <v>1</v>
      </c>
      <c r="AH102" s="674">
        <f t="shared" ref="AH102:AH115" si="132">AG102*1000/AF102</f>
        <v>0.44822949350067237</v>
      </c>
      <c r="AI102" s="680">
        <f t="shared" ref="AI102:AI115" si="133">AE102*AH102</f>
        <v>2252.8014343343793</v>
      </c>
    </row>
    <row r="103" spans="2:35">
      <c r="B103" s="642" t="str">
        <f t="shared" si="111"/>
        <v>５～９歳</v>
      </c>
      <c r="C103" s="657">
        <f>'3(4)ｲ死因順位'!D44</f>
        <v>5369</v>
      </c>
      <c r="D103" s="644">
        <f>'1人口の推移　年齢階級別'!E32</f>
        <v>2443</v>
      </c>
      <c r="E103" s="657">
        <f>'3(4)ｲ（表作成用1)'!J35</f>
        <v>0</v>
      </c>
      <c r="F103" s="674">
        <f t="shared" si="112"/>
        <v>0</v>
      </c>
      <c r="G103" s="680">
        <f t="shared" si="113"/>
        <v>0</v>
      </c>
      <c r="I103" s="642" t="str">
        <f t="shared" si="114"/>
        <v>５～９歳</v>
      </c>
      <c r="J103" s="644">
        <f t="shared" si="115"/>
        <v>5369</v>
      </c>
      <c r="K103" s="644">
        <f t="shared" si="116"/>
        <v>2443</v>
      </c>
      <c r="L103" s="657">
        <f>'3(4)ｲ（表作成用1)'!K35</f>
        <v>0</v>
      </c>
      <c r="M103" s="674">
        <f t="shared" si="117"/>
        <v>0</v>
      </c>
      <c r="N103" s="680">
        <f t="shared" si="118"/>
        <v>0</v>
      </c>
      <c r="P103" s="642" t="str">
        <f t="shared" si="119"/>
        <v>５～９歳</v>
      </c>
      <c r="Q103" s="644">
        <f t="shared" si="120"/>
        <v>5369</v>
      </c>
      <c r="R103" s="644">
        <f t="shared" si="121"/>
        <v>2443</v>
      </c>
      <c r="S103" s="657">
        <f>'3(4)ｲ（表作成用1)'!L35</f>
        <v>0</v>
      </c>
      <c r="T103" s="674">
        <f t="shared" si="122"/>
        <v>0</v>
      </c>
      <c r="U103" s="680">
        <f t="shared" si="123"/>
        <v>0</v>
      </c>
      <c r="W103" s="642" t="str">
        <f t="shared" si="124"/>
        <v>５～９歳</v>
      </c>
      <c r="X103" s="644">
        <f t="shared" si="125"/>
        <v>5369</v>
      </c>
      <c r="Y103" s="644">
        <f t="shared" si="126"/>
        <v>2443</v>
      </c>
      <c r="Z103" s="657">
        <f>'3(4)ｲ（表作成用1)'!M35</f>
        <v>0</v>
      </c>
      <c r="AA103" s="674">
        <f t="shared" si="127"/>
        <v>0</v>
      </c>
      <c r="AB103" s="680">
        <f t="shared" si="128"/>
        <v>0</v>
      </c>
      <c r="AD103" s="642" t="str">
        <f t="shared" si="129"/>
        <v>５～９歳</v>
      </c>
      <c r="AE103" s="644">
        <f t="shared" si="130"/>
        <v>5369</v>
      </c>
      <c r="AF103" s="644">
        <f t="shared" si="131"/>
        <v>2443</v>
      </c>
      <c r="AG103" s="657">
        <f>'3(4)ｲ（表作成用1)'!I35</f>
        <v>0</v>
      </c>
      <c r="AH103" s="674">
        <f t="shared" si="132"/>
        <v>0</v>
      </c>
      <c r="AI103" s="680">
        <f t="shared" si="133"/>
        <v>0</v>
      </c>
    </row>
    <row r="104" spans="2:35">
      <c r="B104" s="642" t="str">
        <f t="shared" si="111"/>
        <v>１０～１４歳</v>
      </c>
      <c r="C104" s="657">
        <f>'3(4)ｲ死因順位'!D45</f>
        <v>5711</v>
      </c>
      <c r="D104" s="644">
        <f>'1人口の推移　年齢階級別'!E33</f>
        <v>2522</v>
      </c>
      <c r="E104" s="657">
        <f>'3(4)ｲ（表作成用1)'!J36</f>
        <v>0</v>
      </c>
      <c r="F104" s="674">
        <f t="shared" si="112"/>
        <v>0</v>
      </c>
      <c r="G104" s="680">
        <f t="shared" si="113"/>
        <v>0</v>
      </c>
      <c r="I104" s="642" t="str">
        <f t="shared" si="114"/>
        <v>１０～１４歳</v>
      </c>
      <c r="J104" s="644">
        <f t="shared" si="115"/>
        <v>5711</v>
      </c>
      <c r="K104" s="644">
        <f t="shared" si="116"/>
        <v>2522</v>
      </c>
      <c r="L104" s="657">
        <f>'3(4)ｲ（表作成用1)'!K36</f>
        <v>0</v>
      </c>
      <c r="M104" s="674">
        <f t="shared" si="117"/>
        <v>0</v>
      </c>
      <c r="N104" s="680">
        <f t="shared" si="118"/>
        <v>0</v>
      </c>
      <c r="P104" s="642" t="str">
        <f t="shared" si="119"/>
        <v>１０～１４歳</v>
      </c>
      <c r="Q104" s="644">
        <f t="shared" si="120"/>
        <v>5711</v>
      </c>
      <c r="R104" s="644">
        <f t="shared" si="121"/>
        <v>2522</v>
      </c>
      <c r="S104" s="657">
        <f>'3(4)ｲ（表作成用1)'!L36</f>
        <v>0</v>
      </c>
      <c r="T104" s="674">
        <f t="shared" si="122"/>
        <v>0</v>
      </c>
      <c r="U104" s="680">
        <f t="shared" si="123"/>
        <v>0</v>
      </c>
      <c r="W104" s="642" t="str">
        <f t="shared" si="124"/>
        <v>１０～１４歳</v>
      </c>
      <c r="X104" s="644">
        <f t="shared" si="125"/>
        <v>5711</v>
      </c>
      <c r="Y104" s="644">
        <f t="shared" si="126"/>
        <v>2522</v>
      </c>
      <c r="Z104" s="657">
        <f>'3(4)ｲ（表作成用1)'!M36</f>
        <v>0</v>
      </c>
      <c r="AA104" s="674">
        <f t="shared" si="127"/>
        <v>0</v>
      </c>
      <c r="AB104" s="680">
        <f t="shared" si="128"/>
        <v>0</v>
      </c>
      <c r="AD104" s="642" t="str">
        <f t="shared" si="129"/>
        <v>１０～１４歳</v>
      </c>
      <c r="AE104" s="644">
        <f t="shared" si="130"/>
        <v>5711</v>
      </c>
      <c r="AF104" s="644">
        <f t="shared" si="131"/>
        <v>2522</v>
      </c>
      <c r="AG104" s="657">
        <f>'3(4)ｲ（表作成用1)'!I36</f>
        <v>0</v>
      </c>
      <c r="AH104" s="674">
        <f t="shared" si="132"/>
        <v>0</v>
      </c>
      <c r="AI104" s="680">
        <f t="shared" si="133"/>
        <v>0</v>
      </c>
    </row>
    <row r="105" spans="2:35">
      <c r="B105" s="642" t="str">
        <f t="shared" si="111"/>
        <v>１５～１９歳</v>
      </c>
      <c r="C105" s="657">
        <f>'3(4)ｲ死因順位'!D46</f>
        <v>6053</v>
      </c>
      <c r="D105" s="644">
        <f>'1人口の推移　年齢階級別'!E34</f>
        <v>2762</v>
      </c>
      <c r="E105" s="657">
        <f>'3(4)ｲ（表作成用1)'!J37</f>
        <v>0</v>
      </c>
      <c r="F105" s="674">
        <f t="shared" si="112"/>
        <v>0</v>
      </c>
      <c r="G105" s="680">
        <f t="shared" si="113"/>
        <v>0</v>
      </c>
      <c r="I105" s="642" t="str">
        <f t="shared" si="114"/>
        <v>１５～１９歳</v>
      </c>
      <c r="J105" s="644">
        <f t="shared" si="115"/>
        <v>6053</v>
      </c>
      <c r="K105" s="644">
        <f t="shared" si="116"/>
        <v>2762</v>
      </c>
      <c r="L105" s="657">
        <f>'3(4)ｲ（表作成用1)'!K37</f>
        <v>0</v>
      </c>
      <c r="M105" s="674">
        <f t="shared" si="117"/>
        <v>0</v>
      </c>
      <c r="N105" s="680">
        <f t="shared" si="118"/>
        <v>0</v>
      </c>
      <c r="P105" s="642" t="str">
        <f t="shared" si="119"/>
        <v>１５～１９歳</v>
      </c>
      <c r="Q105" s="644">
        <f t="shared" si="120"/>
        <v>6053</v>
      </c>
      <c r="R105" s="644">
        <f t="shared" si="121"/>
        <v>2762</v>
      </c>
      <c r="S105" s="657">
        <f>'3(4)ｲ（表作成用1)'!L37</f>
        <v>0</v>
      </c>
      <c r="T105" s="674">
        <f t="shared" si="122"/>
        <v>0</v>
      </c>
      <c r="U105" s="680">
        <f t="shared" si="123"/>
        <v>0</v>
      </c>
      <c r="W105" s="642" t="str">
        <f t="shared" si="124"/>
        <v>１５～１９歳</v>
      </c>
      <c r="X105" s="644">
        <f t="shared" si="125"/>
        <v>6053</v>
      </c>
      <c r="Y105" s="644">
        <f t="shared" si="126"/>
        <v>2762</v>
      </c>
      <c r="Z105" s="657">
        <f>'3(4)ｲ（表作成用1)'!M37</f>
        <v>0</v>
      </c>
      <c r="AA105" s="674">
        <f t="shared" si="127"/>
        <v>0</v>
      </c>
      <c r="AB105" s="680">
        <f t="shared" si="128"/>
        <v>0</v>
      </c>
      <c r="AD105" s="642" t="str">
        <f t="shared" si="129"/>
        <v>１５～１９歳</v>
      </c>
      <c r="AE105" s="644">
        <f t="shared" si="130"/>
        <v>6053</v>
      </c>
      <c r="AF105" s="644">
        <f t="shared" si="131"/>
        <v>2762</v>
      </c>
      <c r="AG105" s="657">
        <f>'3(4)ｲ（表作成用1)'!I37</f>
        <v>0</v>
      </c>
      <c r="AH105" s="674">
        <f t="shared" si="132"/>
        <v>0</v>
      </c>
      <c r="AI105" s="680">
        <f t="shared" si="133"/>
        <v>0</v>
      </c>
    </row>
    <row r="106" spans="2:35">
      <c r="B106" s="642" t="str">
        <f t="shared" si="111"/>
        <v>２０～２４歳</v>
      </c>
      <c r="C106" s="657">
        <f>'3(4)ｲ死因順位'!D47</f>
        <v>6396</v>
      </c>
      <c r="D106" s="644">
        <f>'1人口の推移　年齢階級別'!E35</f>
        <v>3140</v>
      </c>
      <c r="E106" s="657">
        <f>'3(4)ｲ（表作成用1)'!J38</f>
        <v>0</v>
      </c>
      <c r="F106" s="674">
        <f t="shared" si="112"/>
        <v>0</v>
      </c>
      <c r="G106" s="680">
        <f t="shared" si="113"/>
        <v>0</v>
      </c>
      <c r="I106" s="642" t="str">
        <f t="shared" si="114"/>
        <v>２０～２４歳</v>
      </c>
      <c r="J106" s="644">
        <f t="shared" si="115"/>
        <v>6396</v>
      </c>
      <c r="K106" s="644">
        <f t="shared" si="116"/>
        <v>3140</v>
      </c>
      <c r="L106" s="657">
        <f>'3(4)ｲ（表作成用1)'!K38</f>
        <v>0</v>
      </c>
      <c r="M106" s="674">
        <f t="shared" si="117"/>
        <v>0</v>
      </c>
      <c r="N106" s="680">
        <f t="shared" si="118"/>
        <v>0</v>
      </c>
      <c r="P106" s="642" t="str">
        <f t="shared" si="119"/>
        <v>２０～２４歳</v>
      </c>
      <c r="Q106" s="644">
        <f t="shared" si="120"/>
        <v>6396</v>
      </c>
      <c r="R106" s="644">
        <f t="shared" si="121"/>
        <v>3140</v>
      </c>
      <c r="S106" s="657">
        <f>'3(4)ｲ（表作成用1)'!L38</f>
        <v>0</v>
      </c>
      <c r="T106" s="674">
        <f t="shared" si="122"/>
        <v>0</v>
      </c>
      <c r="U106" s="680">
        <f t="shared" si="123"/>
        <v>0</v>
      </c>
      <c r="W106" s="642" t="str">
        <f t="shared" si="124"/>
        <v>２０～２４歳</v>
      </c>
      <c r="X106" s="644">
        <f t="shared" si="125"/>
        <v>6396</v>
      </c>
      <c r="Y106" s="644">
        <f t="shared" si="126"/>
        <v>3140</v>
      </c>
      <c r="Z106" s="657">
        <f>'3(4)ｲ（表作成用1)'!M38</f>
        <v>0</v>
      </c>
      <c r="AA106" s="674">
        <f t="shared" si="127"/>
        <v>0</v>
      </c>
      <c r="AB106" s="680">
        <f t="shared" si="128"/>
        <v>0</v>
      </c>
      <c r="AD106" s="642" t="str">
        <f t="shared" si="129"/>
        <v>２０～２４歳</v>
      </c>
      <c r="AE106" s="644">
        <f t="shared" si="130"/>
        <v>6396</v>
      </c>
      <c r="AF106" s="644">
        <f t="shared" si="131"/>
        <v>3140</v>
      </c>
      <c r="AG106" s="657">
        <f>'3(4)ｲ（表作成用1)'!I38</f>
        <v>1</v>
      </c>
      <c r="AH106" s="674">
        <f t="shared" si="132"/>
        <v>0.31847133757961782</v>
      </c>
      <c r="AI106" s="680">
        <f t="shared" si="133"/>
        <v>2036.9426751592355</v>
      </c>
    </row>
    <row r="107" spans="2:35">
      <c r="B107" s="642" t="str">
        <f t="shared" si="111"/>
        <v>２５～２９歳</v>
      </c>
      <c r="C107" s="657">
        <f>'3(4)ｲ死因順位'!D48</f>
        <v>6738</v>
      </c>
      <c r="D107" s="644">
        <f>'1人口の推移　年齢階級別'!E36</f>
        <v>2796</v>
      </c>
      <c r="E107" s="657">
        <f>'3(4)ｲ（表作成用1)'!J39</f>
        <v>1</v>
      </c>
      <c r="F107" s="674">
        <f t="shared" si="112"/>
        <v>0.35765379113018597</v>
      </c>
      <c r="G107" s="680">
        <f t="shared" si="113"/>
        <v>2409.8712446351929</v>
      </c>
      <c r="I107" s="642" t="str">
        <f t="shared" si="114"/>
        <v>２５～２９歳</v>
      </c>
      <c r="J107" s="644">
        <f t="shared" si="115"/>
        <v>6738</v>
      </c>
      <c r="K107" s="644">
        <f t="shared" si="116"/>
        <v>2796</v>
      </c>
      <c r="L107" s="657">
        <f>'3(4)ｲ（表作成用1)'!K39</f>
        <v>0</v>
      </c>
      <c r="M107" s="674">
        <f t="shared" si="117"/>
        <v>0</v>
      </c>
      <c r="N107" s="680">
        <f t="shared" si="118"/>
        <v>0</v>
      </c>
      <c r="P107" s="642" t="str">
        <f t="shared" si="119"/>
        <v>２５～２９歳</v>
      </c>
      <c r="Q107" s="644">
        <f t="shared" si="120"/>
        <v>6738</v>
      </c>
      <c r="R107" s="644">
        <f t="shared" si="121"/>
        <v>2796</v>
      </c>
      <c r="S107" s="657">
        <f>'3(4)ｲ（表作成用1)'!L39</f>
        <v>0</v>
      </c>
      <c r="T107" s="674">
        <f t="shared" si="122"/>
        <v>0</v>
      </c>
      <c r="U107" s="680">
        <f t="shared" si="123"/>
        <v>0</v>
      </c>
      <c r="W107" s="642" t="str">
        <f t="shared" si="124"/>
        <v>２５～２９歳</v>
      </c>
      <c r="X107" s="644">
        <f t="shared" si="125"/>
        <v>6738</v>
      </c>
      <c r="Y107" s="644">
        <f t="shared" si="126"/>
        <v>2796</v>
      </c>
      <c r="Z107" s="657">
        <f>'3(4)ｲ（表作成用1)'!M39</f>
        <v>0</v>
      </c>
      <c r="AA107" s="674">
        <f t="shared" si="127"/>
        <v>0</v>
      </c>
      <c r="AB107" s="680">
        <f t="shared" si="128"/>
        <v>0</v>
      </c>
      <c r="AD107" s="642" t="str">
        <f t="shared" si="129"/>
        <v>２５～２９歳</v>
      </c>
      <c r="AE107" s="644">
        <f t="shared" si="130"/>
        <v>6738</v>
      </c>
      <c r="AF107" s="644">
        <f t="shared" si="131"/>
        <v>2796</v>
      </c>
      <c r="AG107" s="657">
        <f>'3(4)ｲ（表作成用1)'!I39</f>
        <v>3</v>
      </c>
      <c r="AH107" s="674">
        <f t="shared" si="132"/>
        <v>1.0729613733905579</v>
      </c>
      <c r="AI107" s="680">
        <f t="shared" si="133"/>
        <v>7229.6137339055786</v>
      </c>
    </row>
    <row r="108" spans="2:35">
      <c r="B108" s="642" t="str">
        <f t="shared" si="111"/>
        <v>３０～３４歳</v>
      </c>
      <c r="C108" s="657">
        <f>'3(4)ｲ死因順位'!D49</f>
        <v>7081</v>
      </c>
      <c r="D108" s="644">
        <f>'1人口の推移　年齢階級別'!E37</f>
        <v>3352</v>
      </c>
      <c r="E108" s="657">
        <f>'3(4)ｲ（表作成用1)'!J40</f>
        <v>1</v>
      </c>
      <c r="F108" s="674">
        <f t="shared" si="112"/>
        <v>0.29832935560859186</v>
      </c>
      <c r="G108" s="680">
        <f t="shared" si="113"/>
        <v>2112.470167064439</v>
      </c>
      <c r="I108" s="642" t="str">
        <f t="shared" si="114"/>
        <v>３０～３４歳</v>
      </c>
      <c r="J108" s="644">
        <f t="shared" si="115"/>
        <v>7081</v>
      </c>
      <c r="K108" s="644">
        <f t="shared" si="116"/>
        <v>3352</v>
      </c>
      <c r="L108" s="657">
        <f>'3(4)ｲ（表作成用1)'!K40</f>
        <v>0</v>
      </c>
      <c r="M108" s="674">
        <f t="shared" si="117"/>
        <v>0</v>
      </c>
      <c r="N108" s="680">
        <f t="shared" si="118"/>
        <v>0</v>
      </c>
      <c r="P108" s="642" t="str">
        <f t="shared" si="119"/>
        <v>３０～３４歳</v>
      </c>
      <c r="Q108" s="644">
        <f t="shared" si="120"/>
        <v>7081</v>
      </c>
      <c r="R108" s="644">
        <f t="shared" si="121"/>
        <v>3352</v>
      </c>
      <c r="S108" s="657">
        <f>'3(4)ｲ（表作成用1)'!L40</f>
        <v>0</v>
      </c>
      <c r="T108" s="674">
        <f t="shared" si="122"/>
        <v>0</v>
      </c>
      <c r="U108" s="680">
        <f t="shared" si="123"/>
        <v>0</v>
      </c>
      <c r="W108" s="642" t="str">
        <f t="shared" si="124"/>
        <v>３０～３４歳</v>
      </c>
      <c r="X108" s="644">
        <f t="shared" si="125"/>
        <v>7081</v>
      </c>
      <c r="Y108" s="644">
        <f t="shared" si="126"/>
        <v>3352</v>
      </c>
      <c r="Z108" s="657">
        <f>'3(4)ｲ（表作成用1)'!M40</f>
        <v>0</v>
      </c>
      <c r="AA108" s="674">
        <f t="shared" si="127"/>
        <v>0</v>
      </c>
      <c r="AB108" s="680">
        <f t="shared" si="128"/>
        <v>0</v>
      </c>
      <c r="AD108" s="642" t="str">
        <f t="shared" si="129"/>
        <v>３０～３４歳</v>
      </c>
      <c r="AE108" s="644">
        <f t="shared" si="130"/>
        <v>7081</v>
      </c>
      <c r="AF108" s="644">
        <f t="shared" si="131"/>
        <v>3352</v>
      </c>
      <c r="AG108" s="657">
        <f>'3(4)ｲ（表作成用1)'!I40</f>
        <v>1</v>
      </c>
      <c r="AH108" s="674">
        <f t="shared" si="132"/>
        <v>0.29832935560859186</v>
      </c>
      <c r="AI108" s="680">
        <f t="shared" si="133"/>
        <v>2112.470167064439</v>
      </c>
    </row>
    <row r="109" spans="2:35">
      <c r="B109" s="642" t="str">
        <f t="shared" si="111"/>
        <v>３５～３９歳</v>
      </c>
      <c r="C109" s="657">
        <f>'3(4)ｲ死因順位'!D50</f>
        <v>7423</v>
      </c>
      <c r="D109" s="644">
        <f>'1人口の推移　年齢階級別'!E38</f>
        <v>3411</v>
      </c>
      <c r="E109" s="657">
        <f>'3(4)ｲ（表作成用1)'!J41</f>
        <v>0</v>
      </c>
      <c r="F109" s="674">
        <f t="shared" si="112"/>
        <v>0</v>
      </c>
      <c r="G109" s="680">
        <f t="shared" si="113"/>
        <v>0</v>
      </c>
      <c r="I109" s="642" t="str">
        <f t="shared" si="114"/>
        <v>３５～３９歳</v>
      </c>
      <c r="J109" s="644">
        <f t="shared" si="115"/>
        <v>7423</v>
      </c>
      <c r="K109" s="644">
        <f t="shared" si="116"/>
        <v>3411</v>
      </c>
      <c r="L109" s="657">
        <f>'3(4)ｲ（表作成用1)'!K41</f>
        <v>0</v>
      </c>
      <c r="M109" s="674">
        <f t="shared" si="117"/>
        <v>0</v>
      </c>
      <c r="N109" s="680">
        <f t="shared" si="118"/>
        <v>0</v>
      </c>
      <c r="P109" s="642" t="str">
        <f t="shared" si="119"/>
        <v>３５～３９歳</v>
      </c>
      <c r="Q109" s="644">
        <f t="shared" si="120"/>
        <v>7423</v>
      </c>
      <c r="R109" s="644">
        <f t="shared" si="121"/>
        <v>3411</v>
      </c>
      <c r="S109" s="657">
        <f>'3(4)ｲ（表作成用1)'!L41</f>
        <v>0</v>
      </c>
      <c r="T109" s="674">
        <f t="shared" si="122"/>
        <v>0</v>
      </c>
      <c r="U109" s="680">
        <f t="shared" si="123"/>
        <v>0</v>
      </c>
      <c r="W109" s="642" t="str">
        <f t="shared" si="124"/>
        <v>３５～３９歳</v>
      </c>
      <c r="X109" s="644">
        <f t="shared" si="125"/>
        <v>7423</v>
      </c>
      <c r="Y109" s="644">
        <f t="shared" si="126"/>
        <v>3411</v>
      </c>
      <c r="Z109" s="657">
        <f>'3(4)ｲ（表作成用1)'!M41</f>
        <v>0</v>
      </c>
      <c r="AA109" s="674">
        <f t="shared" si="127"/>
        <v>0</v>
      </c>
      <c r="AB109" s="680">
        <f t="shared" si="128"/>
        <v>0</v>
      </c>
      <c r="AD109" s="642" t="str">
        <f t="shared" si="129"/>
        <v>３５～３９歳</v>
      </c>
      <c r="AE109" s="644">
        <f t="shared" si="130"/>
        <v>7423</v>
      </c>
      <c r="AF109" s="644">
        <f t="shared" si="131"/>
        <v>3411</v>
      </c>
      <c r="AG109" s="657">
        <f>'3(4)ｲ（表作成用1)'!I41</f>
        <v>2</v>
      </c>
      <c r="AH109" s="674">
        <f t="shared" si="132"/>
        <v>0.58633831720902962</v>
      </c>
      <c r="AI109" s="680">
        <f t="shared" si="133"/>
        <v>4352.3893286426273</v>
      </c>
    </row>
    <row r="110" spans="2:35">
      <c r="B110" s="642" t="str">
        <f t="shared" si="111"/>
        <v>４０～４４歳</v>
      </c>
      <c r="C110" s="657">
        <f>'3(4)ｲ死因順位'!D51</f>
        <v>7766</v>
      </c>
      <c r="D110" s="644">
        <f>'1人口の推移　年齢階級別'!E39</f>
        <v>3727</v>
      </c>
      <c r="E110" s="657">
        <f>'3(4)ｲ（表作成用1)'!J42</f>
        <v>1</v>
      </c>
      <c r="F110" s="674">
        <f t="shared" si="112"/>
        <v>0.26831231553528306</v>
      </c>
      <c r="G110" s="680">
        <f t="shared" si="113"/>
        <v>2083.7134424470082</v>
      </c>
      <c r="I110" s="642" t="str">
        <f t="shared" si="114"/>
        <v>４０～４４歳</v>
      </c>
      <c r="J110" s="644">
        <f t="shared" si="115"/>
        <v>7766</v>
      </c>
      <c r="K110" s="644">
        <f t="shared" si="116"/>
        <v>3727</v>
      </c>
      <c r="L110" s="657">
        <f>'3(4)ｲ（表作成用1)'!K42</f>
        <v>0</v>
      </c>
      <c r="M110" s="674">
        <f t="shared" si="117"/>
        <v>0</v>
      </c>
      <c r="N110" s="680">
        <f t="shared" si="118"/>
        <v>0</v>
      </c>
      <c r="P110" s="642" t="str">
        <f t="shared" si="119"/>
        <v>４０～４４歳</v>
      </c>
      <c r="Q110" s="644">
        <f t="shared" si="120"/>
        <v>7766</v>
      </c>
      <c r="R110" s="644">
        <f t="shared" si="121"/>
        <v>3727</v>
      </c>
      <c r="S110" s="657">
        <f>'3(4)ｲ（表作成用1)'!L42</f>
        <v>0</v>
      </c>
      <c r="T110" s="674">
        <f t="shared" si="122"/>
        <v>0</v>
      </c>
      <c r="U110" s="680">
        <f t="shared" si="123"/>
        <v>0</v>
      </c>
      <c r="W110" s="642" t="str">
        <f t="shared" si="124"/>
        <v>４０～４４歳</v>
      </c>
      <c r="X110" s="644">
        <f t="shared" si="125"/>
        <v>7766</v>
      </c>
      <c r="Y110" s="644">
        <f t="shared" si="126"/>
        <v>3727</v>
      </c>
      <c r="Z110" s="657">
        <f>'3(4)ｲ（表作成用1)'!M42</f>
        <v>0</v>
      </c>
      <c r="AA110" s="674">
        <f t="shared" si="127"/>
        <v>0</v>
      </c>
      <c r="AB110" s="680">
        <f t="shared" si="128"/>
        <v>0</v>
      </c>
      <c r="AD110" s="642" t="str">
        <f t="shared" si="129"/>
        <v>４０～４４歳</v>
      </c>
      <c r="AE110" s="644">
        <f t="shared" si="130"/>
        <v>7766</v>
      </c>
      <c r="AF110" s="644">
        <f t="shared" si="131"/>
        <v>3727</v>
      </c>
      <c r="AG110" s="657">
        <f>'3(4)ｲ（表作成用1)'!I42</f>
        <v>7</v>
      </c>
      <c r="AH110" s="674">
        <f t="shared" si="132"/>
        <v>1.8781862087469814</v>
      </c>
      <c r="AI110" s="680">
        <f t="shared" si="133"/>
        <v>14585.994097129058</v>
      </c>
    </row>
    <row r="111" spans="2:35">
      <c r="B111" s="642" t="str">
        <f t="shared" si="111"/>
        <v>４５～４９歳</v>
      </c>
      <c r="C111" s="657">
        <f>'3(4)ｲ死因順位'!D52</f>
        <v>8108</v>
      </c>
      <c r="D111" s="644">
        <f>'1人口の推移　年齢階級別'!E40</f>
        <v>4258</v>
      </c>
      <c r="E111" s="657">
        <f>'3(4)ｲ（表作成用1)'!J43</f>
        <v>0</v>
      </c>
      <c r="F111" s="674">
        <f t="shared" si="112"/>
        <v>0</v>
      </c>
      <c r="G111" s="680">
        <f t="shared" si="113"/>
        <v>0</v>
      </c>
      <c r="I111" s="642" t="str">
        <f t="shared" si="114"/>
        <v>４５～４９歳</v>
      </c>
      <c r="J111" s="644">
        <f t="shared" si="115"/>
        <v>8108</v>
      </c>
      <c r="K111" s="644">
        <f t="shared" si="116"/>
        <v>4258</v>
      </c>
      <c r="L111" s="657">
        <f>'3(4)ｲ（表作成用1)'!K43</f>
        <v>1</v>
      </c>
      <c r="M111" s="674">
        <f t="shared" si="117"/>
        <v>0.23485204321277595</v>
      </c>
      <c r="N111" s="680">
        <f t="shared" si="118"/>
        <v>1904.1803663691874</v>
      </c>
      <c r="P111" s="642" t="str">
        <f t="shared" si="119"/>
        <v>４５～４９歳</v>
      </c>
      <c r="Q111" s="644">
        <f t="shared" si="120"/>
        <v>8108</v>
      </c>
      <c r="R111" s="644">
        <f t="shared" si="121"/>
        <v>4258</v>
      </c>
      <c r="S111" s="657">
        <f>'3(4)ｲ（表作成用1)'!L43</f>
        <v>0</v>
      </c>
      <c r="T111" s="674">
        <f t="shared" si="122"/>
        <v>0</v>
      </c>
      <c r="U111" s="680">
        <f t="shared" si="123"/>
        <v>0</v>
      </c>
      <c r="W111" s="642" t="str">
        <f t="shared" si="124"/>
        <v>４５～４９歳</v>
      </c>
      <c r="X111" s="644">
        <f t="shared" si="125"/>
        <v>8108</v>
      </c>
      <c r="Y111" s="644">
        <f t="shared" si="126"/>
        <v>4258</v>
      </c>
      <c r="Z111" s="657">
        <f>'3(4)ｲ（表作成用1)'!M43</f>
        <v>1</v>
      </c>
      <c r="AA111" s="674">
        <f t="shared" si="127"/>
        <v>0.23485204321277595</v>
      </c>
      <c r="AB111" s="680">
        <f t="shared" si="128"/>
        <v>1904.1803663691874</v>
      </c>
      <c r="AD111" s="642" t="str">
        <f t="shared" si="129"/>
        <v>４５～４９歳</v>
      </c>
      <c r="AE111" s="644">
        <f t="shared" si="130"/>
        <v>8108</v>
      </c>
      <c r="AF111" s="644">
        <f t="shared" si="131"/>
        <v>4258</v>
      </c>
      <c r="AG111" s="657">
        <f>'3(4)ｲ（表作成用1)'!I43</f>
        <v>4</v>
      </c>
      <c r="AH111" s="674">
        <f t="shared" si="132"/>
        <v>0.93940817285110378</v>
      </c>
      <c r="AI111" s="680">
        <f t="shared" si="133"/>
        <v>7616.7214654767495</v>
      </c>
    </row>
    <row r="112" spans="2:35">
      <c r="B112" s="642" t="str">
        <f t="shared" si="111"/>
        <v>５０～５４歳</v>
      </c>
      <c r="C112" s="657">
        <f>'3(4)ｲ死因順位'!D53</f>
        <v>8451</v>
      </c>
      <c r="D112" s="644">
        <f>'1人口の推移　年齢階級別'!E41</f>
        <v>3521</v>
      </c>
      <c r="E112" s="657">
        <f>'3(4)ｲ（表作成用1)'!J44</f>
        <v>2</v>
      </c>
      <c r="F112" s="674">
        <f t="shared" si="112"/>
        <v>0.56802044873615454</v>
      </c>
      <c r="G112" s="680">
        <f t="shared" si="113"/>
        <v>4800.3408122692417</v>
      </c>
      <c r="I112" s="642" t="str">
        <f t="shared" si="114"/>
        <v>５０～５４歳</v>
      </c>
      <c r="J112" s="644">
        <f t="shared" si="115"/>
        <v>8451</v>
      </c>
      <c r="K112" s="644">
        <f t="shared" si="116"/>
        <v>3521</v>
      </c>
      <c r="L112" s="657">
        <f>'3(4)ｲ（表作成用1)'!K44</f>
        <v>1</v>
      </c>
      <c r="M112" s="674">
        <f t="shared" si="117"/>
        <v>0.28401022436807727</v>
      </c>
      <c r="N112" s="680">
        <f t="shared" si="118"/>
        <v>2400.1704061346209</v>
      </c>
      <c r="P112" s="642" t="str">
        <f t="shared" si="119"/>
        <v>５０～５４歳</v>
      </c>
      <c r="Q112" s="644">
        <f t="shared" si="120"/>
        <v>8451</v>
      </c>
      <c r="R112" s="644">
        <f t="shared" si="121"/>
        <v>3521</v>
      </c>
      <c r="S112" s="657">
        <f>'3(4)ｲ（表作成用1)'!L44</f>
        <v>0</v>
      </c>
      <c r="T112" s="674">
        <f t="shared" si="122"/>
        <v>0</v>
      </c>
      <c r="U112" s="680">
        <f t="shared" si="123"/>
        <v>0</v>
      </c>
      <c r="W112" s="642" t="str">
        <f t="shared" si="124"/>
        <v>５０～５４歳</v>
      </c>
      <c r="X112" s="644">
        <f t="shared" si="125"/>
        <v>8451</v>
      </c>
      <c r="Y112" s="644">
        <f t="shared" si="126"/>
        <v>3521</v>
      </c>
      <c r="Z112" s="657">
        <f>'3(4)ｲ（表作成用1)'!M44</f>
        <v>4</v>
      </c>
      <c r="AA112" s="674">
        <f t="shared" si="127"/>
        <v>1.1360408974723091</v>
      </c>
      <c r="AB112" s="680">
        <f t="shared" si="128"/>
        <v>9600.6816245384834</v>
      </c>
      <c r="AD112" s="642" t="str">
        <f t="shared" si="129"/>
        <v>５０～５４歳</v>
      </c>
      <c r="AE112" s="644">
        <f t="shared" si="130"/>
        <v>8451</v>
      </c>
      <c r="AF112" s="644">
        <f t="shared" si="131"/>
        <v>3521</v>
      </c>
      <c r="AG112" s="657">
        <f>'3(4)ｲ（表作成用1)'!I44</f>
        <v>11</v>
      </c>
      <c r="AH112" s="674">
        <f t="shared" si="132"/>
        <v>3.1241124680488497</v>
      </c>
      <c r="AI112" s="680">
        <f t="shared" si="133"/>
        <v>26401.874467480829</v>
      </c>
    </row>
    <row r="113" spans="2:35">
      <c r="B113" s="642" t="str">
        <f t="shared" si="111"/>
        <v>５５～５９歳</v>
      </c>
      <c r="C113" s="657">
        <f>'3(4)ｲ死因順位'!D54</f>
        <v>8793</v>
      </c>
      <c r="D113" s="644">
        <f>'1人口の推移　年齢階級別'!E42</f>
        <v>3265</v>
      </c>
      <c r="E113" s="657">
        <f>'3(4)ｲ（表作成用1)'!J45</f>
        <v>2</v>
      </c>
      <c r="F113" s="674">
        <f t="shared" si="112"/>
        <v>0.61255742725880546</v>
      </c>
      <c r="G113" s="680">
        <f t="shared" si="113"/>
        <v>5386.2174578866761</v>
      </c>
      <c r="I113" s="642" t="str">
        <f t="shared" si="114"/>
        <v>５５～５９歳</v>
      </c>
      <c r="J113" s="644">
        <f t="shared" si="115"/>
        <v>8793</v>
      </c>
      <c r="K113" s="644">
        <f t="shared" si="116"/>
        <v>3265</v>
      </c>
      <c r="L113" s="657">
        <f>'3(4)ｲ（表作成用1)'!K45</f>
        <v>2</v>
      </c>
      <c r="M113" s="674">
        <f t="shared" si="117"/>
        <v>0.61255742725880546</v>
      </c>
      <c r="N113" s="680">
        <f t="shared" si="118"/>
        <v>5386.2174578866761</v>
      </c>
      <c r="P113" s="642" t="str">
        <f t="shared" si="119"/>
        <v>５５～５９歳</v>
      </c>
      <c r="Q113" s="644">
        <f t="shared" si="120"/>
        <v>8793</v>
      </c>
      <c r="R113" s="644">
        <f t="shared" si="121"/>
        <v>3265</v>
      </c>
      <c r="S113" s="657">
        <f>'3(4)ｲ（表作成用1)'!L45</f>
        <v>0</v>
      </c>
      <c r="T113" s="674">
        <f t="shared" si="122"/>
        <v>0</v>
      </c>
      <c r="U113" s="680">
        <f t="shared" si="123"/>
        <v>0</v>
      </c>
      <c r="W113" s="642" t="str">
        <f t="shared" si="124"/>
        <v>５５～５９歳</v>
      </c>
      <c r="X113" s="644">
        <f t="shared" si="125"/>
        <v>8793</v>
      </c>
      <c r="Y113" s="644">
        <f t="shared" si="126"/>
        <v>3265</v>
      </c>
      <c r="Z113" s="657">
        <f>'3(4)ｲ（表作成用1)'!M45</f>
        <v>0</v>
      </c>
      <c r="AA113" s="674">
        <f t="shared" si="127"/>
        <v>0</v>
      </c>
      <c r="AB113" s="680">
        <f t="shared" si="128"/>
        <v>0</v>
      </c>
      <c r="AD113" s="642" t="str">
        <f t="shared" si="129"/>
        <v>５５～５９歳</v>
      </c>
      <c r="AE113" s="644">
        <f t="shared" si="130"/>
        <v>8793</v>
      </c>
      <c r="AF113" s="644">
        <f t="shared" si="131"/>
        <v>3265</v>
      </c>
      <c r="AG113" s="657">
        <f>'3(4)ｲ（表作成用1)'!I45</f>
        <v>9</v>
      </c>
      <c r="AH113" s="674">
        <f t="shared" si="132"/>
        <v>2.7565084226646248</v>
      </c>
      <c r="AI113" s="680">
        <f t="shared" si="133"/>
        <v>24237.978560490046</v>
      </c>
    </row>
    <row r="114" spans="2:35">
      <c r="B114" s="642" t="str">
        <f t="shared" si="111"/>
        <v>６０～６４歳</v>
      </c>
      <c r="C114" s="657">
        <f>'3(4)ｲ死因順位'!D55</f>
        <v>9135</v>
      </c>
      <c r="D114" s="644">
        <f>'1人口の推移　年齢階級別'!E43</f>
        <v>3296</v>
      </c>
      <c r="E114" s="657">
        <f>'3(4)ｲ（表作成用1)'!J46</f>
        <v>4</v>
      </c>
      <c r="F114" s="674">
        <f t="shared" si="112"/>
        <v>1.2135922330097086</v>
      </c>
      <c r="G114" s="680">
        <f t="shared" si="113"/>
        <v>11086.165048543688</v>
      </c>
      <c r="I114" s="642" t="str">
        <f t="shared" si="114"/>
        <v>６０～６４歳</v>
      </c>
      <c r="J114" s="644">
        <f t="shared" si="115"/>
        <v>9135</v>
      </c>
      <c r="K114" s="644">
        <f t="shared" si="116"/>
        <v>3296</v>
      </c>
      <c r="L114" s="657">
        <f>'3(4)ｲ（表作成用1)'!K46</f>
        <v>1</v>
      </c>
      <c r="M114" s="674">
        <f t="shared" si="117"/>
        <v>0.30339805825242716</v>
      </c>
      <c r="N114" s="680">
        <f t="shared" si="118"/>
        <v>2771.5412621359219</v>
      </c>
      <c r="P114" s="642" t="str">
        <f t="shared" si="119"/>
        <v>６０～６４歳</v>
      </c>
      <c r="Q114" s="644">
        <f t="shared" si="120"/>
        <v>9135</v>
      </c>
      <c r="R114" s="644">
        <f t="shared" si="121"/>
        <v>3296</v>
      </c>
      <c r="S114" s="657">
        <f>'3(4)ｲ（表作成用1)'!L46</f>
        <v>0</v>
      </c>
      <c r="T114" s="674">
        <f t="shared" si="122"/>
        <v>0</v>
      </c>
      <c r="U114" s="680">
        <f t="shared" si="123"/>
        <v>0</v>
      </c>
      <c r="W114" s="642" t="str">
        <f t="shared" si="124"/>
        <v>６０～６４歳</v>
      </c>
      <c r="X114" s="644">
        <f t="shared" si="125"/>
        <v>9135</v>
      </c>
      <c r="Y114" s="644">
        <f t="shared" si="126"/>
        <v>3296</v>
      </c>
      <c r="Z114" s="657">
        <f>'3(4)ｲ（表作成用1)'!M46</f>
        <v>1</v>
      </c>
      <c r="AA114" s="674">
        <f t="shared" si="127"/>
        <v>0.30339805825242716</v>
      </c>
      <c r="AB114" s="680">
        <f t="shared" si="128"/>
        <v>2771.5412621359219</v>
      </c>
      <c r="AD114" s="642" t="str">
        <f t="shared" si="129"/>
        <v>６０～６４歳</v>
      </c>
      <c r="AE114" s="644">
        <f t="shared" si="130"/>
        <v>9135</v>
      </c>
      <c r="AF114" s="644">
        <f t="shared" si="131"/>
        <v>3296</v>
      </c>
      <c r="AG114" s="657">
        <f>'3(4)ｲ（表作成用1)'!I46</f>
        <v>7</v>
      </c>
      <c r="AH114" s="674">
        <f t="shared" si="132"/>
        <v>2.1237864077669903</v>
      </c>
      <c r="AI114" s="680">
        <f t="shared" si="133"/>
        <v>19400.788834951458</v>
      </c>
    </row>
    <row r="115" spans="2:35">
      <c r="B115" s="642" t="str">
        <f t="shared" si="111"/>
        <v>６５～６９歳</v>
      </c>
      <c r="C115" s="657">
        <f>'3(4)ｲ死因順位'!D56</f>
        <v>9246</v>
      </c>
      <c r="D115" s="644">
        <f>'1人口の推移　年齢階級別'!E44</f>
        <v>3640</v>
      </c>
      <c r="E115" s="657">
        <f>'3(4)ｲ（表作成用1)'!J47</f>
        <v>17</v>
      </c>
      <c r="F115" s="674">
        <f t="shared" si="112"/>
        <v>4.6703296703296706</v>
      </c>
      <c r="G115" s="680">
        <f t="shared" si="113"/>
        <v>43181.868131868134</v>
      </c>
      <c r="I115" s="642" t="str">
        <f t="shared" si="114"/>
        <v>６５～６９歳</v>
      </c>
      <c r="J115" s="644">
        <f t="shared" si="115"/>
        <v>9246</v>
      </c>
      <c r="K115" s="644">
        <f t="shared" si="116"/>
        <v>3640</v>
      </c>
      <c r="L115" s="657">
        <f>'3(4)ｲ（表作成用1)'!K47</f>
        <v>0</v>
      </c>
      <c r="M115" s="674">
        <f t="shared" si="117"/>
        <v>0</v>
      </c>
      <c r="N115" s="680">
        <f t="shared" si="118"/>
        <v>0</v>
      </c>
      <c r="P115" s="642" t="str">
        <f t="shared" si="119"/>
        <v>６５～６９歳</v>
      </c>
      <c r="Q115" s="644">
        <f t="shared" si="120"/>
        <v>9246</v>
      </c>
      <c r="R115" s="644">
        <f t="shared" si="121"/>
        <v>3640</v>
      </c>
      <c r="S115" s="657">
        <f>'3(4)ｲ（表作成用1)'!L47</f>
        <v>0</v>
      </c>
      <c r="T115" s="674">
        <f t="shared" si="122"/>
        <v>0</v>
      </c>
      <c r="U115" s="680">
        <f t="shared" si="123"/>
        <v>0</v>
      </c>
      <c r="W115" s="642" t="str">
        <f t="shared" si="124"/>
        <v>６５～６９歳</v>
      </c>
      <c r="X115" s="644">
        <f t="shared" si="125"/>
        <v>9246</v>
      </c>
      <c r="Y115" s="644">
        <f t="shared" si="126"/>
        <v>3640</v>
      </c>
      <c r="Z115" s="657">
        <f>'3(4)ｲ（表作成用1)'!M47</f>
        <v>2</v>
      </c>
      <c r="AA115" s="674">
        <f t="shared" si="127"/>
        <v>0.5494505494505495</v>
      </c>
      <c r="AB115" s="680">
        <f t="shared" si="128"/>
        <v>5080.2197802197807</v>
      </c>
      <c r="AD115" s="642" t="str">
        <f t="shared" si="129"/>
        <v>６５～６９歳</v>
      </c>
      <c r="AE115" s="644">
        <f t="shared" si="130"/>
        <v>9246</v>
      </c>
      <c r="AF115" s="644">
        <f t="shared" si="131"/>
        <v>3640</v>
      </c>
      <c r="AG115" s="657">
        <f>'3(4)ｲ（表作成用1)'!I47</f>
        <v>28</v>
      </c>
      <c r="AH115" s="674">
        <f t="shared" si="132"/>
        <v>7.6923076923076925</v>
      </c>
      <c r="AI115" s="680">
        <f t="shared" si="133"/>
        <v>71123.076923076922</v>
      </c>
    </row>
    <row r="116" spans="2:35">
      <c r="B116" s="642" t="str">
        <f t="shared" si="111"/>
        <v>小計(a)</v>
      </c>
      <c r="C116" s="657">
        <f>SUM(C102:C115)</f>
        <v>101296</v>
      </c>
      <c r="D116" s="657">
        <f>SUM(D102:D115)</f>
        <v>44364</v>
      </c>
      <c r="E116" s="657">
        <f>SUM(E102:E115)</f>
        <v>28</v>
      </c>
      <c r="F116" s="673"/>
      <c r="G116" s="680">
        <f>SUM(G102:G115)</f>
        <v>71060.646304714377</v>
      </c>
      <c r="I116" s="642" t="str">
        <f t="shared" si="114"/>
        <v>小計(a)</v>
      </c>
      <c r="J116" s="657">
        <f>SUM(J102:J115)</f>
        <v>101296</v>
      </c>
      <c r="K116" s="644">
        <f>D116</f>
        <v>44364</v>
      </c>
      <c r="L116" s="644">
        <f>E116</f>
        <v>28</v>
      </c>
      <c r="M116" s="673"/>
      <c r="N116" s="680">
        <f>SUM(N102:N115)</f>
        <v>12462.109492526404</v>
      </c>
      <c r="P116" s="642" t="str">
        <f t="shared" si="119"/>
        <v>小計(a)</v>
      </c>
      <c r="Q116" s="657">
        <f>SUM(Q102:Q115)</f>
        <v>101296</v>
      </c>
      <c r="R116" s="644">
        <f>SUM(R102:R115)</f>
        <v>44364</v>
      </c>
      <c r="S116" s="657">
        <f>SUM(S102:S115)</f>
        <v>0</v>
      </c>
      <c r="T116" s="673"/>
      <c r="U116" s="680">
        <f>SUM(U102:U115)</f>
        <v>0</v>
      </c>
      <c r="W116" s="642" t="str">
        <f t="shared" si="124"/>
        <v>小計(a)</v>
      </c>
      <c r="X116" s="657">
        <f>SUM(X102:X115)</f>
        <v>101296</v>
      </c>
      <c r="Y116" s="644">
        <f>SUM(Y102:Y115)</f>
        <v>44364</v>
      </c>
      <c r="Z116" s="644">
        <f>SUM(Z102:Z115)</f>
        <v>8</v>
      </c>
      <c r="AA116" s="673"/>
      <c r="AB116" s="680">
        <f>SUM(AB102:AB115)</f>
        <v>19356.623033263375</v>
      </c>
      <c r="AD116" s="642" t="str">
        <f t="shared" si="129"/>
        <v>小計(a)</v>
      </c>
      <c r="AE116" s="657">
        <f>SUM(AE102:AE115)</f>
        <v>101296</v>
      </c>
      <c r="AF116" s="644">
        <f>SUM(AF102:AF115)</f>
        <v>44364</v>
      </c>
      <c r="AG116" s="657">
        <f>SUM(AG102:AG115)</f>
        <v>74</v>
      </c>
      <c r="AH116" s="673"/>
      <c r="AI116" s="680">
        <f>SUM(AI102:AI115)</f>
        <v>181350.65168771133</v>
      </c>
    </row>
    <row r="117" spans="2:35" ht="15" customHeight="1" thickBot="1">
      <c r="B117" s="646" t="str">
        <f t="shared" si="111"/>
        <v>年齢調整死亡率(a)</v>
      </c>
      <c r="C117" s="694">
        <f>G116/C116</f>
        <v>0.70151483083946431</v>
      </c>
      <c r="D117" s="695"/>
      <c r="E117" s="695"/>
      <c r="F117" s="695"/>
      <c r="G117" s="696"/>
      <c r="I117" s="646" t="str">
        <f t="shared" si="114"/>
        <v>年齢調整死亡率(a)</v>
      </c>
      <c r="J117" s="694">
        <f>N116/J116</f>
        <v>0.12302666929124945</v>
      </c>
      <c r="K117" s="695"/>
      <c r="L117" s="695"/>
      <c r="M117" s="695"/>
      <c r="N117" s="696"/>
      <c r="P117" s="646" t="str">
        <f t="shared" si="119"/>
        <v>年齢調整死亡率(a)</v>
      </c>
      <c r="Q117" s="694">
        <f>U116/Q116</f>
        <v>0</v>
      </c>
      <c r="R117" s="695"/>
      <c r="S117" s="695"/>
      <c r="T117" s="695"/>
      <c r="U117" s="696"/>
      <c r="W117" s="646" t="str">
        <f t="shared" si="124"/>
        <v>年齢調整死亡率(a)</v>
      </c>
      <c r="X117" s="694">
        <f>AB116/X116</f>
        <v>0.1910897077205751</v>
      </c>
      <c r="Y117" s="695"/>
      <c r="Z117" s="695"/>
      <c r="AA117" s="695"/>
      <c r="AB117" s="696"/>
      <c r="AD117" s="646" t="str">
        <f t="shared" si="129"/>
        <v>年齢調整死亡率(a)</v>
      </c>
      <c r="AE117" s="694">
        <f>AI116/AE116</f>
        <v>1.7903041747720674</v>
      </c>
      <c r="AF117" s="695"/>
      <c r="AG117" s="695"/>
      <c r="AH117" s="695"/>
      <c r="AI117" s="696"/>
    </row>
    <row r="118" spans="2:35">
      <c r="B118" s="641" t="str">
        <f t="shared" si="111"/>
        <v>７０～７４歳</v>
      </c>
      <c r="C118" s="675">
        <f>'3(4)ｲ死因順位'!D57</f>
        <v>7892</v>
      </c>
      <c r="D118" s="675">
        <f>'1人口の推移　年齢階級別'!E45</f>
        <v>3828</v>
      </c>
      <c r="E118" s="675">
        <f>'3(4)ｲ（表作成用1)'!J48</f>
        <v>27</v>
      </c>
      <c r="F118" s="676">
        <f t="shared" ref="F118:F123" si="134">E118*1000/D118</f>
        <v>7.0532915360501569</v>
      </c>
      <c r="G118" s="681">
        <f t="shared" ref="G118:G123" si="135">C118*F118</f>
        <v>55664.576802507836</v>
      </c>
      <c r="I118" s="641" t="str">
        <f t="shared" si="114"/>
        <v>７０～７４歳</v>
      </c>
      <c r="J118" s="675">
        <f t="shared" ref="J118:K123" si="136">C118</f>
        <v>7892</v>
      </c>
      <c r="K118" s="675">
        <f t="shared" si="136"/>
        <v>3828</v>
      </c>
      <c r="L118" s="675">
        <f>'3(4)ｲ（表作成用1)'!K48</f>
        <v>5</v>
      </c>
      <c r="M118" s="676">
        <f t="shared" ref="M118:M123" si="137">L118*1000/K118</f>
        <v>1.3061650992685476</v>
      </c>
      <c r="N118" s="681">
        <f t="shared" ref="N118:N123" si="138">J118*M118</f>
        <v>10308.254963427378</v>
      </c>
      <c r="P118" s="641" t="str">
        <f t="shared" si="119"/>
        <v>７０～７４歳</v>
      </c>
      <c r="Q118" s="675">
        <f t="shared" ref="Q118:R124" si="139">C118</f>
        <v>7892</v>
      </c>
      <c r="R118" s="675">
        <f t="shared" si="139"/>
        <v>3828</v>
      </c>
      <c r="S118" s="675">
        <f>'3(4)ｲ（表作成用1)'!L48</f>
        <v>0</v>
      </c>
      <c r="T118" s="676">
        <f t="shared" ref="T118:T123" si="140">S118*1000/R118</f>
        <v>0</v>
      </c>
      <c r="U118" s="681">
        <f t="shared" ref="U118:U123" si="141">Q118*T118</f>
        <v>0</v>
      </c>
      <c r="W118" s="641" t="str">
        <f t="shared" si="124"/>
        <v>７０～７４歳</v>
      </c>
      <c r="X118" s="675">
        <f t="shared" ref="X118:Y124" si="142">C118</f>
        <v>7892</v>
      </c>
      <c r="Y118" s="675">
        <f t="shared" si="142"/>
        <v>3828</v>
      </c>
      <c r="Z118" s="675">
        <f>'3(4)ｲ（表作成用1)'!M48</f>
        <v>1</v>
      </c>
      <c r="AA118" s="676">
        <f t="shared" ref="AA118:AA123" si="143">Z118*1000/Y118</f>
        <v>0.2612330198537095</v>
      </c>
      <c r="AB118" s="681">
        <f t="shared" ref="AB118:AB123" si="144">X118*AA118</f>
        <v>2061.6509926854756</v>
      </c>
      <c r="AD118" s="641" t="str">
        <f t="shared" si="129"/>
        <v>７０～７４歳</v>
      </c>
      <c r="AE118" s="675">
        <f t="shared" ref="AE118:AF123" si="145">C118</f>
        <v>7892</v>
      </c>
      <c r="AF118" s="675">
        <f t="shared" si="145"/>
        <v>3828</v>
      </c>
      <c r="AG118" s="675">
        <f>'3(4)ｲ（表作成用1)'!I48</f>
        <v>48</v>
      </c>
      <c r="AH118" s="676">
        <f t="shared" ref="AH118:AH123" si="146">AG118*1000/AF118</f>
        <v>12.539184952978056</v>
      </c>
      <c r="AI118" s="681">
        <f t="shared" ref="AI118:AI123" si="147">AE118*AH118</f>
        <v>98959.247648902819</v>
      </c>
    </row>
    <row r="119" spans="2:35">
      <c r="B119" s="642" t="str">
        <f t="shared" si="111"/>
        <v>７５～７９歳</v>
      </c>
      <c r="C119" s="657">
        <f>'3(4)ｲ死因順位'!D58</f>
        <v>6306</v>
      </c>
      <c r="D119" s="657">
        <f>'1人口の推移　年齢階級別'!E46</f>
        <v>2606</v>
      </c>
      <c r="E119" s="657">
        <f>'3(4)ｲ（表作成用1)'!J49</f>
        <v>20</v>
      </c>
      <c r="F119" s="674">
        <f t="shared" si="134"/>
        <v>7.6745970836531079</v>
      </c>
      <c r="G119" s="680">
        <f t="shared" si="135"/>
        <v>48396.009209516502</v>
      </c>
      <c r="I119" s="642" t="str">
        <f t="shared" si="114"/>
        <v>７５～７９歳</v>
      </c>
      <c r="J119" s="657">
        <f t="shared" si="136"/>
        <v>6306</v>
      </c>
      <c r="K119" s="657">
        <f t="shared" si="136"/>
        <v>2606</v>
      </c>
      <c r="L119" s="657">
        <f>'3(4)ｲ（表作成用1)'!K49</f>
        <v>9</v>
      </c>
      <c r="M119" s="674">
        <f t="shared" si="137"/>
        <v>3.4535686876438989</v>
      </c>
      <c r="N119" s="680">
        <f t="shared" si="138"/>
        <v>21778.204144282427</v>
      </c>
      <c r="P119" s="642" t="str">
        <f t="shared" si="119"/>
        <v>７５～７９歳</v>
      </c>
      <c r="Q119" s="657">
        <f t="shared" si="139"/>
        <v>6306</v>
      </c>
      <c r="R119" s="657">
        <f t="shared" si="139"/>
        <v>2606</v>
      </c>
      <c r="S119" s="657">
        <f>'3(4)ｲ（表作成用1)'!L49</f>
        <v>2</v>
      </c>
      <c r="T119" s="674">
        <f t="shared" si="140"/>
        <v>0.76745970836531086</v>
      </c>
      <c r="U119" s="680">
        <f t="shared" si="141"/>
        <v>4839.6009209516506</v>
      </c>
      <c r="W119" s="642" t="str">
        <f t="shared" si="124"/>
        <v>７５～７９歳</v>
      </c>
      <c r="X119" s="657">
        <f t="shared" si="142"/>
        <v>6306</v>
      </c>
      <c r="Y119" s="657">
        <f t="shared" si="142"/>
        <v>2606</v>
      </c>
      <c r="Z119" s="657">
        <f>'3(4)ｲ（表作成用1)'!M49</f>
        <v>2</v>
      </c>
      <c r="AA119" s="674">
        <f t="shared" si="143"/>
        <v>0.76745970836531086</v>
      </c>
      <c r="AB119" s="680">
        <f t="shared" si="144"/>
        <v>4839.6009209516506</v>
      </c>
      <c r="AD119" s="642" t="str">
        <f t="shared" si="129"/>
        <v>７５～７９歳</v>
      </c>
      <c r="AE119" s="657">
        <f t="shared" si="145"/>
        <v>6306</v>
      </c>
      <c r="AF119" s="657">
        <f t="shared" si="145"/>
        <v>2606</v>
      </c>
      <c r="AG119" s="657">
        <f>'3(4)ｲ（表作成用1)'!I49</f>
        <v>54</v>
      </c>
      <c r="AH119" s="674">
        <f t="shared" si="146"/>
        <v>20.721412125863392</v>
      </c>
      <c r="AI119" s="680">
        <f t="shared" si="147"/>
        <v>130669.22486569454</v>
      </c>
    </row>
    <row r="120" spans="2:35">
      <c r="B120" s="642" t="str">
        <f t="shared" si="111"/>
        <v>８０～８４歳</v>
      </c>
      <c r="C120" s="657">
        <f>'3(4)ｲ死因順位'!D59</f>
        <v>4720</v>
      </c>
      <c r="D120" s="657">
        <f>'1人口の推移　年齢階級別'!E47</f>
        <v>1634</v>
      </c>
      <c r="E120" s="657">
        <f>'3(4)ｲ（表作成用1)'!J50</f>
        <v>19</v>
      </c>
      <c r="F120" s="674">
        <f t="shared" si="134"/>
        <v>11.627906976744185</v>
      </c>
      <c r="G120" s="680">
        <f t="shared" si="135"/>
        <v>54883.720930232557</v>
      </c>
      <c r="I120" s="642" t="str">
        <f t="shared" si="114"/>
        <v>８０～８４歳</v>
      </c>
      <c r="J120" s="657">
        <f t="shared" si="136"/>
        <v>4720</v>
      </c>
      <c r="K120" s="657">
        <f t="shared" si="136"/>
        <v>1634</v>
      </c>
      <c r="L120" s="657">
        <f>'3(4)ｲ（表作成用1)'!K50</f>
        <v>6</v>
      </c>
      <c r="M120" s="674">
        <f t="shared" si="137"/>
        <v>3.6719706242350063</v>
      </c>
      <c r="N120" s="680">
        <f t="shared" si="138"/>
        <v>17331.701346389229</v>
      </c>
      <c r="P120" s="642" t="str">
        <f t="shared" si="119"/>
        <v>８０～８４歳</v>
      </c>
      <c r="Q120" s="657">
        <f t="shared" si="139"/>
        <v>4720</v>
      </c>
      <c r="R120" s="657">
        <f t="shared" si="139"/>
        <v>1634</v>
      </c>
      <c r="S120" s="657">
        <f>'3(4)ｲ（表作成用1)'!L50</f>
        <v>4</v>
      </c>
      <c r="T120" s="674">
        <f t="shared" si="140"/>
        <v>2.4479804161566707</v>
      </c>
      <c r="U120" s="680">
        <f t="shared" si="141"/>
        <v>11554.467564259487</v>
      </c>
      <c r="W120" s="642" t="str">
        <f t="shared" si="124"/>
        <v>８０～８４歳</v>
      </c>
      <c r="X120" s="657">
        <f t="shared" si="142"/>
        <v>4720</v>
      </c>
      <c r="Y120" s="657">
        <f t="shared" si="142"/>
        <v>1634</v>
      </c>
      <c r="Z120" s="657">
        <f>'3(4)ｲ（表作成用1)'!M50</f>
        <v>4</v>
      </c>
      <c r="AA120" s="674">
        <f t="shared" si="143"/>
        <v>2.4479804161566707</v>
      </c>
      <c r="AB120" s="680">
        <f t="shared" si="144"/>
        <v>11554.467564259487</v>
      </c>
      <c r="AD120" s="642" t="str">
        <f t="shared" si="129"/>
        <v>８０～８４歳</v>
      </c>
      <c r="AE120" s="657">
        <f t="shared" si="145"/>
        <v>4720</v>
      </c>
      <c r="AF120" s="657">
        <f t="shared" si="145"/>
        <v>1634</v>
      </c>
      <c r="AG120" s="657">
        <f>'3(4)ｲ（表作成用1)'!I50</f>
        <v>62</v>
      </c>
      <c r="AH120" s="674">
        <f t="shared" si="146"/>
        <v>37.943696450428398</v>
      </c>
      <c r="AI120" s="680">
        <f t="shared" si="147"/>
        <v>179094.24724602205</v>
      </c>
    </row>
    <row r="121" spans="2:35">
      <c r="B121" s="642" t="str">
        <f t="shared" si="111"/>
        <v>８５～８９歳</v>
      </c>
      <c r="C121" s="657">
        <f>'3(4)ｲ死因順位'!D60</f>
        <v>3134</v>
      </c>
      <c r="D121" s="657">
        <f>'1人口の推移　年齢階級別'!E48</f>
        <v>1009</v>
      </c>
      <c r="E121" s="657">
        <f>'3(4)ｲ（表作成用1)'!J51</f>
        <v>25</v>
      </c>
      <c r="F121" s="674">
        <f t="shared" si="134"/>
        <v>24.777006937561943</v>
      </c>
      <c r="G121" s="680">
        <f t="shared" si="135"/>
        <v>77651.139742319123</v>
      </c>
      <c r="I121" s="642" t="str">
        <f t="shared" si="114"/>
        <v>８５～８９歳</v>
      </c>
      <c r="J121" s="657">
        <f t="shared" si="136"/>
        <v>3134</v>
      </c>
      <c r="K121" s="657">
        <f t="shared" si="136"/>
        <v>1009</v>
      </c>
      <c r="L121" s="657">
        <f>'3(4)ｲ（表作成用1)'!K51</f>
        <v>19</v>
      </c>
      <c r="M121" s="674">
        <f t="shared" si="137"/>
        <v>18.830525272547078</v>
      </c>
      <c r="N121" s="680">
        <f t="shared" si="138"/>
        <v>59014.866204162543</v>
      </c>
      <c r="P121" s="642" t="str">
        <f t="shared" si="119"/>
        <v>８５～８９歳</v>
      </c>
      <c r="Q121" s="657">
        <f t="shared" si="139"/>
        <v>3134</v>
      </c>
      <c r="R121" s="657">
        <f t="shared" si="139"/>
        <v>1009</v>
      </c>
      <c r="S121" s="657">
        <f>'3(4)ｲ（表作成用1)'!L51</f>
        <v>6</v>
      </c>
      <c r="T121" s="674">
        <f t="shared" si="140"/>
        <v>5.9464816650148666</v>
      </c>
      <c r="U121" s="680">
        <f t="shared" si="141"/>
        <v>18636.273538156591</v>
      </c>
      <c r="W121" s="642" t="str">
        <f t="shared" si="124"/>
        <v>８５～８９歳</v>
      </c>
      <c r="X121" s="657">
        <f t="shared" si="142"/>
        <v>3134</v>
      </c>
      <c r="Y121" s="657">
        <f t="shared" si="142"/>
        <v>1009</v>
      </c>
      <c r="Z121" s="657">
        <f>'3(4)ｲ（表作成用1)'!M51</f>
        <v>5</v>
      </c>
      <c r="AA121" s="674">
        <f t="shared" si="143"/>
        <v>4.9554013875123886</v>
      </c>
      <c r="AB121" s="680">
        <f t="shared" si="144"/>
        <v>15530.227948463826</v>
      </c>
      <c r="AD121" s="642" t="str">
        <f t="shared" si="129"/>
        <v>８５～８９歳</v>
      </c>
      <c r="AE121" s="657">
        <f t="shared" si="145"/>
        <v>3134</v>
      </c>
      <c r="AF121" s="657">
        <f t="shared" si="145"/>
        <v>1009</v>
      </c>
      <c r="AG121" s="657">
        <f>'3(4)ｲ（表作成用1)'!I51</f>
        <v>88</v>
      </c>
      <c r="AH121" s="674">
        <f t="shared" si="146"/>
        <v>87.215064420218042</v>
      </c>
      <c r="AI121" s="680">
        <f t="shared" si="147"/>
        <v>273332.01189296332</v>
      </c>
    </row>
    <row r="122" spans="2:35">
      <c r="B122" s="642" t="str">
        <f t="shared" si="111"/>
        <v>９０～９４歳</v>
      </c>
      <c r="C122" s="657">
        <f>'3(4)ｲ死因順位'!D61</f>
        <v>1548</v>
      </c>
      <c r="D122" s="657">
        <f>'1人口の推移　年齢階級別'!E49</f>
        <v>540</v>
      </c>
      <c r="E122" s="657">
        <f>'3(4)ｲ（表作成用1)'!J52</f>
        <v>11</v>
      </c>
      <c r="F122" s="674">
        <f t="shared" si="134"/>
        <v>20.37037037037037</v>
      </c>
      <c r="G122" s="680">
        <f t="shared" si="135"/>
        <v>31533.333333333332</v>
      </c>
      <c r="I122" s="642" t="str">
        <f t="shared" si="114"/>
        <v>９０～９４歳</v>
      </c>
      <c r="J122" s="657">
        <f t="shared" si="136"/>
        <v>1548</v>
      </c>
      <c r="K122" s="657">
        <f t="shared" si="136"/>
        <v>540</v>
      </c>
      <c r="L122" s="657">
        <f>'3(4)ｲ（表作成用1)'!K52</f>
        <v>26</v>
      </c>
      <c r="M122" s="674">
        <f t="shared" si="137"/>
        <v>48.148148148148145</v>
      </c>
      <c r="N122" s="680">
        <f t="shared" si="138"/>
        <v>74533.333333333328</v>
      </c>
      <c r="P122" s="642" t="str">
        <f t="shared" si="119"/>
        <v>９０～９４歳</v>
      </c>
      <c r="Q122" s="657">
        <f t="shared" si="139"/>
        <v>1548</v>
      </c>
      <c r="R122" s="657">
        <f t="shared" si="139"/>
        <v>540</v>
      </c>
      <c r="S122" s="657">
        <f>'3(4)ｲ（表作成用1)'!L52</f>
        <v>6</v>
      </c>
      <c r="T122" s="674">
        <f t="shared" si="140"/>
        <v>11.111111111111111</v>
      </c>
      <c r="U122" s="680">
        <f t="shared" si="141"/>
        <v>17200</v>
      </c>
      <c r="W122" s="642" t="str">
        <f t="shared" si="124"/>
        <v>９０～９４歳</v>
      </c>
      <c r="X122" s="657">
        <f t="shared" si="142"/>
        <v>1548</v>
      </c>
      <c r="Y122" s="657">
        <f t="shared" si="142"/>
        <v>540</v>
      </c>
      <c r="Z122" s="657">
        <f>'3(4)ｲ（表作成用1)'!M52</f>
        <v>5</v>
      </c>
      <c r="AA122" s="674">
        <f t="shared" si="143"/>
        <v>9.2592592592592595</v>
      </c>
      <c r="AB122" s="680">
        <f t="shared" si="144"/>
        <v>14333.333333333334</v>
      </c>
      <c r="AD122" s="642" t="str">
        <f t="shared" si="129"/>
        <v>９０～９４歳</v>
      </c>
      <c r="AE122" s="657">
        <f t="shared" si="145"/>
        <v>1548</v>
      </c>
      <c r="AF122" s="657">
        <f t="shared" si="145"/>
        <v>540</v>
      </c>
      <c r="AG122" s="657">
        <f>'3(4)ｲ（表作成用1)'!I52</f>
        <v>62</v>
      </c>
      <c r="AH122" s="674">
        <f t="shared" si="146"/>
        <v>114.81481481481481</v>
      </c>
      <c r="AI122" s="680">
        <f t="shared" si="147"/>
        <v>177733.33333333331</v>
      </c>
    </row>
    <row r="123" spans="2:35">
      <c r="B123" s="642" t="str">
        <f t="shared" si="111"/>
        <v>９５歳以上</v>
      </c>
      <c r="C123" s="657">
        <f>'3(4)ｲ死因順位'!D62</f>
        <v>423</v>
      </c>
      <c r="D123" s="657">
        <f>'1人口の推移　年齢階級別'!E50</f>
        <v>193</v>
      </c>
      <c r="E123" s="657">
        <f>'3(4)ｲ（表作成用1)'!J53</f>
        <v>2</v>
      </c>
      <c r="F123" s="674">
        <f t="shared" si="134"/>
        <v>10.362694300518134</v>
      </c>
      <c r="G123" s="680">
        <f t="shared" si="135"/>
        <v>4383.4196891191705</v>
      </c>
      <c r="I123" s="642" t="str">
        <f t="shared" si="114"/>
        <v>９５歳以上</v>
      </c>
      <c r="J123" s="657">
        <f t="shared" si="136"/>
        <v>423</v>
      </c>
      <c r="K123" s="657">
        <f t="shared" si="136"/>
        <v>193</v>
      </c>
      <c r="L123" s="657">
        <f>'3(4)ｲ（表作成用1)'!K53</f>
        <v>30</v>
      </c>
      <c r="M123" s="674">
        <f t="shared" si="137"/>
        <v>155.44041450777203</v>
      </c>
      <c r="N123" s="680">
        <f t="shared" si="138"/>
        <v>65751.295336787574</v>
      </c>
      <c r="P123" s="642" t="str">
        <f t="shared" si="119"/>
        <v>９５歳以上</v>
      </c>
      <c r="Q123" s="657">
        <f t="shared" si="139"/>
        <v>423</v>
      </c>
      <c r="R123" s="657">
        <f t="shared" si="139"/>
        <v>193</v>
      </c>
      <c r="S123" s="657">
        <f>'3(4)ｲ（表作成用1)'!L53</f>
        <v>2</v>
      </c>
      <c r="T123" s="674">
        <f t="shared" si="140"/>
        <v>10.362694300518134</v>
      </c>
      <c r="U123" s="680">
        <f t="shared" si="141"/>
        <v>4383.4196891191705</v>
      </c>
      <c r="W123" s="642" t="str">
        <f t="shared" si="124"/>
        <v>９５歳以上</v>
      </c>
      <c r="X123" s="657">
        <f t="shared" si="142"/>
        <v>423</v>
      </c>
      <c r="Y123" s="657">
        <f t="shared" si="142"/>
        <v>193</v>
      </c>
      <c r="Z123" s="657">
        <f>'3(4)ｲ（表作成用1)'!M53</f>
        <v>0</v>
      </c>
      <c r="AA123" s="674">
        <f t="shared" si="143"/>
        <v>0</v>
      </c>
      <c r="AB123" s="680">
        <f t="shared" si="144"/>
        <v>0</v>
      </c>
      <c r="AD123" s="642" t="str">
        <f t="shared" si="129"/>
        <v>９５歳以上</v>
      </c>
      <c r="AE123" s="657">
        <f t="shared" si="145"/>
        <v>423</v>
      </c>
      <c r="AF123" s="657">
        <f t="shared" si="145"/>
        <v>193</v>
      </c>
      <c r="AG123" s="657">
        <f>'3(4)ｲ（表作成用1)'!I53</f>
        <v>53</v>
      </c>
      <c r="AH123" s="674">
        <f t="shared" si="146"/>
        <v>274.61139896373055</v>
      </c>
      <c r="AI123" s="680">
        <f t="shared" si="147"/>
        <v>116160.62176165803</v>
      </c>
    </row>
    <row r="124" spans="2:35">
      <c r="B124" s="642" t="str">
        <f t="shared" si="111"/>
        <v>小計(b)</v>
      </c>
      <c r="C124" s="657">
        <f>SUM(C118:C123)</f>
        <v>24023</v>
      </c>
      <c r="D124" s="657">
        <f>SUM(D118:D123)</f>
        <v>9810</v>
      </c>
      <c r="E124" s="657">
        <f>SUM(E118:E123)</f>
        <v>104</v>
      </c>
      <c r="F124" s="673"/>
      <c r="G124" s="680">
        <f>SUM(G118:G123)</f>
        <v>272512.19970702851</v>
      </c>
      <c r="I124" s="642" t="str">
        <f t="shared" si="114"/>
        <v>小計(b)</v>
      </c>
      <c r="J124" s="657">
        <f>SUM(J118:J123)</f>
        <v>24023</v>
      </c>
      <c r="K124" s="657">
        <f>SUM(K118:K123)</f>
        <v>9810</v>
      </c>
      <c r="L124" s="657">
        <f>SUM(L118:L123)</f>
        <v>95</v>
      </c>
      <c r="M124" s="673"/>
      <c r="N124" s="680">
        <f>SUM(N118:N123)</f>
        <v>248717.65532838251</v>
      </c>
      <c r="P124" s="642" t="str">
        <f t="shared" si="119"/>
        <v>小計(b)</v>
      </c>
      <c r="Q124" s="657">
        <f t="shared" si="139"/>
        <v>24023</v>
      </c>
      <c r="R124" s="657">
        <f t="shared" si="139"/>
        <v>9810</v>
      </c>
      <c r="S124" s="657">
        <f>SUM(S118:S123)</f>
        <v>20</v>
      </c>
      <c r="T124" s="673"/>
      <c r="U124" s="680">
        <f>SUM(U118:U123)</f>
        <v>56613.761712486899</v>
      </c>
      <c r="W124" s="642" t="str">
        <f t="shared" si="124"/>
        <v>小計(b)</v>
      </c>
      <c r="X124" s="657">
        <f t="shared" si="142"/>
        <v>24023</v>
      </c>
      <c r="Y124" s="657">
        <f t="shared" si="142"/>
        <v>9810</v>
      </c>
      <c r="Z124" s="657">
        <f>SUM(Z118:Z123)</f>
        <v>17</v>
      </c>
      <c r="AA124" s="673"/>
      <c r="AB124" s="680">
        <f>SUM(AB118:AB123)</f>
        <v>48319.280759693778</v>
      </c>
      <c r="AD124" s="642" t="str">
        <f t="shared" si="129"/>
        <v>小計(b)</v>
      </c>
      <c r="AE124" s="657">
        <f>J124</f>
        <v>24023</v>
      </c>
      <c r="AF124" s="657">
        <f>K124</f>
        <v>9810</v>
      </c>
      <c r="AG124" s="657">
        <f>SUM(AG118:AG123)</f>
        <v>367</v>
      </c>
      <c r="AH124" s="673"/>
      <c r="AI124" s="680">
        <f>SUM(AI118:AI123)</f>
        <v>975948.68674857402</v>
      </c>
    </row>
    <row r="125" spans="2:35" ht="15" customHeight="1" thickBot="1">
      <c r="B125" s="646" t="str">
        <f t="shared" si="111"/>
        <v>年齢調整死亡率(b)</v>
      </c>
      <c r="C125" s="694">
        <f>G124/C124</f>
        <v>11.343803842443846</v>
      </c>
      <c r="D125" s="695"/>
      <c r="E125" s="695"/>
      <c r="F125" s="695"/>
      <c r="G125" s="696"/>
      <c r="I125" s="646" t="str">
        <f t="shared" si="114"/>
        <v>年齢調整死亡率(b)</v>
      </c>
      <c r="J125" s="694">
        <f>N124/J124</f>
        <v>10.35331371304094</v>
      </c>
      <c r="K125" s="695"/>
      <c r="L125" s="695"/>
      <c r="M125" s="695"/>
      <c r="N125" s="696"/>
      <c r="P125" s="646" t="str">
        <f t="shared" si="119"/>
        <v>年齢調整死亡率(b)</v>
      </c>
      <c r="Q125" s="694">
        <f>U124/Q124</f>
        <v>2.3566482834153479</v>
      </c>
      <c r="R125" s="695"/>
      <c r="S125" s="695"/>
      <c r="T125" s="695"/>
      <c r="U125" s="696"/>
      <c r="W125" s="646" t="str">
        <f t="shared" si="124"/>
        <v>年齢調整死亡率(b)</v>
      </c>
      <c r="X125" s="694">
        <f>AB124/X124</f>
        <v>2.0113757965155799</v>
      </c>
      <c r="Y125" s="695"/>
      <c r="Z125" s="695"/>
      <c r="AA125" s="695"/>
      <c r="AB125" s="696"/>
      <c r="AD125" s="646" t="str">
        <f t="shared" si="129"/>
        <v>年齢調整死亡率(b)</v>
      </c>
      <c r="AE125" s="694">
        <f>AI124/AE124</f>
        <v>40.625595751928323</v>
      </c>
      <c r="AF125" s="695"/>
      <c r="AG125" s="695"/>
      <c r="AH125" s="695"/>
      <c r="AI125" s="696"/>
    </row>
    <row r="126" spans="2:35">
      <c r="B126" s="888" t="str">
        <f t="shared" si="111"/>
        <v>年齢不詳</v>
      </c>
      <c r="C126" s="887"/>
      <c r="D126" s="886">
        <f>'1人口の推移　年齢階級別'!E51</f>
        <v>398</v>
      </c>
      <c r="E126" s="886">
        <f>'3(4)ｲ（表作成用1)'!J54</f>
        <v>0</v>
      </c>
      <c r="F126" s="885">
        <f>E126*1000/D126</f>
        <v>0</v>
      </c>
      <c r="G126" s="884">
        <f>D126*F126</f>
        <v>0</v>
      </c>
      <c r="I126" s="888" t="str">
        <f t="shared" si="114"/>
        <v>年齢不詳</v>
      </c>
      <c r="J126" s="887"/>
      <c r="K126" s="886">
        <f>D126</f>
        <v>398</v>
      </c>
      <c r="L126" s="886">
        <f>'3(4)ｲ（表作成用1)'!K54</f>
        <v>0</v>
      </c>
      <c r="M126" s="885">
        <f>L126*1000/K126</f>
        <v>0</v>
      </c>
      <c r="N126" s="884">
        <f>K126*M126</f>
        <v>0</v>
      </c>
      <c r="P126" s="888" t="str">
        <f t="shared" si="119"/>
        <v>年齢不詳</v>
      </c>
      <c r="Q126" s="887"/>
      <c r="R126" s="886">
        <f>D126</f>
        <v>398</v>
      </c>
      <c r="S126" s="886">
        <f>'3(4)ｲ（表作成用1)'!L54</f>
        <v>0</v>
      </c>
      <c r="T126" s="885">
        <f>S126*1000/R126</f>
        <v>0</v>
      </c>
      <c r="U126" s="884">
        <f>R126*T126</f>
        <v>0</v>
      </c>
      <c r="W126" s="888" t="str">
        <f t="shared" si="124"/>
        <v>年齢不詳</v>
      </c>
      <c r="X126" s="887"/>
      <c r="Y126" s="886">
        <f>D126</f>
        <v>398</v>
      </c>
      <c r="Z126" s="886">
        <f>'3(4)ｲ（表作成用1)'!M54</f>
        <v>0</v>
      </c>
      <c r="AA126" s="885">
        <f>Z126*1000/Y126</f>
        <v>0</v>
      </c>
      <c r="AB126" s="884">
        <f>Y126*AA126</f>
        <v>0</v>
      </c>
      <c r="AD126" s="888" t="str">
        <f t="shared" si="129"/>
        <v>年齢不詳</v>
      </c>
      <c r="AE126" s="887"/>
      <c r="AF126" s="886">
        <f>D126</f>
        <v>398</v>
      </c>
      <c r="AG126" s="886">
        <f>'3(4)ｲ（表作成用1)'!I54</f>
        <v>0</v>
      </c>
      <c r="AH126" s="885">
        <f>AG126*1000/AF126</f>
        <v>0</v>
      </c>
      <c r="AI126" s="884">
        <f>AF126*AH126</f>
        <v>0</v>
      </c>
    </row>
    <row r="127" spans="2:35">
      <c r="B127" s="642" t="str">
        <f t="shared" si="111"/>
        <v>合計(a+b)</v>
      </c>
      <c r="C127" s="657">
        <f>SUM(C102:C115,C118:C123,C126)</f>
        <v>125319</v>
      </c>
      <c r="D127" s="657">
        <f>SUM(D102:D115,D118:D123,D126)</f>
        <v>54572</v>
      </c>
      <c r="E127" s="657">
        <f>SUM(E102:E115,E118:E123,E126)</f>
        <v>132</v>
      </c>
      <c r="F127" s="673"/>
      <c r="G127" s="680">
        <f>SUM(G102:G115,G118:G123,G126)</f>
        <v>343572.84601174283</v>
      </c>
      <c r="I127" s="642" t="str">
        <f t="shared" si="114"/>
        <v>合計(a+b)</v>
      </c>
      <c r="J127" s="657">
        <f>SUM(J102:J115,J118:J123,J126)</f>
        <v>125319</v>
      </c>
      <c r="K127" s="657">
        <f>SUM(K102:K115,K118:K123,K126)</f>
        <v>54572</v>
      </c>
      <c r="L127" s="657">
        <f>SUM(L102:L115,L118:L123,L126)</f>
        <v>100</v>
      </c>
      <c r="M127" s="673"/>
      <c r="N127" s="680">
        <f>SUM(N102:N115,N118:N123,N126)</f>
        <v>261179.76482090889</v>
      </c>
      <c r="P127" s="642" t="str">
        <f t="shared" si="119"/>
        <v>合計(a+b)</v>
      </c>
      <c r="Q127" s="657">
        <f>SUM(Q102:Q115,Q118:Q123,Q126)</f>
        <v>125319</v>
      </c>
      <c r="R127" s="657">
        <f>SUM(R102:R115,R118:R123,R126)</f>
        <v>54572</v>
      </c>
      <c r="S127" s="657">
        <f>SUM(S102:S115,S118:S123,S126)</f>
        <v>20</v>
      </c>
      <c r="T127" s="673"/>
      <c r="U127" s="680">
        <f>SUM(U102:U115,U118:U123,U126)</f>
        <v>56613.761712486899</v>
      </c>
      <c r="W127" s="642" t="str">
        <f t="shared" si="124"/>
        <v>合計(a+b)</v>
      </c>
      <c r="X127" s="657">
        <f>SUM(X102:X115,X118:X123,X126)</f>
        <v>125319</v>
      </c>
      <c r="Y127" s="657">
        <f>SUM(Y102:Y115,Y118:Y123,Y126)</f>
        <v>54572</v>
      </c>
      <c r="Z127" s="657">
        <f>SUM(Z102:Z115,Z118:Z123,Z126)</f>
        <v>25</v>
      </c>
      <c r="AA127" s="673"/>
      <c r="AB127" s="680">
        <f>SUM(AB102:AB115,AB118:AB123,AB126)</f>
        <v>67675.90379295715</v>
      </c>
      <c r="AD127" s="642" t="str">
        <f t="shared" si="129"/>
        <v>合計(a+b)</v>
      </c>
      <c r="AE127" s="657">
        <f>SUM(AE102:AE115,AE118:AE123,AE126)</f>
        <v>125319</v>
      </c>
      <c r="AF127" s="657">
        <f>SUM(AF102:AF115,AF118:AF123,AF126)</f>
        <v>54572</v>
      </c>
      <c r="AG127" s="657">
        <f>SUM(AG102:AG115,AG118:AG123,AG126)</f>
        <v>441</v>
      </c>
      <c r="AH127" s="673"/>
      <c r="AI127" s="680">
        <f>SUM(AI102:AI115,AI118:AI123,AI126)</f>
        <v>1157299.3384362855</v>
      </c>
    </row>
    <row r="128" spans="2:35" ht="15" customHeight="1" thickBot="1">
      <c r="B128" s="646" t="str">
        <f t="shared" si="111"/>
        <v>年齢調整死亡率(a+b)</v>
      </c>
      <c r="C128" s="694">
        <f>G127/C127*100</f>
        <v>274.15862400094386</v>
      </c>
      <c r="D128" s="695"/>
      <c r="E128" s="695"/>
      <c r="F128" s="695"/>
      <c r="G128" s="696"/>
      <c r="I128" s="646" t="str">
        <f t="shared" si="114"/>
        <v>年齢調整死亡率(a+b)</v>
      </c>
      <c r="J128" s="694">
        <f>N127/J127*100</f>
        <v>208.41194457417384</v>
      </c>
      <c r="K128" s="695"/>
      <c r="L128" s="695"/>
      <c r="M128" s="695"/>
      <c r="N128" s="696"/>
      <c r="P128" s="646" t="str">
        <f t="shared" si="119"/>
        <v>年齢調整死亡率(a+b)</v>
      </c>
      <c r="Q128" s="694">
        <f>U127/Q127*100</f>
        <v>45.175720930175714</v>
      </c>
      <c r="R128" s="695"/>
      <c r="S128" s="695"/>
      <c r="T128" s="695"/>
      <c r="U128" s="696"/>
      <c r="W128" s="646" t="str">
        <f t="shared" si="124"/>
        <v>年齢調整死亡率(a+b)</v>
      </c>
      <c r="X128" s="694">
        <f>AB127/X127*100</f>
        <v>54.002907614134443</v>
      </c>
      <c r="Y128" s="695"/>
      <c r="Z128" s="695"/>
      <c r="AA128" s="695"/>
      <c r="AB128" s="696"/>
      <c r="AD128" s="646" t="str">
        <f t="shared" si="129"/>
        <v>年齢調整死亡率(a+b)</v>
      </c>
      <c r="AE128" s="694">
        <f>AI127/AE127*100</f>
        <v>923.48274278942972</v>
      </c>
      <c r="AF128" s="695"/>
      <c r="AG128" s="695"/>
      <c r="AH128" s="695"/>
      <c r="AI128" s="696"/>
    </row>
    <row r="129" spans="3:7">
      <c r="C129" s="637"/>
      <c r="D129" s="637"/>
      <c r="E129" s="637"/>
      <c r="F129" s="637"/>
      <c r="G129" s="678"/>
    </row>
    <row r="130" spans="3:7">
      <c r="C130" s="637"/>
      <c r="D130" s="637"/>
      <c r="E130" s="637"/>
      <c r="F130" s="637"/>
      <c r="G130" s="678"/>
    </row>
    <row r="131" spans="3:7">
      <c r="C131" s="637"/>
      <c r="D131" s="637"/>
      <c r="E131" s="637"/>
      <c r="F131" s="637"/>
      <c r="G131" s="678"/>
    </row>
    <row r="132" spans="3:7">
      <c r="C132" s="637"/>
      <c r="D132" s="637"/>
      <c r="E132" s="637"/>
      <c r="F132" s="637"/>
      <c r="G132" s="678"/>
    </row>
    <row r="133" spans="3:7">
      <c r="C133" s="637"/>
      <c r="D133" s="637"/>
      <c r="E133" s="637"/>
      <c r="F133" s="637"/>
      <c r="G133" s="678"/>
    </row>
    <row r="134" spans="3:7">
      <c r="C134" s="637"/>
      <c r="D134" s="637"/>
      <c r="E134" s="637"/>
      <c r="F134" s="637"/>
      <c r="G134" s="678"/>
    </row>
    <row r="135" spans="3:7">
      <c r="C135" s="637"/>
      <c r="D135" s="637"/>
      <c r="E135" s="637"/>
      <c r="F135" s="637"/>
      <c r="G135" s="678"/>
    </row>
    <row r="136" spans="3:7">
      <c r="C136" s="637"/>
      <c r="D136" s="637"/>
      <c r="E136" s="637"/>
      <c r="F136" s="637"/>
      <c r="G136" s="678"/>
    </row>
    <row r="137" spans="3:7">
      <c r="C137" s="637"/>
      <c r="D137" s="637"/>
      <c r="E137" s="637"/>
      <c r="F137" s="637"/>
      <c r="G137" s="678"/>
    </row>
    <row r="138" spans="3:7">
      <c r="C138" s="637"/>
      <c r="D138" s="637"/>
      <c r="E138" s="637"/>
      <c r="F138" s="637"/>
      <c r="G138" s="678"/>
    </row>
    <row r="139" spans="3:7">
      <c r="C139" s="637"/>
      <c r="D139" s="637"/>
      <c r="E139" s="637"/>
      <c r="F139" s="637"/>
      <c r="G139" s="678"/>
    </row>
    <row r="140" spans="3:7">
      <c r="C140" s="637"/>
      <c r="D140" s="637"/>
      <c r="E140" s="637"/>
      <c r="F140" s="637"/>
      <c r="G140" s="678"/>
    </row>
    <row r="141" spans="3:7">
      <c r="C141" s="637"/>
      <c r="D141" s="637"/>
      <c r="E141" s="637"/>
      <c r="F141" s="637"/>
      <c r="G141" s="678"/>
    </row>
    <row r="142" spans="3:7">
      <c r="C142" s="637"/>
      <c r="D142" s="637"/>
      <c r="E142" s="637"/>
      <c r="F142" s="637"/>
      <c r="G142" s="678"/>
    </row>
    <row r="143" spans="3:7">
      <c r="C143" s="637"/>
      <c r="D143" s="637"/>
      <c r="E143" s="637"/>
      <c r="F143" s="637"/>
      <c r="G143" s="678"/>
    </row>
    <row r="144" spans="3:7">
      <c r="C144" s="637"/>
      <c r="D144" s="637"/>
      <c r="E144" s="637"/>
      <c r="F144" s="637"/>
      <c r="G144" s="678"/>
    </row>
    <row r="145" spans="3:7">
      <c r="C145" s="637"/>
      <c r="D145" s="637"/>
      <c r="E145" s="637"/>
      <c r="F145" s="637"/>
      <c r="G145" s="678"/>
    </row>
    <row r="146" spans="3:7">
      <c r="C146" s="637"/>
      <c r="D146" s="637"/>
      <c r="E146" s="637"/>
      <c r="F146" s="637"/>
      <c r="G146" s="678"/>
    </row>
    <row r="147" spans="3:7">
      <c r="C147" s="637"/>
      <c r="D147" s="637"/>
      <c r="E147" s="637"/>
      <c r="F147" s="637"/>
      <c r="G147" s="678"/>
    </row>
    <row r="148" spans="3:7">
      <c r="C148" s="637"/>
      <c r="D148" s="637"/>
      <c r="E148" s="637"/>
      <c r="F148" s="637"/>
      <c r="G148" s="678"/>
    </row>
    <row r="149" spans="3:7">
      <c r="C149" s="637"/>
      <c r="D149" s="637"/>
      <c r="E149" s="637"/>
      <c r="F149" s="637"/>
      <c r="G149" s="678"/>
    </row>
    <row r="150" spans="3:7">
      <c r="C150" s="637"/>
      <c r="D150" s="637"/>
      <c r="E150" s="637"/>
      <c r="F150" s="637"/>
      <c r="G150" s="678"/>
    </row>
    <row r="151" spans="3:7">
      <c r="C151" s="637"/>
      <c r="D151" s="637"/>
      <c r="E151" s="637"/>
      <c r="F151" s="637"/>
      <c r="G151" s="678"/>
    </row>
    <row r="152" spans="3:7">
      <c r="C152" s="637"/>
      <c r="D152" s="637"/>
      <c r="E152" s="637"/>
      <c r="F152" s="637"/>
      <c r="G152" s="678"/>
    </row>
    <row r="153" spans="3:7">
      <c r="C153" s="637"/>
      <c r="D153" s="637"/>
      <c r="E153" s="637"/>
      <c r="F153" s="637"/>
      <c r="G153" s="678"/>
    </row>
    <row r="154" spans="3:7">
      <c r="C154" s="637"/>
      <c r="D154" s="637"/>
      <c r="E154" s="637"/>
      <c r="F154" s="637"/>
      <c r="G154" s="678"/>
    </row>
    <row r="155" spans="3:7">
      <c r="C155" s="637"/>
      <c r="D155" s="637"/>
      <c r="E155" s="637"/>
      <c r="F155" s="664"/>
      <c r="G155" s="678"/>
    </row>
    <row r="156" spans="3:7">
      <c r="C156" s="637"/>
      <c r="D156" s="637"/>
      <c r="E156" s="637"/>
      <c r="F156" s="664"/>
      <c r="G156" s="678"/>
    </row>
    <row r="157" spans="3:7">
      <c r="C157" s="637"/>
      <c r="D157" s="637"/>
      <c r="E157" s="637"/>
      <c r="F157" s="637"/>
      <c r="G157" s="678"/>
    </row>
    <row r="158" spans="3:7">
      <c r="C158" s="637"/>
      <c r="D158" s="637"/>
      <c r="E158" s="637"/>
      <c r="F158" s="637"/>
      <c r="G158" s="678"/>
    </row>
    <row r="159" spans="3:7">
      <c r="C159" s="637"/>
      <c r="D159" s="637"/>
      <c r="E159" s="637"/>
      <c r="F159" s="637"/>
      <c r="G159" s="678"/>
    </row>
    <row r="160" spans="3:7">
      <c r="C160" s="637"/>
      <c r="D160" s="637"/>
      <c r="E160" s="637"/>
      <c r="F160" s="637"/>
      <c r="G160" s="678"/>
    </row>
    <row r="161" spans="3:7">
      <c r="C161" s="637"/>
      <c r="D161" s="637"/>
      <c r="E161" s="637"/>
      <c r="F161" s="637"/>
      <c r="G161" s="678"/>
    </row>
    <row r="162" spans="3:7">
      <c r="C162" s="637"/>
      <c r="D162" s="637"/>
      <c r="E162" s="637"/>
      <c r="F162" s="637"/>
      <c r="G162" s="678"/>
    </row>
    <row r="163" spans="3:7">
      <c r="C163" s="637"/>
      <c r="D163" s="637"/>
      <c r="E163" s="637"/>
      <c r="F163" s="637"/>
      <c r="G163" s="678"/>
    </row>
    <row r="164" spans="3:7">
      <c r="C164" s="637"/>
      <c r="D164" s="637"/>
      <c r="E164" s="637"/>
      <c r="F164" s="637"/>
      <c r="G164" s="678"/>
    </row>
    <row r="165" spans="3:7">
      <c r="C165" s="637"/>
      <c r="D165" s="637"/>
      <c r="E165" s="637"/>
      <c r="F165" s="637"/>
      <c r="G165" s="678"/>
    </row>
    <row r="166" spans="3:7">
      <c r="C166" s="637"/>
      <c r="D166" s="637"/>
      <c r="E166" s="637"/>
      <c r="F166" s="637"/>
      <c r="G166" s="678"/>
    </row>
    <row r="167" spans="3:7">
      <c r="C167" s="637"/>
      <c r="D167" s="637"/>
      <c r="E167" s="637"/>
      <c r="F167" s="637"/>
      <c r="G167" s="678"/>
    </row>
    <row r="168" spans="3:7">
      <c r="C168" s="637"/>
      <c r="D168" s="637"/>
      <c r="E168" s="637"/>
      <c r="F168" s="637"/>
      <c r="G168" s="678"/>
    </row>
    <row r="169" spans="3:7">
      <c r="C169" s="637"/>
      <c r="D169" s="637"/>
      <c r="E169" s="637"/>
      <c r="F169" s="637"/>
      <c r="G169" s="678"/>
    </row>
    <row r="170" spans="3:7">
      <c r="C170" s="637"/>
      <c r="D170" s="637"/>
      <c r="E170" s="637"/>
      <c r="F170" s="637"/>
      <c r="G170" s="678"/>
    </row>
    <row r="171" spans="3:7">
      <c r="C171" s="637"/>
      <c r="D171" s="637"/>
      <c r="E171" s="637"/>
      <c r="F171" s="637"/>
      <c r="G171" s="678"/>
    </row>
    <row r="172" spans="3:7">
      <c r="C172" s="637"/>
      <c r="D172" s="637"/>
      <c r="E172" s="637"/>
      <c r="F172" s="637"/>
      <c r="G172" s="678"/>
    </row>
    <row r="173" spans="3:7">
      <c r="C173" s="637"/>
      <c r="D173" s="637"/>
      <c r="E173" s="637"/>
      <c r="F173" s="637"/>
      <c r="G173" s="678"/>
    </row>
    <row r="174" spans="3:7">
      <c r="C174" s="637"/>
      <c r="D174" s="637"/>
      <c r="E174" s="637"/>
      <c r="F174" s="637"/>
      <c r="G174" s="678"/>
    </row>
    <row r="175" spans="3:7">
      <c r="C175" s="637"/>
      <c r="D175" s="637"/>
      <c r="E175" s="637"/>
      <c r="F175" s="637"/>
      <c r="G175" s="678"/>
    </row>
    <row r="176" spans="3:7">
      <c r="C176" s="637"/>
      <c r="D176" s="637"/>
      <c r="E176" s="637"/>
      <c r="F176" s="637"/>
      <c r="G176" s="678"/>
    </row>
    <row r="177" spans="3:7">
      <c r="C177" s="637"/>
      <c r="D177" s="637"/>
      <c r="E177" s="637"/>
      <c r="F177" s="637"/>
      <c r="G177" s="678"/>
    </row>
    <row r="178" spans="3:7">
      <c r="C178" s="637"/>
      <c r="D178" s="637"/>
      <c r="E178" s="637"/>
      <c r="F178" s="637"/>
      <c r="G178" s="678"/>
    </row>
    <row r="179" spans="3:7">
      <c r="C179" s="637"/>
      <c r="D179" s="637"/>
      <c r="E179" s="637"/>
      <c r="F179" s="637"/>
      <c r="G179" s="678"/>
    </row>
    <row r="180" spans="3:7">
      <c r="C180" s="637"/>
      <c r="D180" s="637"/>
      <c r="E180" s="637"/>
      <c r="F180" s="637"/>
      <c r="G180" s="678"/>
    </row>
    <row r="181" spans="3:7">
      <c r="C181" s="637"/>
      <c r="D181" s="637"/>
      <c r="E181" s="637"/>
      <c r="F181" s="637"/>
      <c r="G181" s="678"/>
    </row>
    <row r="182" spans="3:7">
      <c r="C182" s="637"/>
      <c r="D182" s="637"/>
      <c r="E182" s="637"/>
      <c r="F182" s="637"/>
      <c r="G182" s="678"/>
    </row>
    <row r="183" spans="3:7">
      <c r="C183" s="637"/>
      <c r="D183" s="637"/>
      <c r="E183" s="637"/>
      <c r="F183" s="637"/>
      <c r="G183" s="678"/>
    </row>
    <row r="184" spans="3:7">
      <c r="C184" s="637"/>
      <c r="D184" s="637"/>
      <c r="E184" s="637"/>
      <c r="F184" s="664"/>
      <c r="G184" s="678"/>
    </row>
    <row r="185" spans="3:7">
      <c r="C185" s="637"/>
      <c r="D185" s="637"/>
      <c r="E185" s="637"/>
      <c r="F185" s="664"/>
      <c r="G185" s="678"/>
    </row>
    <row r="186" spans="3:7">
      <c r="C186" s="637"/>
      <c r="D186" s="637"/>
      <c r="E186" s="637"/>
      <c r="F186" s="637"/>
      <c r="G186" s="678"/>
    </row>
    <row r="187" spans="3:7">
      <c r="C187" s="637"/>
      <c r="D187" s="637"/>
      <c r="E187" s="637"/>
      <c r="F187" s="637"/>
      <c r="G187" s="678"/>
    </row>
    <row r="188" spans="3:7">
      <c r="C188" s="637"/>
      <c r="D188" s="637"/>
      <c r="E188" s="637"/>
      <c r="F188" s="637"/>
      <c r="G188" s="678"/>
    </row>
    <row r="189" spans="3:7">
      <c r="C189" s="637"/>
      <c r="D189" s="637"/>
      <c r="E189" s="637"/>
      <c r="F189" s="637"/>
      <c r="G189" s="678"/>
    </row>
    <row r="190" spans="3:7">
      <c r="C190" s="637"/>
      <c r="D190" s="637"/>
      <c r="E190" s="637"/>
      <c r="F190" s="637"/>
      <c r="G190" s="678"/>
    </row>
    <row r="191" spans="3:7">
      <c r="C191" s="637"/>
      <c r="D191" s="637"/>
      <c r="E191" s="637"/>
      <c r="F191" s="637"/>
      <c r="G191" s="678"/>
    </row>
    <row r="192" spans="3:7">
      <c r="C192" s="637"/>
      <c r="D192" s="637"/>
      <c r="E192" s="637"/>
      <c r="F192" s="637"/>
      <c r="G192" s="678"/>
    </row>
    <row r="193" spans="3:7">
      <c r="C193" s="637"/>
      <c r="D193" s="637"/>
      <c r="E193" s="637"/>
      <c r="F193" s="637"/>
      <c r="G193" s="678"/>
    </row>
    <row r="194" spans="3:7">
      <c r="C194" s="637"/>
      <c r="D194" s="637"/>
      <c r="E194" s="637"/>
      <c r="F194" s="637"/>
      <c r="G194" s="678"/>
    </row>
    <row r="195" spans="3:7">
      <c r="C195" s="637"/>
      <c r="D195" s="637"/>
      <c r="E195" s="637"/>
      <c r="F195" s="637"/>
      <c r="G195" s="678"/>
    </row>
    <row r="196" spans="3:7">
      <c r="C196" s="637"/>
      <c r="D196" s="637"/>
      <c r="E196" s="637"/>
      <c r="F196" s="637"/>
      <c r="G196" s="678"/>
    </row>
    <row r="197" spans="3:7">
      <c r="C197" s="637"/>
      <c r="D197" s="637"/>
      <c r="E197" s="637"/>
      <c r="F197" s="637"/>
      <c r="G197" s="678"/>
    </row>
    <row r="198" spans="3:7">
      <c r="C198" s="637"/>
      <c r="D198" s="637"/>
      <c r="E198" s="637"/>
      <c r="F198" s="637"/>
      <c r="G198" s="678"/>
    </row>
    <row r="199" spans="3:7">
      <c r="C199" s="637"/>
      <c r="D199" s="637"/>
      <c r="E199" s="637"/>
      <c r="F199" s="637"/>
      <c r="G199" s="678"/>
    </row>
    <row r="200" spans="3:7">
      <c r="C200" s="637"/>
      <c r="D200" s="637"/>
      <c r="E200" s="637"/>
      <c r="F200" s="637"/>
      <c r="G200" s="678"/>
    </row>
    <row r="201" spans="3:7">
      <c r="C201" s="637"/>
      <c r="D201" s="637"/>
      <c r="E201" s="637"/>
      <c r="F201" s="637"/>
      <c r="G201" s="678"/>
    </row>
    <row r="202" spans="3:7">
      <c r="C202" s="637"/>
      <c r="D202" s="637"/>
      <c r="E202" s="637"/>
      <c r="F202" s="637"/>
      <c r="G202" s="678"/>
    </row>
    <row r="203" spans="3:7">
      <c r="C203" s="637"/>
      <c r="D203" s="637"/>
      <c r="E203" s="637"/>
      <c r="F203" s="637"/>
      <c r="G203" s="678"/>
    </row>
    <row r="204" spans="3:7">
      <c r="C204" s="637"/>
      <c r="D204" s="637"/>
      <c r="E204" s="637"/>
      <c r="F204" s="637"/>
      <c r="G204" s="678"/>
    </row>
    <row r="205" spans="3:7">
      <c r="C205" s="637"/>
      <c r="D205" s="637"/>
      <c r="E205" s="637"/>
      <c r="F205" s="637"/>
      <c r="G205" s="678"/>
    </row>
    <row r="206" spans="3:7">
      <c r="C206" s="637"/>
      <c r="D206" s="637"/>
      <c r="E206" s="637"/>
      <c r="F206" s="637"/>
      <c r="G206" s="678"/>
    </row>
    <row r="207" spans="3:7">
      <c r="C207" s="637"/>
      <c r="D207" s="637"/>
      <c r="E207" s="637"/>
      <c r="F207" s="637"/>
      <c r="G207" s="678"/>
    </row>
    <row r="208" spans="3:7">
      <c r="C208" s="637"/>
      <c r="D208" s="637"/>
      <c r="E208" s="637"/>
      <c r="F208" s="637"/>
      <c r="G208" s="678"/>
    </row>
    <row r="209" spans="2:7">
      <c r="C209" s="637"/>
      <c r="D209" s="637"/>
      <c r="E209" s="637"/>
      <c r="F209" s="637"/>
      <c r="G209" s="678"/>
    </row>
    <row r="210" spans="2:7">
      <c r="C210" s="637"/>
      <c r="D210" s="637"/>
      <c r="E210" s="637"/>
      <c r="F210" s="637"/>
      <c r="G210" s="678"/>
    </row>
    <row r="211" spans="2:7">
      <c r="C211" s="637"/>
      <c r="D211" s="637"/>
      <c r="E211" s="637"/>
      <c r="F211" s="637"/>
      <c r="G211" s="678"/>
    </row>
    <row r="212" spans="2:7">
      <c r="C212" s="637"/>
      <c r="D212" s="637"/>
      <c r="E212" s="637"/>
      <c r="F212" s="637"/>
      <c r="G212" s="678"/>
    </row>
    <row r="213" spans="2:7">
      <c r="C213" s="637"/>
      <c r="D213" s="637"/>
      <c r="E213" s="637"/>
      <c r="F213" s="664"/>
      <c r="G213" s="678"/>
    </row>
    <row r="214" spans="2:7">
      <c r="C214" s="637"/>
      <c r="D214" s="637"/>
      <c r="E214" s="637"/>
      <c r="F214" s="664"/>
      <c r="G214" s="678"/>
    </row>
    <row r="215" spans="2:7">
      <c r="C215" s="637"/>
      <c r="D215" s="637"/>
      <c r="E215" s="637"/>
      <c r="F215" s="664"/>
      <c r="G215" s="678"/>
    </row>
    <row r="216" spans="2:7" ht="14.25" thickBot="1">
      <c r="B216" s="637" t="s">
        <v>2</v>
      </c>
      <c r="C216" s="637"/>
      <c r="D216" s="637"/>
      <c r="E216" s="637"/>
      <c r="F216" s="664"/>
      <c r="G216" s="678"/>
    </row>
    <row r="217" spans="2:7">
      <c r="B217" s="650"/>
      <c r="C217" s="651" t="s">
        <v>385</v>
      </c>
      <c r="D217" s="655" t="s">
        <v>386</v>
      </c>
      <c r="E217" s="656" t="s">
        <v>376</v>
      </c>
      <c r="F217" s="669" t="s">
        <v>387</v>
      </c>
      <c r="G217" s="683" t="s">
        <v>388</v>
      </c>
    </row>
    <row r="218" spans="2:7">
      <c r="B218" s="653" t="s">
        <v>359</v>
      </c>
      <c r="C218" s="643">
        <v>8180</v>
      </c>
      <c r="D218" s="644" t="e">
        <f>#REF!</f>
        <v>#REF!</v>
      </c>
      <c r="E218" s="645">
        <f>'3(4)ｲ（表作成用1)'!B11</f>
        <v>6</v>
      </c>
      <c r="F218" s="666" t="e">
        <f t="shared" ref="F218:F231" si="148">E218*1000/D218</f>
        <v>#REF!</v>
      </c>
      <c r="G218" s="684" t="e">
        <f t="shared" ref="G218:G231" si="149">C218*F218</f>
        <v>#REF!</v>
      </c>
    </row>
    <row r="219" spans="2:7">
      <c r="B219" s="653" t="s">
        <v>360</v>
      </c>
      <c r="C219" s="643">
        <v>8338</v>
      </c>
      <c r="D219" s="644" t="e">
        <f>#REF!</f>
        <v>#REF!</v>
      </c>
      <c r="E219" s="645">
        <f>'3(4)ｲ（表作成用1)'!B12</f>
        <v>14</v>
      </c>
      <c r="F219" s="666" t="e">
        <f t="shared" si="148"/>
        <v>#REF!</v>
      </c>
      <c r="G219" s="684" t="e">
        <f t="shared" si="149"/>
        <v>#REF!</v>
      </c>
    </row>
    <row r="220" spans="2:7">
      <c r="B220" s="653" t="s">
        <v>361</v>
      </c>
      <c r="C220" s="643">
        <v>8497</v>
      </c>
      <c r="D220" s="644" t="e">
        <f>#REF!</f>
        <v>#REF!</v>
      </c>
      <c r="E220" s="645">
        <f>'3(4)ｲ（表作成用1)'!B13</f>
        <v>29</v>
      </c>
      <c r="F220" s="666" t="e">
        <f t="shared" si="148"/>
        <v>#REF!</v>
      </c>
      <c r="G220" s="684" t="e">
        <f t="shared" si="149"/>
        <v>#REF!</v>
      </c>
    </row>
    <row r="221" spans="2:7">
      <c r="B221" s="653" t="s">
        <v>238</v>
      </c>
      <c r="C221" s="643">
        <v>8655</v>
      </c>
      <c r="D221" s="644" t="e">
        <f>#REF!</f>
        <v>#REF!</v>
      </c>
      <c r="E221" s="645">
        <f>'3(4)ｲ（表作成用1)'!B14</f>
        <v>22</v>
      </c>
      <c r="F221" s="666" t="e">
        <f t="shared" si="148"/>
        <v>#REF!</v>
      </c>
      <c r="G221" s="684" t="e">
        <f t="shared" si="149"/>
        <v>#REF!</v>
      </c>
    </row>
    <row r="222" spans="2:7">
      <c r="B222" s="653" t="s">
        <v>239</v>
      </c>
      <c r="C222" s="643">
        <v>8814</v>
      </c>
      <c r="D222" s="644" t="e">
        <f>#REF!</f>
        <v>#REF!</v>
      </c>
      <c r="E222" s="645">
        <f>'3(4)ｲ（表作成用1)'!B15</f>
        <v>26</v>
      </c>
      <c r="F222" s="666" t="e">
        <f t="shared" si="148"/>
        <v>#REF!</v>
      </c>
      <c r="G222" s="684" t="e">
        <f t="shared" si="149"/>
        <v>#REF!</v>
      </c>
    </row>
    <row r="223" spans="2:7">
      <c r="B223" s="653" t="s">
        <v>240</v>
      </c>
      <c r="C223" s="643">
        <v>8972</v>
      </c>
      <c r="D223" s="644" t="e">
        <f>#REF!</f>
        <v>#REF!</v>
      </c>
      <c r="E223" s="645">
        <f>'3(4)ｲ（表作成用1)'!B16</f>
        <v>46</v>
      </c>
      <c r="F223" s="666" t="e">
        <f t="shared" si="148"/>
        <v>#REF!</v>
      </c>
      <c r="G223" s="684" t="e">
        <f t="shared" si="149"/>
        <v>#REF!</v>
      </c>
    </row>
    <row r="224" spans="2:7">
      <c r="B224" s="653" t="s">
        <v>241</v>
      </c>
      <c r="C224" s="643">
        <v>9130</v>
      </c>
      <c r="D224" s="644" t="e">
        <f>#REF!</f>
        <v>#REF!</v>
      </c>
      <c r="E224" s="645">
        <f>'3(4)ｲ（表作成用1)'!B17</f>
        <v>84</v>
      </c>
      <c r="F224" s="666" t="e">
        <f t="shared" si="148"/>
        <v>#REF!</v>
      </c>
      <c r="G224" s="684" t="e">
        <f t="shared" si="149"/>
        <v>#REF!</v>
      </c>
    </row>
    <row r="225" spans="2:7">
      <c r="B225" s="653" t="s">
        <v>242</v>
      </c>
      <c r="C225" s="643">
        <v>9289</v>
      </c>
      <c r="D225" s="644" t="e">
        <f>#REF!</f>
        <v>#REF!</v>
      </c>
      <c r="E225" s="645">
        <f>'3(4)ｲ（表作成用1)'!B18</f>
        <v>113</v>
      </c>
      <c r="F225" s="666" t="e">
        <f t="shared" si="148"/>
        <v>#REF!</v>
      </c>
      <c r="G225" s="684" t="e">
        <f t="shared" si="149"/>
        <v>#REF!</v>
      </c>
    </row>
    <row r="226" spans="2:7">
      <c r="B226" s="653" t="s">
        <v>243</v>
      </c>
      <c r="C226" s="643">
        <v>9400</v>
      </c>
      <c r="D226" s="644" t="e">
        <f>#REF!</f>
        <v>#REF!</v>
      </c>
      <c r="E226" s="645">
        <f>'3(4)ｲ（表作成用1)'!B19</f>
        <v>150</v>
      </c>
      <c r="F226" s="666" t="e">
        <f t="shared" si="148"/>
        <v>#REF!</v>
      </c>
      <c r="G226" s="684" t="e">
        <f t="shared" si="149"/>
        <v>#REF!</v>
      </c>
    </row>
    <row r="227" spans="2:7">
      <c r="B227" s="653" t="s">
        <v>244</v>
      </c>
      <c r="C227" s="643">
        <v>8651</v>
      </c>
      <c r="D227" s="644" t="e">
        <f>#REF!</f>
        <v>#REF!</v>
      </c>
      <c r="E227" s="645">
        <f>'3(4)ｲ（表作成用1)'!B20</f>
        <v>213</v>
      </c>
      <c r="F227" s="666" t="e">
        <f t="shared" si="148"/>
        <v>#REF!</v>
      </c>
      <c r="G227" s="684" t="e">
        <f t="shared" si="149"/>
        <v>#REF!</v>
      </c>
    </row>
    <row r="228" spans="2:7">
      <c r="B228" s="653" t="s">
        <v>362</v>
      </c>
      <c r="C228" s="643">
        <v>7616</v>
      </c>
      <c r="D228" s="644" t="e">
        <f>#REF!</f>
        <v>#REF!</v>
      </c>
      <c r="E228" s="645">
        <f>'3(4)ｲ（表作成用1)'!B21</f>
        <v>379</v>
      </c>
      <c r="F228" s="666" t="e">
        <f t="shared" si="148"/>
        <v>#REF!</v>
      </c>
      <c r="G228" s="684" t="e">
        <f t="shared" si="149"/>
        <v>#REF!</v>
      </c>
    </row>
    <row r="229" spans="2:7">
      <c r="B229" s="653" t="s">
        <v>363</v>
      </c>
      <c r="C229" s="643">
        <v>6581</v>
      </c>
      <c r="D229" s="644" t="e">
        <f>#REF!</f>
        <v>#REF!</v>
      </c>
      <c r="E229" s="645">
        <f>'3(4)ｲ（表作成用1)'!B22</f>
        <v>643</v>
      </c>
      <c r="F229" s="666" t="e">
        <f t="shared" si="148"/>
        <v>#REF!</v>
      </c>
      <c r="G229" s="684" t="e">
        <f t="shared" si="149"/>
        <v>#REF!</v>
      </c>
    </row>
    <row r="230" spans="2:7">
      <c r="B230" s="653" t="s">
        <v>364</v>
      </c>
      <c r="C230" s="643">
        <v>5546</v>
      </c>
      <c r="D230" s="644" t="e">
        <f>#REF!</f>
        <v>#REF!</v>
      </c>
      <c r="E230" s="645">
        <f>'3(4)ｲ（表作成用1)'!B23</f>
        <v>1165</v>
      </c>
      <c r="F230" s="666" t="e">
        <f t="shared" si="148"/>
        <v>#REF!</v>
      </c>
      <c r="G230" s="684" t="e">
        <f t="shared" si="149"/>
        <v>#REF!</v>
      </c>
    </row>
    <row r="231" spans="2:7">
      <c r="B231" s="653" t="s">
        <v>365</v>
      </c>
      <c r="C231" s="643">
        <v>4511</v>
      </c>
      <c r="D231" s="644" t="e">
        <f>#REF!</f>
        <v>#REF!</v>
      </c>
      <c r="E231" s="645">
        <f>'3(4)ｲ（表作成用1)'!B24</f>
        <v>1472</v>
      </c>
      <c r="F231" s="666" t="e">
        <f t="shared" si="148"/>
        <v>#REF!</v>
      </c>
      <c r="G231" s="684" t="e">
        <f t="shared" si="149"/>
        <v>#REF!</v>
      </c>
    </row>
    <row r="232" spans="2:7">
      <c r="B232" s="653" t="s">
        <v>389</v>
      </c>
      <c r="C232" s="643">
        <f>SUM(C218:C231)</f>
        <v>112180</v>
      </c>
      <c r="D232" s="643" t="e">
        <f>SUM(D218:D231)</f>
        <v>#REF!</v>
      </c>
      <c r="E232" s="643">
        <f>SUM(E218:E231)</f>
        <v>4362</v>
      </c>
      <c r="F232" s="666"/>
      <c r="G232" s="684" t="e">
        <f>SUM(G218:G231)</f>
        <v>#REF!</v>
      </c>
    </row>
    <row r="233" spans="2:7" ht="14.25" thickBot="1">
      <c r="B233" s="654" t="s">
        <v>390</v>
      </c>
      <c r="C233" s="647"/>
      <c r="D233" s="648"/>
      <c r="E233" s="648"/>
      <c r="F233" s="667" t="e">
        <f>G232/C232</f>
        <v>#REF!</v>
      </c>
      <c r="G233" s="685"/>
    </row>
    <row r="234" spans="2:7" ht="14.25" thickBot="1">
      <c r="B234" s="649"/>
      <c r="C234" s="649"/>
      <c r="D234" s="649"/>
      <c r="E234" s="649"/>
      <c r="F234" s="668"/>
      <c r="G234" s="686"/>
    </row>
    <row r="235" spans="2:7">
      <c r="B235" s="650" t="s">
        <v>366</v>
      </c>
      <c r="C235" s="651">
        <v>3476</v>
      </c>
      <c r="D235" s="644" t="e">
        <f>#REF!</f>
        <v>#REF!</v>
      </c>
      <c r="E235" s="652">
        <f>'3(4)ｲ（表作成用1)'!B25</f>
        <v>1904</v>
      </c>
      <c r="F235" s="669" t="e">
        <f>E235*1000/D235</f>
        <v>#REF!</v>
      </c>
      <c r="G235" s="683" t="e">
        <f>C235*F235</f>
        <v>#REF!</v>
      </c>
    </row>
    <row r="236" spans="2:7">
      <c r="B236" s="653" t="s">
        <v>367</v>
      </c>
      <c r="C236" s="643">
        <v>2441</v>
      </c>
      <c r="D236" s="644" t="e">
        <f>#REF!</f>
        <v>#REF!</v>
      </c>
      <c r="E236" s="645">
        <f>'3(4)ｲ（表作成用1)'!B26</f>
        <v>2675</v>
      </c>
      <c r="F236" s="666" t="e">
        <f>E236*1000/D236</f>
        <v>#REF!</v>
      </c>
      <c r="G236" s="684" t="e">
        <f>C236*F236</f>
        <v>#REF!</v>
      </c>
    </row>
    <row r="237" spans="2:7">
      <c r="B237" s="653" t="s">
        <v>368</v>
      </c>
      <c r="C237" s="643">
        <v>1406</v>
      </c>
      <c r="D237" s="644" t="e">
        <f>#REF!</f>
        <v>#REF!</v>
      </c>
      <c r="E237" s="645">
        <f>'3(4)ｲ（表作成用1)'!B29</f>
        <v>0</v>
      </c>
      <c r="F237" s="666" t="e">
        <f>E237*1000/D237</f>
        <v>#REF!</v>
      </c>
      <c r="G237" s="684" t="e">
        <f>C237*F237</f>
        <v>#REF!</v>
      </c>
    </row>
    <row r="238" spans="2:7">
      <c r="B238" s="653" t="s">
        <v>369</v>
      </c>
      <c r="C238" s="643">
        <v>784</v>
      </c>
      <c r="D238" s="644" t="e">
        <f>#REF!</f>
        <v>#REF!</v>
      </c>
      <c r="E238" s="645">
        <f>'3(4)ｲ（表作成用1)'!B30</f>
        <v>13039</v>
      </c>
      <c r="F238" s="666" t="e">
        <f>E238*1000/D238</f>
        <v>#REF!</v>
      </c>
      <c r="G238" s="684" t="e">
        <f>C238*F238</f>
        <v>#REF!</v>
      </c>
    </row>
    <row r="239" spans="2:7">
      <c r="B239" s="653" t="s">
        <v>391</v>
      </c>
      <c r="C239" s="643">
        <f>SUM(C235:C238)</f>
        <v>8107</v>
      </c>
      <c r="D239" s="643" t="e">
        <f>SUM(D235:D238)</f>
        <v>#REF!</v>
      </c>
      <c r="E239" s="643">
        <f>SUM(E235:E238)</f>
        <v>17618</v>
      </c>
      <c r="F239" s="666"/>
      <c r="G239" s="684" t="e">
        <f>SUM(G235:G238)</f>
        <v>#REF!</v>
      </c>
    </row>
    <row r="240" spans="2:7" ht="14.25" thickBot="1">
      <c r="B240" s="654" t="s">
        <v>392</v>
      </c>
      <c r="C240" s="647"/>
      <c r="D240" s="648"/>
      <c r="E240" s="648"/>
      <c r="F240" s="667" t="e">
        <f>G239/C239</f>
        <v>#REF!</v>
      </c>
      <c r="G240" s="685"/>
    </row>
    <row r="241" spans="2:7" ht="14.25" thickBot="1">
      <c r="B241" s="649"/>
      <c r="C241" s="649"/>
      <c r="D241" s="649"/>
      <c r="E241" s="649"/>
      <c r="F241" s="670"/>
      <c r="G241" s="686"/>
    </row>
    <row r="242" spans="2:7">
      <c r="B242" s="650" t="s">
        <v>370</v>
      </c>
      <c r="C242" s="651"/>
      <c r="D242" s="655" t="e">
        <f>#REF!</f>
        <v>#REF!</v>
      </c>
      <c r="E242" s="652">
        <f>'3(4)ｲ（表作成用1)'!$B$29</f>
        <v>0</v>
      </c>
      <c r="F242" s="666" t="e">
        <f>E242*1000/D242</f>
        <v>#REF!</v>
      </c>
      <c r="G242" s="683" t="e">
        <f>D242*F242</f>
        <v>#REF!</v>
      </c>
    </row>
    <row r="243" spans="2:7">
      <c r="B243" s="653" t="s">
        <v>381</v>
      </c>
      <c r="C243" s="643">
        <f>SUM(C218:C231,C235:C238,C242)</f>
        <v>120287</v>
      </c>
      <c r="D243" s="643" t="e">
        <f>SUM(D218:D231,D235:D238,D242)</f>
        <v>#REF!</v>
      </c>
      <c r="E243" s="643">
        <f>SUM(E218:E231,E235:E238,E242)</f>
        <v>21980</v>
      </c>
      <c r="F243" s="666"/>
      <c r="G243" s="684" t="e">
        <f>SUM(G218:G231,G235:G238,G242)</f>
        <v>#REF!</v>
      </c>
    </row>
    <row r="244" spans="2:7" ht="14.25" thickBot="1">
      <c r="B244" s="654" t="s">
        <v>393</v>
      </c>
      <c r="C244" s="647"/>
      <c r="D244" s="648"/>
      <c r="E244" s="648"/>
      <c r="F244" s="671" t="e">
        <f>G243/C243*100</f>
        <v>#REF!</v>
      </c>
      <c r="G244" s="687"/>
    </row>
  </sheetData>
  <phoneticPr fontId="15"/>
  <pageMargins left="0.51181102362204722" right="0" top="0" bottom="0" header="0.31496062992125984" footer="0.31496062992125984"/>
  <pageSetup paperSize="8"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R76"/>
  <sheetViews>
    <sheetView workbookViewId="0">
      <selection activeCell="H41" sqref="H41"/>
    </sheetView>
  </sheetViews>
  <sheetFormatPr defaultRowHeight="13.5"/>
  <cols>
    <col min="1" max="1" width="16.75" style="724" customWidth="1"/>
    <col min="2" max="3" width="9" style="724"/>
    <col min="4" max="4" width="14.25" style="724" customWidth="1"/>
    <col min="5" max="5" width="9.125" style="724" customWidth="1"/>
    <col min="6" max="6" width="12.875" style="724" customWidth="1"/>
    <col min="7" max="7" width="34.25" style="724" customWidth="1"/>
    <col min="8" max="8" width="7.125" style="724" bestFit="1" customWidth="1"/>
    <col min="9" max="9" width="8.375" style="724" bestFit="1" customWidth="1"/>
    <col min="10" max="10" width="6.375" style="724" customWidth="1"/>
    <col min="11" max="11" width="9" style="724"/>
    <col min="12" max="12" width="6" style="724" customWidth="1"/>
    <col min="13" max="13" width="3.625" style="724" customWidth="1"/>
    <col min="14" max="14" width="4.125" style="724" customWidth="1"/>
    <col min="15" max="15" width="22.625" style="724" bestFit="1" customWidth="1"/>
    <col min="16" max="16" width="4.75" style="724" customWidth="1"/>
    <col min="17" max="17" width="9.5" style="724" bestFit="1" customWidth="1"/>
    <col min="18" max="18" width="5.5" style="724" customWidth="1"/>
    <col min="19" max="237" width="9" style="724"/>
    <col min="238" max="238" width="16.75" style="724" customWidth="1"/>
    <col min="239" max="240" width="9" style="724"/>
    <col min="241" max="241" width="14.25" style="724" customWidth="1"/>
    <col min="242" max="242" width="9.125" style="724" customWidth="1"/>
    <col min="243" max="243" width="15.125" style="724" customWidth="1"/>
    <col min="244" max="244" width="17.75" style="724" customWidth="1"/>
    <col min="245" max="246" width="6.75" style="724" customWidth="1"/>
    <col min="247" max="247" width="6.375" style="724" customWidth="1"/>
    <col min="248" max="493" width="9" style="724"/>
    <col min="494" max="494" width="16.75" style="724" customWidth="1"/>
    <col min="495" max="496" width="9" style="724"/>
    <col min="497" max="497" width="14.25" style="724" customWidth="1"/>
    <col min="498" max="498" width="9.125" style="724" customWidth="1"/>
    <col min="499" max="499" width="15.125" style="724" customWidth="1"/>
    <col min="500" max="500" width="17.75" style="724" customWidth="1"/>
    <col min="501" max="502" width="6.75" style="724" customWidth="1"/>
    <col min="503" max="503" width="6.375" style="724" customWidth="1"/>
    <col min="504" max="749" width="9" style="724"/>
    <col min="750" max="750" width="16.75" style="724" customWidth="1"/>
    <col min="751" max="752" width="9" style="724"/>
    <col min="753" max="753" width="14.25" style="724" customWidth="1"/>
    <col min="754" max="754" width="9.125" style="724" customWidth="1"/>
    <col min="755" max="755" width="15.125" style="724" customWidth="1"/>
    <col min="756" max="756" width="17.75" style="724" customWidth="1"/>
    <col min="757" max="758" width="6.75" style="724" customWidth="1"/>
    <col min="759" max="759" width="6.375" style="724" customWidth="1"/>
    <col min="760" max="1005" width="9" style="724"/>
    <col min="1006" max="1006" width="16.75" style="724" customWidth="1"/>
    <col min="1007" max="1008" width="9" style="724"/>
    <col min="1009" max="1009" width="14.25" style="724" customWidth="1"/>
    <col min="1010" max="1010" width="9.125" style="724" customWidth="1"/>
    <col min="1011" max="1011" width="15.125" style="724" customWidth="1"/>
    <col min="1012" max="1012" width="17.75" style="724" customWidth="1"/>
    <col min="1013" max="1014" width="6.75" style="724" customWidth="1"/>
    <col min="1015" max="1015" width="6.375" style="724" customWidth="1"/>
    <col min="1016" max="1261" width="9" style="724"/>
    <col min="1262" max="1262" width="16.75" style="724" customWidth="1"/>
    <col min="1263" max="1264" width="9" style="724"/>
    <col min="1265" max="1265" width="14.25" style="724" customWidth="1"/>
    <col min="1266" max="1266" width="9.125" style="724" customWidth="1"/>
    <col min="1267" max="1267" width="15.125" style="724" customWidth="1"/>
    <col min="1268" max="1268" width="17.75" style="724" customWidth="1"/>
    <col min="1269" max="1270" width="6.75" style="724" customWidth="1"/>
    <col min="1271" max="1271" width="6.375" style="724" customWidth="1"/>
    <col min="1272" max="1517" width="9" style="724"/>
    <col min="1518" max="1518" width="16.75" style="724" customWidth="1"/>
    <col min="1519" max="1520" width="9" style="724"/>
    <col min="1521" max="1521" width="14.25" style="724" customWidth="1"/>
    <col min="1522" max="1522" width="9.125" style="724" customWidth="1"/>
    <col min="1523" max="1523" width="15.125" style="724" customWidth="1"/>
    <col min="1524" max="1524" width="17.75" style="724" customWidth="1"/>
    <col min="1525" max="1526" width="6.75" style="724" customWidth="1"/>
    <col min="1527" max="1527" width="6.375" style="724" customWidth="1"/>
    <col min="1528" max="1773" width="9" style="724"/>
    <col min="1774" max="1774" width="16.75" style="724" customWidth="1"/>
    <col min="1775" max="1776" width="9" style="724"/>
    <col min="1777" max="1777" width="14.25" style="724" customWidth="1"/>
    <col min="1778" max="1778" width="9.125" style="724" customWidth="1"/>
    <col min="1779" max="1779" width="15.125" style="724" customWidth="1"/>
    <col min="1780" max="1780" width="17.75" style="724" customWidth="1"/>
    <col min="1781" max="1782" width="6.75" style="724" customWidth="1"/>
    <col min="1783" max="1783" width="6.375" style="724" customWidth="1"/>
    <col min="1784" max="2029" width="9" style="724"/>
    <col min="2030" max="2030" width="16.75" style="724" customWidth="1"/>
    <col min="2031" max="2032" width="9" style="724"/>
    <col min="2033" max="2033" width="14.25" style="724" customWidth="1"/>
    <col min="2034" max="2034" width="9.125" style="724" customWidth="1"/>
    <col min="2035" max="2035" width="15.125" style="724" customWidth="1"/>
    <col min="2036" max="2036" width="17.75" style="724" customWidth="1"/>
    <col min="2037" max="2038" width="6.75" style="724" customWidth="1"/>
    <col min="2039" max="2039" width="6.375" style="724" customWidth="1"/>
    <col min="2040" max="2285" width="9" style="724"/>
    <col min="2286" max="2286" width="16.75" style="724" customWidth="1"/>
    <col min="2287" max="2288" width="9" style="724"/>
    <col min="2289" max="2289" width="14.25" style="724" customWidth="1"/>
    <col min="2290" max="2290" width="9.125" style="724" customWidth="1"/>
    <col min="2291" max="2291" width="15.125" style="724" customWidth="1"/>
    <col min="2292" max="2292" width="17.75" style="724" customWidth="1"/>
    <col min="2293" max="2294" width="6.75" style="724" customWidth="1"/>
    <col min="2295" max="2295" width="6.375" style="724" customWidth="1"/>
    <col min="2296" max="2541" width="9" style="724"/>
    <col min="2542" max="2542" width="16.75" style="724" customWidth="1"/>
    <col min="2543" max="2544" width="9" style="724"/>
    <col min="2545" max="2545" width="14.25" style="724" customWidth="1"/>
    <col min="2546" max="2546" width="9.125" style="724" customWidth="1"/>
    <col min="2547" max="2547" width="15.125" style="724" customWidth="1"/>
    <col min="2548" max="2548" width="17.75" style="724" customWidth="1"/>
    <col min="2549" max="2550" width="6.75" style="724" customWidth="1"/>
    <col min="2551" max="2551" width="6.375" style="724" customWidth="1"/>
    <col min="2552" max="2797" width="9" style="724"/>
    <col min="2798" max="2798" width="16.75" style="724" customWidth="1"/>
    <col min="2799" max="2800" width="9" style="724"/>
    <col min="2801" max="2801" width="14.25" style="724" customWidth="1"/>
    <col min="2802" max="2802" width="9.125" style="724" customWidth="1"/>
    <col min="2803" max="2803" width="15.125" style="724" customWidth="1"/>
    <col min="2804" max="2804" width="17.75" style="724" customWidth="1"/>
    <col min="2805" max="2806" width="6.75" style="724" customWidth="1"/>
    <col min="2807" max="2807" width="6.375" style="724" customWidth="1"/>
    <col min="2808" max="3053" width="9" style="724"/>
    <col min="3054" max="3054" width="16.75" style="724" customWidth="1"/>
    <col min="3055" max="3056" width="9" style="724"/>
    <col min="3057" max="3057" width="14.25" style="724" customWidth="1"/>
    <col min="3058" max="3058" width="9.125" style="724" customWidth="1"/>
    <col min="3059" max="3059" width="15.125" style="724" customWidth="1"/>
    <col min="3060" max="3060" width="17.75" style="724" customWidth="1"/>
    <col min="3061" max="3062" width="6.75" style="724" customWidth="1"/>
    <col min="3063" max="3063" width="6.375" style="724" customWidth="1"/>
    <col min="3064" max="3309" width="9" style="724"/>
    <col min="3310" max="3310" width="16.75" style="724" customWidth="1"/>
    <col min="3311" max="3312" width="9" style="724"/>
    <col min="3313" max="3313" width="14.25" style="724" customWidth="1"/>
    <col min="3314" max="3314" width="9.125" style="724" customWidth="1"/>
    <col min="3315" max="3315" width="15.125" style="724" customWidth="1"/>
    <col min="3316" max="3316" width="17.75" style="724" customWidth="1"/>
    <col min="3317" max="3318" width="6.75" style="724" customWidth="1"/>
    <col min="3319" max="3319" width="6.375" style="724" customWidth="1"/>
    <col min="3320" max="3565" width="9" style="724"/>
    <col min="3566" max="3566" width="16.75" style="724" customWidth="1"/>
    <col min="3567" max="3568" width="9" style="724"/>
    <col min="3569" max="3569" width="14.25" style="724" customWidth="1"/>
    <col min="3570" max="3570" width="9.125" style="724" customWidth="1"/>
    <col min="3571" max="3571" width="15.125" style="724" customWidth="1"/>
    <col min="3572" max="3572" width="17.75" style="724" customWidth="1"/>
    <col min="3573" max="3574" width="6.75" style="724" customWidth="1"/>
    <col min="3575" max="3575" width="6.375" style="724" customWidth="1"/>
    <col min="3576" max="3821" width="9" style="724"/>
    <col min="3822" max="3822" width="16.75" style="724" customWidth="1"/>
    <col min="3823" max="3824" width="9" style="724"/>
    <col min="3825" max="3825" width="14.25" style="724" customWidth="1"/>
    <col min="3826" max="3826" width="9.125" style="724" customWidth="1"/>
    <col min="3827" max="3827" width="15.125" style="724" customWidth="1"/>
    <col min="3828" max="3828" width="17.75" style="724" customWidth="1"/>
    <col min="3829" max="3830" width="6.75" style="724" customWidth="1"/>
    <col min="3831" max="3831" width="6.375" style="724" customWidth="1"/>
    <col min="3832" max="4077" width="9" style="724"/>
    <col min="4078" max="4078" width="16.75" style="724" customWidth="1"/>
    <col min="4079" max="4080" width="9" style="724"/>
    <col min="4081" max="4081" width="14.25" style="724" customWidth="1"/>
    <col min="4082" max="4082" width="9.125" style="724" customWidth="1"/>
    <col min="4083" max="4083" width="15.125" style="724" customWidth="1"/>
    <col min="4084" max="4084" width="17.75" style="724" customWidth="1"/>
    <col min="4085" max="4086" width="6.75" style="724" customWidth="1"/>
    <col min="4087" max="4087" width="6.375" style="724" customWidth="1"/>
    <col min="4088" max="4333" width="9" style="724"/>
    <col min="4334" max="4334" width="16.75" style="724" customWidth="1"/>
    <col min="4335" max="4336" width="9" style="724"/>
    <col min="4337" max="4337" width="14.25" style="724" customWidth="1"/>
    <col min="4338" max="4338" width="9.125" style="724" customWidth="1"/>
    <col min="4339" max="4339" width="15.125" style="724" customWidth="1"/>
    <col min="4340" max="4340" width="17.75" style="724" customWidth="1"/>
    <col min="4341" max="4342" width="6.75" style="724" customWidth="1"/>
    <col min="4343" max="4343" width="6.375" style="724" customWidth="1"/>
    <col min="4344" max="4589" width="9" style="724"/>
    <col min="4590" max="4590" width="16.75" style="724" customWidth="1"/>
    <col min="4591" max="4592" width="9" style="724"/>
    <col min="4593" max="4593" width="14.25" style="724" customWidth="1"/>
    <col min="4594" max="4594" width="9.125" style="724" customWidth="1"/>
    <col min="4595" max="4595" width="15.125" style="724" customWidth="1"/>
    <col min="4596" max="4596" width="17.75" style="724" customWidth="1"/>
    <col min="4597" max="4598" width="6.75" style="724" customWidth="1"/>
    <col min="4599" max="4599" width="6.375" style="724" customWidth="1"/>
    <col min="4600" max="4845" width="9" style="724"/>
    <col min="4846" max="4846" width="16.75" style="724" customWidth="1"/>
    <col min="4847" max="4848" width="9" style="724"/>
    <col min="4849" max="4849" width="14.25" style="724" customWidth="1"/>
    <col min="4850" max="4850" width="9.125" style="724" customWidth="1"/>
    <col min="4851" max="4851" width="15.125" style="724" customWidth="1"/>
    <col min="4852" max="4852" width="17.75" style="724" customWidth="1"/>
    <col min="4853" max="4854" width="6.75" style="724" customWidth="1"/>
    <col min="4855" max="4855" width="6.375" style="724" customWidth="1"/>
    <col min="4856" max="5101" width="9" style="724"/>
    <col min="5102" max="5102" width="16.75" style="724" customWidth="1"/>
    <col min="5103" max="5104" width="9" style="724"/>
    <col min="5105" max="5105" width="14.25" style="724" customWidth="1"/>
    <col min="5106" max="5106" width="9.125" style="724" customWidth="1"/>
    <col min="5107" max="5107" width="15.125" style="724" customWidth="1"/>
    <col min="5108" max="5108" width="17.75" style="724" customWidth="1"/>
    <col min="5109" max="5110" width="6.75" style="724" customWidth="1"/>
    <col min="5111" max="5111" width="6.375" style="724" customWidth="1"/>
    <col min="5112" max="5357" width="9" style="724"/>
    <col min="5358" max="5358" width="16.75" style="724" customWidth="1"/>
    <col min="5359" max="5360" width="9" style="724"/>
    <col min="5361" max="5361" width="14.25" style="724" customWidth="1"/>
    <col min="5362" max="5362" width="9.125" style="724" customWidth="1"/>
    <col min="5363" max="5363" width="15.125" style="724" customWidth="1"/>
    <col min="5364" max="5364" width="17.75" style="724" customWidth="1"/>
    <col min="5365" max="5366" width="6.75" style="724" customWidth="1"/>
    <col min="5367" max="5367" width="6.375" style="724" customWidth="1"/>
    <col min="5368" max="5613" width="9" style="724"/>
    <col min="5614" max="5614" width="16.75" style="724" customWidth="1"/>
    <col min="5615" max="5616" width="9" style="724"/>
    <col min="5617" max="5617" width="14.25" style="724" customWidth="1"/>
    <col min="5618" max="5618" width="9.125" style="724" customWidth="1"/>
    <col min="5619" max="5619" width="15.125" style="724" customWidth="1"/>
    <col min="5620" max="5620" width="17.75" style="724" customWidth="1"/>
    <col min="5621" max="5622" width="6.75" style="724" customWidth="1"/>
    <col min="5623" max="5623" width="6.375" style="724" customWidth="1"/>
    <col min="5624" max="5869" width="9" style="724"/>
    <col min="5870" max="5870" width="16.75" style="724" customWidth="1"/>
    <col min="5871" max="5872" width="9" style="724"/>
    <col min="5873" max="5873" width="14.25" style="724" customWidth="1"/>
    <col min="5874" max="5874" width="9.125" style="724" customWidth="1"/>
    <col min="5875" max="5875" width="15.125" style="724" customWidth="1"/>
    <col min="5876" max="5876" width="17.75" style="724" customWidth="1"/>
    <col min="5877" max="5878" width="6.75" style="724" customWidth="1"/>
    <col min="5879" max="5879" width="6.375" style="724" customWidth="1"/>
    <col min="5880" max="6125" width="9" style="724"/>
    <col min="6126" max="6126" width="16.75" style="724" customWidth="1"/>
    <col min="6127" max="6128" width="9" style="724"/>
    <col min="6129" max="6129" width="14.25" style="724" customWidth="1"/>
    <col min="6130" max="6130" width="9.125" style="724" customWidth="1"/>
    <col min="6131" max="6131" width="15.125" style="724" customWidth="1"/>
    <col min="6132" max="6132" width="17.75" style="724" customWidth="1"/>
    <col min="6133" max="6134" width="6.75" style="724" customWidth="1"/>
    <col min="6135" max="6135" width="6.375" style="724" customWidth="1"/>
    <col min="6136" max="6381" width="9" style="724"/>
    <col min="6382" max="6382" width="16.75" style="724" customWidth="1"/>
    <col min="6383" max="6384" width="9" style="724"/>
    <col min="6385" max="6385" width="14.25" style="724" customWidth="1"/>
    <col min="6386" max="6386" width="9.125" style="724" customWidth="1"/>
    <col min="6387" max="6387" width="15.125" style="724" customWidth="1"/>
    <col min="6388" max="6388" width="17.75" style="724" customWidth="1"/>
    <col min="6389" max="6390" width="6.75" style="724" customWidth="1"/>
    <col min="6391" max="6391" width="6.375" style="724" customWidth="1"/>
    <col min="6392" max="6637" width="9" style="724"/>
    <col min="6638" max="6638" width="16.75" style="724" customWidth="1"/>
    <col min="6639" max="6640" width="9" style="724"/>
    <col min="6641" max="6641" width="14.25" style="724" customWidth="1"/>
    <col min="6642" max="6642" width="9.125" style="724" customWidth="1"/>
    <col min="6643" max="6643" width="15.125" style="724" customWidth="1"/>
    <col min="6644" max="6644" width="17.75" style="724" customWidth="1"/>
    <col min="6645" max="6646" width="6.75" style="724" customWidth="1"/>
    <col min="6647" max="6647" width="6.375" style="724" customWidth="1"/>
    <col min="6648" max="6893" width="9" style="724"/>
    <col min="6894" max="6894" width="16.75" style="724" customWidth="1"/>
    <col min="6895" max="6896" width="9" style="724"/>
    <col min="6897" max="6897" width="14.25" style="724" customWidth="1"/>
    <col min="6898" max="6898" width="9.125" style="724" customWidth="1"/>
    <col min="6899" max="6899" width="15.125" style="724" customWidth="1"/>
    <col min="6900" max="6900" width="17.75" style="724" customWidth="1"/>
    <col min="6901" max="6902" width="6.75" style="724" customWidth="1"/>
    <col min="6903" max="6903" width="6.375" style="724" customWidth="1"/>
    <col min="6904" max="7149" width="9" style="724"/>
    <col min="7150" max="7150" width="16.75" style="724" customWidth="1"/>
    <col min="7151" max="7152" width="9" style="724"/>
    <col min="7153" max="7153" width="14.25" style="724" customWidth="1"/>
    <col min="7154" max="7154" width="9.125" style="724" customWidth="1"/>
    <col min="7155" max="7155" width="15.125" style="724" customWidth="1"/>
    <col min="7156" max="7156" width="17.75" style="724" customWidth="1"/>
    <col min="7157" max="7158" width="6.75" style="724" customWidth="1"/>
    <col min="7159" max="7159" width="6.375" style="724" customWidth="1"/>
    <col min="7160" max="7405" width="9" style="724"/>
    <col min="7406" max="7406" width="16.75" style="724" customWidth="1"/>
    <col min="7407" max="7408" width="9" style="724"/>
    <col min="7409" max="7409" width="14.25" style="724" customWidth="1"/>
    <col min="7410" max="7410" width="9.125" style="724" customWidth="1"/>
    <col min="7411" max="7411" width="15.125" style="724" customWidth="1"/>
    <col min="7412" max="7412" width="17.75" style="724" customWidth="1"/>
    <col min="7413" max="7414" width="6.75" style="724" customWidth="1"/>
    <col min="7415" max="7415" width="6.375" style="724" customWidth="1"/>
    <col min="7416" max="7661" width="9" style="724"/>
    <col min="7662" max="7662" width="16.75" style="724" customWidth="1"/>
    <col min="7663" max="7664" width="9" style="724"/>
    <col min="7665" max="7665" width="14.25" style="724" customWidth="1"/>
    <col min="7666" max="7666" width="9.125" style="724" customWidth="1"/>
    <col min="7667" max="7667" width="15.125" style="724" customWidth="1"/>
    <col min="7668" max="7668" width="17.75" style="724" customWidth="1"/>
    <col min="7669" max="7670" width="6.75" style="724" customWidth="1"/>
    <col min="7671" max="7671" width="6.375" style="724" customWidth="1"/>
    <col min="7672" max="7917" width="9" style="724"/>
    <col min="7918" max="7918" width="16.75" style="724" customWidth="1"/>
    <col min="7919" max="7920" width="9" style="724"/>
    <col min="7921" max="7921" width="14.25" style="724" customWidth="1"/>
    <col min="7922" max="7922" width="9.125" style="724" customWidth="1"/>
    <col min="7923" max="7923" width="15.125" style="724" customWidth="1"/>
    <col min="7924" max="7924" width="17.75" style="724" customWidth="1"/>
    <col min="7925" max="7926" width="6.75" style="724" customWidth="1"/>
    <col min="7927" max="7927" width="6.375" style="724" customWidth="1"/>
    <col min="7928" max="8173" width="9" style="724"/>
    <col min="8174" max="8174" width="16.75" style="724" customWidth="1"/>
    <col min="8175" max="8176" width="9" style="724"/>
    <col min="8177" max="8177" width="14.25" style="724" customWidth="1"/>
    <col min="8178" max="8178" width="9.125" style="724" customWidth="1"/>
    <col min="8179" max="8179" width="15.125" style="724" customWidth="1"/>
    <col min="8180" max="8180" width="17.75" style="724" customWidth="1"/>
    <col min="8181" max="8182" width="6.75" style="724" customWidth="1"/>
    <col min="8183" max="8183" width="6.375" style="724" customWidth="1"/>
    <col min="8184" max="8429" width="9" style="724"/>
    <col min="8430" max="8430" width="16.75" style="724" customWidth="1"/>
    <col min="8431" max="8432" width="9" style="724"/>
    <col min="8433" max="8433" width="14.25" style="724" customWidth="1"/>
    <col min="8434" max="8434" width="9.125" style="724" customWidth="1"/>
    <col min="8435" max="8435" width="15.125" style="724" customWidth="1"/>
    <col min="8436" max="8436" width="17.75" style="724" customWidth="1"/>
    <col min="8437" max="8438" width="6.75" style="724" customWidth="1"/>
    <col min="8439" max="8439" width="6.375" style="724" customWidth="1"/>
    <col min="8440" max="8685" width="9" style="724"/>
    <col min="8686" max="8686" width="16.75" style="724" customWidth="1"/>
    <col min="8687" max="8688" width="9" style="724"/>
    <col min="8689" max="8689" width="14.25" style="724" customWidth="1"/>
    <col min="8690" max="8690" width="9.125" style="724" customWidth="1"/>
    <col min="8691" max="8691" width="15.125" style="724" customWidth="1"/>
    <col min="8692" max="8692" width="17.75" style="724" customWidth="1"/>
    <col min="8693" max="8694" width="6.75" style="724" customWidth="1"/>
    <col min="8695" max="8695" width="6.375" style="724" customWidth="1"/>
    <col min="8696" max="8941" width="9" style="724"/>
    <col min="8942" max="8942" width="16.75" style="724" customWidth="1"/>
    <col min="8943" max="8944" width="9" style="724"/>
    <col min="8945" max="8945" width="14.25" style="724" customWidth="1"/>
    <col min="8946" max="8946" width="9.125" style="724" customWidth="1"/>
    <col min="8947" max="8947" width="15.125" style="724" customWidth="1"/>
    <col min="8948" max="8948" width="17.75" style="724" customWidth="1"/>
    <col min="8949" max="8950" width="6.75" style="724" customWidth="1"/>
    <col min="8951" max="8951" width="6.375" style="724" customWidth="1"/>
    <col min="8952" max="9197" width="9" style="724"/>
    <col min="9198" max="9198" width="16.75" style="724" customWidth="1"/>
    <col min="9199" max="9200" width="9" style="724"/>
    <col min="9201" max="9201" width="14.25" style="724" customWidth="1"/>
    <col min="9202" max="9202" width="9.125" style="724" customWidth="1"/>
    <col min="9203" max="9203" width="15.125" style="724" customWidth="1"/>
    <col min="9204" max="9204" width="17.75" style="724" customWidth="1"/>
    <col min="9205" max="9206" width="6.75" style="724" customWidth="1"/>
    <col min="9207" max="9207" width="6.375" style="724" customWidth="1"/>
    <col min="9208" max="9453" width="9" style="724"/>
    <col min="9454" max="9454" width="16.75" style="724" customWidth="1"/>
    <col min="9455" max="9456" width="9" style="724"/>
    <col min="9457" max="9457" width="14.25" style="724" customWidth="1"/>
    <col min="9458" max="9458" width="9.125" style="724" customWidth="1"/>
    <col min="9459" max="9459" width="15.125" style="724" customWidth="1"/>
    <col min="9460" max="9460" width="17.75" style="724" customWidth="1"/>
    <col min="9461" max="9462" width="6.75" style="724" customWidth="1"/>
    <col min="9463" max="9463" width="6.375" style="724" customWidth="1"/>
    <col min="9464" max="9709" width="9" style="724"/>
    <col min="9710" max="9710" width="16.75" style="724" customWidth="1"/>
    <col min="9711" max="9712" width="9" style="724"/>
    <col min="9713" max="9713" width="14.25" style="724" customWidth="1"/>
    <col min="9714" max="9714" width="9.125" style="724" customWidth="1"/>
    <col min="9715" max="9715" width="15.125" style="724" customWidth="1"/>
    <col min="9716" max="9716" width="17.75" style="724" customWidth="1"/>
    <col min="9717" max="9718" width="6.75" style="724" customWidth="1"/>
    <col min="9719" max="9719" width="6.375" style="724" customWidth="1"/>
    <col min="9720" max="9965" width="9" style="724"/>
    <col min="9966" max="9966" width="16.75" style="724" customWidth="1"/>
    <col min="9967" max="9968" width="9" style="724"/>
    <col min="9969" max="9969" width="14.25" style="724" customWidth="1"/>
    <col min="9970" max="9970" width="9.125" style="724" customWidth="1"/>
    <col min="9971" max="9971" width="15.125" style="724" customWidth="1"/>
    <col min="9972" max="9972" width="17.75" style="724" customWidth="1"/>
    <col min="9973" max="9974" width="6.75" style="724" customWidth="1"/>
    <col min="9975" max="9975" width="6.375" style="724" customWidth="1"/>
    <col min="9976" max="10221" width="9" style="724"/>
    <col min="10222" max="10222" width="16.75" style="724" customWidth="1"/>
    <col min="10223" max="10224" width="9" style="724"/>
    <col min="10225" max="10225" width="14.25" style="724" customWidth="1"/>
    <col min="10226" max="10226" width="9.125" style="724" customWidth="1"/>
    <col min="10227" max="10227" width="15.125" style="724" customWidth="1"/>
    <col min="10228" max="10228" width="17.75" style="724" customWidth="1"/>
    <col min="10229" max="10230" width="6.75" style="724" customWidth="1"/>
    <col min="10231" max="10231" width="6.375" style="724" customWidth="1"/>
    <col min="10232" max="10477" width="9" style="724"/>
    <col min="10478" max="10478" width="16.75" style="724" customWidth="1"/>
    <col min="10479" max="10480" width="9" style="724"/>
    <col min="10481" max="10481" width="14.25" style="724" customWidth="1"/>
    <col min="10482" max="10482" width="9.125" style="724" customWidth="1"/>
    <col min="10483" max="10483" width="15.125" style="724" customWidth="1"/>
    <col min="10484" max="10484" width="17.75" style="724" customWidth="1"/>
    <col min="10485" max="10486" width="6.75" style="724" customWidth="1"/>
    <col min="10487" max="10487" width="6.375" style="724" customWidth="1"/>
    <col min="10488" max="10733" width="9" style="724"/>
    <col min="10734" max="10734" width="16.75" style="724" customWidth="1"/>
    <col min="10735" max="10736" width="9" style="724"/>
    <col min="10737" max="10737" width="14.25" style="724" customWidth="1"/>
    <col min="10738" max="10738" width="9.125" style="724" customWidth="1"/>
    <col min="10739" max="10739" width="15.125" style="724" customWidth="1"/>
    <col min="10740" max="10740" width="17.75" style="724" customWidth="1"/>
    <col min="10741" max="10742" width="6.75" style="724" customWidth="1"/>
    <col min="10743" max="10743" width="6.375" style="724" customWidth="1"/>
    <col min="10744" max="10989" width="9" style="724"/>
    <col min="10990" max="10990" width="16.75" style="724" customWidth="1"/>
    <col min="10991" max="10992" width="9" style="724"/>
    <col min="10993" max="10993" width="14.25" style="724" customWidth="1"/>
    <col min="10994" max="10994" width="9.125" style="724" customWidth="1"/>
    <col min="10995" max="10995" width="15.125" style="724" customWidth="1"/>
    <col min="10996" max="10996" width="17.75" style="724" customWidth="1"/>
    <col min="10997" max="10998" width="6.75" style="724" customWidth="1"/>
    <col min="10999" max="10999" width="6.375" style="724" customWidth="1"/>
    <col min="11000" max="11245" width="9" style="724"/>
    <col min="11246" max="11246" width="16.75" style="724" customWidth="1"/>
    <col min="11247" max="11248" width="9" style="724"/>
    <col min="11249" max="11249" width="14.25" style="724" customWidth="1"/>
    <col min="11250" max="11250" width="9.125" style="724" customWidth="1"/>
    <col min="11251" max="11251" width="15.125" style="724" customWidth="1"/>
    <col min="11252" max="11252" width="17.75" style="724" customWidth="1"/>
    <col min="11253" max="11254" width="6.75" style="724" customWidth="1"/>
    <col min="11255" max="11255" width="6.375" style="724" customWidth="1"/>
    <col min="11256" max="11501" width="9" style="724"/>
    <col min="11502" max="11502" width="16.75" style="724" customWidth="1"/>
    <col min="11503" max="11504" width="9" style="724"/>
    <col min="11505" max="11505" width="14.25" style="724" customWidth="1"/>
    <col min="11506" max="11506" width="9.125" style="724" customWidth="1"/>
    <col min="11507" max="11507" width="15.125" style="724" customWidth="1"/>
    <col min="11508" max="11508" width="17.75" style="724" customWidth="1"/>
    <col min="11509" max="11510" width="6.75" style="724" customWidth="1"/>
    <col min="11511" max="11511" width="6.375" style="724" customWidth="1"/>
    <col min="11512" max="11757" width="9" style="724"/>
    <col min="11758" max="11758" width="16.75" style="724" customWidth="1"/>
    <col min="11759" max="11760" width="9" style="724"/>
    <col min="11761" max="11761" width="14.25" style="724" customWidth="1"/>
    <col min="11762" max="11762" width="9.125" style="724" customWidth="1"/>
    <col min="11763" max="11763" width="15.125" style="724" customWidth="1"/>
    <col min="11764" max="11764" width="17.75" style="724" customWidth="1"/>
    <col min="11765" max="11766" width="6.75" style="724" customWidth="1"/>
    <col min="11767" max="11767" width="6.375" style="724" customWidth="1"/>
    <col min="11768" max="12013" width="9" style="724"/>
    <col min="12014" max="12014" width="16.75" style="724" customWidth="1"/>
    <col min="12015" max="12016" width="9" style="724"/>
    <col min="12017" max="12017" width="14.25" style="724" customWidth="1"/>
    <col min="12018" max="12018" width="9.125" style="724" customWidth="1"/>
    <col min="12019" max="12019" width="15.125" style="724" customWidth="1"/>
    <col min="12020" max="12020" width="17.75" style="724" customWidth="1"/>
    <col min="12021" max="12022" width="6.75" style="724" customWidth="1"/>
    <col min="12023" max="12023" width="6.375" style="724" customWidth="1"/>
    <col min="12024" max="12269" width="9" style="724"/>
    <col min="12270" max="12270" width="16.75" style="724" customWidth="1"/>
    <col min="12271" max="12272" width="9" style="724"/>
    <col min="12273" max="12273" width="14.25" style="724" customWidth="1"/>
    <col min="12274" max="12274" width="9.125" style="724" customWidth="1"/>
    <col min="12275" max="12275" width="15.125" style="724" customWidth="1"/>
    <col min="12276" max="12276" width="17.75" style="724" customWidth="1"/>
    <col min="12277" max="12278" width="6.75" style="724" customWidth="1"/>
    <col min="12279" max="12279" width="6.375" style="724" customWidth="1"/>
    <col min="12280" max="12525" width="9" style="724"/>
    <col min="12526" max="12526" width="16.75" style="724" customWidth="1"/>
    <col min="12527" max="12528" width="9" style="724"/>
    <col min="12529" max="12529" width="14.25" style="724" customWidth="1"/>
    <col min="12530" max="12530" width="9.125" style="724" customWidth="1"/>
    <col min="12531" max="12531" width="15.125" style="724" customWidth="1"/>
    <col min="12532" max="12532" width="17.75" style="724" customWidth="1"/>
    <col min="12533" max="12534" width="6.75" style="724" customWidth="1"/>
    <col min="12535" max="12535" width="6.375" style="724" customWidth="1"/>
    <col min="12536" max="12781" width="9" style="724"/>
    <col min="12782" max="12782" width="16.75" style="724" customWidth="1"/>
    <col min="12783" max="12784" width="9" style="724"/>
    <col min="12785" max="12785" width="14.25" style="724" customWidth="1"/>
    <col min="12786" max="12786" width="9.125" style="724" customWidth="1"/>
    <col min="12787" max="12787" width="15.125" style="724" customWidth="1"/>
    <col min="12788" max="12788" width="17.75" style="724" customWidth="1"/>
    <col min="12789" max="12790" width="6.75" style="724" customWidth="1"/>
    <col min="12791" max="12791" width="6.375" style="724" customWidth="1"/>
    <col min="12792" max="13037" width="9" style="724"/>
    <col min="13038" max="13038" width="16.75" style="724" customWidth="1"/>
    <col min="13039" max="13040" width="9" style="724"/>
    <col min="13041" max="13041" width="14.25" style="724" customWidth="1"/>
    <col min="13042" max="13042" width="9.125" style="724" customWidth="1"/>
    <col min="13043" max="13043" width="15.125" style="724" customWidth="1"/>
    <col min="13044" max="13044" width="17.75" style="724" customWidth="1"/>
    <col min="13045" max="13046" width="6.75" style="724" customWidth="1"/>
    <col min="13047" max="13047" width="6.375" style="724" customWidth="1"/>
    <col min="13048" max="13293" width="9" style="724"/>
    <col min="13294" max="13294" width="16.75" style="724" customWidth="1"/>
    <col min="13295" max="13296" width="9" style="724"/>
    <col min="13297" max="13297" width="14.25" style="724" customWidth="1"/>
    <col min="13298" max="13298" width="9.125" style="724" customWidth="1"/>
    <col min="13299" max="13299" width="15.125" style="724" customWidth="1"/>
    <col min="13300" max="13300" width="17.75" style="724" customWidth="1"/>
    <col min="13301" max="13302" width="6.75" style="724" customWidth="1"/>
    <col min="13303" max="13303" width="6.375" style="724" customWidth="1"/>
    <col min="13304" max="13549" width="9" style="724"/>
    <col min="13550" max="13550" width="16.75" style="724" customWidth="1"/>
    <col min="13551" max="13552" width="9" style="724"/>
    <col min="13553" max="13553" width="14.25" style="724" customWidth="1"/>
    <col min="13554" max="13554" width="9.125" style="724" customWidth="1"/>
    <col min="13555" max="13555" width="15.125" style="724" customWidth="1"/>
    <col min="13556" max="13556" width="17.75" style="724" customWidth="1"/>
    <col min="13557" max="13558" width="6.75" style="724" customWidth="1"/>
    <col min="13559" max="13559" width="6.375" style="724" customWidth="1"/>
    <col min="13560" max="13805" width="9" style="724"/>
    <col min="13806" max="13806" width="16.75" style="724" customWidth="1"/>
    <col min="13807" max="13808" width="9" style="724"/>
    <col min="13809" max="13809" width="14.25" style="724" customWidth="1"/>
    <col min="13810" max="13810" width="9.125" style="724" customWidth="1"/>
    <col min="13811" max="13811" width="15.125" style="724" customWidth="1"/>
    <col min="13812" max="13812" width="17.75" style="724" customWidth="1"/>
    <col min="13813" max="13814" width="6.75" style="724" customWidth="1"/>
    <col min="13815" max="13815" width="6.375" style="724" customWidth="1"/>
    <col min="13816" max="14061" width="9" style="724"/>
    <col min="14062" max="14062" width="16.75" style="724" customWidth="1"/>
    <col min="14063" max="14064" width="9" style="724"/>
    <col min="14065" max="14065" width="14.25" style="724" customWidth="1"/>
    <col min="14066" max="14066" width="9.125" style="724" customWidth="1"/>
    <col min="14067" max="14067" width="15.125" style="724" customWidth="1"/>
    <col min="14068" max="14068" width="17.75" style="724" customWidth="1"/>
    <col min="14069" max="14070" width="6.75" style="724" customWidth="1"/>
    <col min="14071" max="14071" width="6.375" style="724" customWidth="1"/>
    <col min="14072" max="14317" width="9" style="724"/>
    <col min="14318" max="14318" width="16.75" style="724" customWidth="1"/>
    <col min="14319" max="14320" width="9" style="724"/>
    <col min="14321" max="14321" width="14.25" style="724" customWidth="1"/>
    <col min="14322" max="14322" width="9.125" style="724" customWidth="1"/>
    <col min="14323" max="14323" width="15.125" style="724" customWidth="1"/>
    <col min="14324" max="14324" width="17.75" style="724" customWidth="1"/>
    <col min="14325" max="14326" width="6.75" style="724" customWidth="1"/>
    <col min="14327" max="14327" width="6.375" style="724" customWidth="1"/>
    <col min="14328" max="14573" width="9" style="724"/>
    <col min="14574" max="14574" width="16.75" style="724" customWidth="1"/>
    <col min="14575" max="14576" width="9" style="724"/>
    <col min="14577" max="14577" width="14.25" style="724" customWidth="1"/>
    <col min="14578" max="14578" width="9.125" style="724" customWidth="1"/>
    <col min="14579" max="14579" width="15.125" style="724" customWidth="1"/>
    <col min="14580" max="14580" width="17.75" style="724" customWidth="1"/>
    <col min="14581" max="14582" width="6.75" style="724" customWidth="1"/>
    <col min="14583" max="14583" width="6.375" style="724" customWidth="1"/>
    <col min="14584" max="14829" width="9" style="724"/>
    <col min="14830" max="14830" width="16.75" style="724" customWidth="1"/>
    <col min="14831" max="14832" width="9" style="724"/>
    <col min="14833" max="14833" width="14.25" style="724" customWidth="1"/>
    <col min="14834" max="14834" width="9.125" style="724" customWidth="1"/>
    <col min="14835" max="14835" width="15.125" style="724" customWidth="1"/>
    <col min="14836" max="14836" width="17.75" style="724" customWidth="1"/>
    <col min="14837" max="14838" width="6.75" style="724" customWidth="1"/>
    <col min="14839" max="14839" width="6.375" style="724" customWidth="1"/>
    <col min="14840" max="15085" width="9" style="724"/>
    <col min="15086" max="15086" width="16.75" style="724" customWidth="1"/>
    <col min="15087" max="15088" width="9" style="724"/>
    <col min="15089" max="15089" width="14.25" style="724" customWidth="1"/>
    <col min="15090" max="15090" width="9.125" style="724" customWidth="1"/>
    <col min="15091" max="15091" width="15.125" style="724" customWidth="1"/>
    <col min="15092" max="15092" width="17.75" style="724" customWidth="1"/>
    <col min="15093" max="15094" width="6.75" style="724" customWidth="1"/>
    <col min="15095" max="15095" width="6.375" style="724" customWidth="1"/>
    <col min="15096" max="15341" width="9" style="724"/>
    <col min="15342" max="15342" width="16.75" style="724" customWidth="1"/>
    <col min="15343" max="15344" width="9" style="724"/>
    <col min="15345" max="15345" width="14.25" style="724" customWidth="1"/>
    <col min="15346" max="15346" width="9.125" style="724" customWidth="1"/>
    <col min="15347" max="15347" width="15.125" style="724" customWidth="1"/>
    <col min="15348" max="15348" width="17.75" style="724" customWidth="1"/>
    <col min="15349" max="15350" width="6.75" style="724" customWidth="1"/>
    <col min="15351" max="15351" width="6.375" style="724" customWidth="1"/>
    <col min="15352" max="15597" width="9" style="724"/>
    <col min="15598" max="15598" width="16.75" style="724" customWidth="1"/>
    <col min="15599" max="15600" width="9" style="724"/>
    <col min="15601" max="15601" width="14.25" style="724" customWidth="1"/>
    <col min="15602" max="15602" width="9.125" style="724" customWidth="1"/>
    <col min="15603" max="15603" width="15.125" style="724" customWidth="1"/>
    <col min="15604" max="15604" width="17.75" style="724" customWidth="1"/>
    <col min="15605" max="15606" width="6.75" style="724" customWidth="1"/>
    <col min="15607" max="15607" width="6.375" style="724" customWidth="1"/>
    <col min="15608" max="15853" width="9" style="724"/>
    <col min="15854" max="15854" width="16.75" style="724" customWidth="1"/>
    <col min="15855" max="15856" width="9" style="724"/>
    <col min="15857" max="15857" width="14.25" style="724" customWidth="1"/>
    <col min="15858" max="15858" width="9.125" style="724" customWidth="1"/>
    <col min="15859" max="15859" width="15.125" style="724" customWidth="1"/>
    <col min="15860" max="15860" width="17.75" style="724" customWidth="1"/>
    <col min="15861" max="15862" width="6.75" style="724" customWidth="1"/>
    <col min="15863" max="15863" width="6.375" style="724" customWidth="1"/>
    <col min="15864" max="16109" width="9" style="724"/>
    <col min="16110" max="16110" width="16.75" style="724" customWidth="1"/>
    <col min="16111" max="16112" width="9" style="724"/>
    <col min="16113" max="16113" width="14.25" style="724" customWidth="1"/>
    <col min="16114" max="16114" width="9.125" style="724" customWidth="1"/>
    <col min="16115" max="16115" width="15.125" style="724" customWidth="1"/>
    <col min="16116" max="16116" width="17.75" style="724" customWidth="1"/>
    <col min="16117" max="16118" width="6.75" style="724" customWidth="1"/>
    <col min="16119" max="16119" width="6.375" style="724" customWidth="1"/>
    <col min="16120" max="16384" width="9" style="724"/>
  </cols>
  <sheetData>
    <row r="1" spans="1:18" ht="21.75" customHeight="1">
      <c r="A1" s="337" t="s">
        <v>451</v>
      </c>
      <c r="L1" s="151" t="s">
        <v>93</v>
      </c>
      <c r="M1" s="152"/>
      <c r="N1" s="152"/>
      <c r="O1" s="162"/>
      <c r="P1" s="153" t="s">
        <v>74</v>
      </c>
    </row>
    <row r="2" spans="1:18" ht="21.75" customHeight="1">
      <c r="A2" s="337" t="s">
        <v>452</v>
      </c>
      <c r="L2" s="724" t="s">
        <v>648</v>
      </c>
    </row>
    <row r="3" spans="1:18" ht="21.75" customHeight="1">
      <c r="A3" s="728"/>
      <c r="L3" s="1091"/>
      <c r="M3" s="1092"/>
      <c r="N3" s="1092"/>
      <c r="O3" s="1093"/>
      <c r="P3" s="552"/>
      <c r="Q3" s="557" t="s">
        <v>351</v>
      </c>
      <c r="R3" s="740"/>
    </row>
    <row r="4" spans="1:18" ht="21.75" customHeight="1">
      <c r="G4" s="724" t="s">
        <v>435</v>
      </c>
      <c r="L4" s="564">
        <v>2100</v>
      </c>
      <c r="M4" s="569"/>
      <c r="N4" s="566" t="s">
        <v>337</v>
      </c>
      <c r="O4" s="574"/>
      <c r="P4" s="555" t="s">
        <v>355</v>
      </c>
      <c r="Q4" s="994">
        <v>412</v>
      </c>
      <c r="R4" s="741"/>
    </row>
    <row r="5" spans="1:18" ht="21.75" customHeight="1">
      <c r="G5" s="724" t="s">
        <v>436</v>
      </c>
      <c r="J5" s="729"/>
      <c r="K5" s="730"/>
      <c r="L5" s="565"/>
      <c r="M5" s="570"/>
      <c r="N5" s="563"/>
      <c r="O5" s="575"/>
      <c r="P5" s="553" t="s">
        <v>334</v>
      </c>
      <c r="Q5" s="994">
        <v>235</v>
      </c>
      <c r="R5" s="741"/>
    </row>
    <row r="6" spans="1:18" ht="21.75" customHeight="1">
      <c r="G6" s="733" t="s">
        <v>437</v>
      </c>
      <c r="H6" s="739" t="s">
        <v>438</v>
      </c>
      <c r="I6" s="733" t="s">
        <v>456</v>
      </c>
      <c r="K6" s="730"/>
      <c r="L6" s="562"/>
      <c r="M6" s="571"/>
      <c r="N6" s="567"/>
      <c r="O6" s="576"/>
      <c r="P6" s="554" t="s">
        <v>335</v>
      </c>
      <c r="Q6" s="994">
        <v>177</v>
      </c>
      <c r="R6" s="741"/>
    </row>
    <row r="7" spans="1:18" ht="21.75" customHeight="1">
      <c r="G7" s="735" t="s">
        <v>439</v>
      </c>
      <c r="H7" s="736">
        <f>Q4</f>
        <v>412</v>
      </c>
      <c r="I7" s="733" t="s">
        <v>455</v>
      </c>
      <c r="K7" s="730"/>
      <c r="L7" s="564">
        <v>2103</v>
      </c>
      <c r="M7" s="569"/>
      <c r="N7" s="566"/>
      <c r="O7" s="746" t="s">
        <v>339</v>
      </c>
      <c r="P7" s="555" t="s">
        <v>355</v>
      </c>
      <c r="Q7" s="994">
        <v>43</v>
      </c>
      <c r="R7" s="741"/>
    </row>
    <row r="8" spans="1:18" ht="21.75" customHeight="1">
      <c r="G8" s="735" t="s">
        <v>440</v>
      </c>
      <c r="H8" s="736">
        <f>Q7</f>
        <v>43</v>
      </c>
      <c r="I8" s="737">
        <f>H8/$H$7</f>
        <v>0.10436893203883495</v>
      </c>
      <c r="J8" s="731"/>
      <c r="K8" s="730"/>
      <c r="L8" s="565"/>
      <c r="M8" s="570"/>
      <c r="N8" s="563"/>
      <c r="O8" s="747"/>
      <c r="P8" s="553" t="s">
        <v>334</v>
      </c>
      <c r="Q8" s="994">
        <v>29</v>
      </c>
      <c r="R8" s="741"/>
    </row>
    <row r="9" spans="1:18" ht="21.75" customHeight="1">
      <c r="A9" s="726"/>
      <c r="B9" s="723"/>
      <c r="G9" s="735" t="s">
        <v>441</v>
      </c>
      <c r="H9" s="736">
        <f>Q10</f>
        <v>51</v>
      </c>
      <c r="I9" s="737">
        <f t="shared" ref="I9:I15" si="0">H9/$H$7</f>
        <v>0.12378640776699029</v>
      </c>
      <c r="K9" s="730"/>
      <c r="L9" s="562"/>
      <c r="M9" s="571"/>
      <c r="N9" s="567"/>
      <c r="O9" s="748"/>
      <c r="P9" s="554" t="s">
        <v>335</v>
      </c>
      <c r="Q9" s="994">
        <v>14</v>
      </c>
      <c r="R9" s="741"/>
    </row>
    <row r="10" spans="1:18" ht="21.75" customHeight="1">
      <c r="A10" s="726"/>
      <c r="B10" s="723"/>
      <c r="D10" s="732"/>
      <c r="G10" s="735" t="s">
        <v>453</v>
      </c>
      <c r="H10" s="736">
        <f>Q13</f>
        <v>16</v>
      </c>
      <c r="I10" s="737">
        <f t="shared" si="0"/>
        <v>3.8834951456310676E-2</v>
      </c>
      <c r="K10" s="730"/>
      <c r="L10" s="564">
        <v>2104</v>
      </c>
      <c r="M10" s="569"/>
      <c r="N10" s="566"/>
      <c r="O10" s="746" t="s">
        <v>340</v>
      </c>
      <c r="P10" s="555" t="s">
        <v>355</v>
      </c>
      <c r="Q10" s="994">
        <v>51</v>
      </c>
      <c r="R10" s="741"/>
    </row>
    <row r="11" spans="1:18" ht="21.75" customHeight="1">
      <c r="G11" s="735" t="s">
        <v>442</v>
      </c>
      <c r="H11" s="736">
        <f>Q16</f>
        <v>28</v>
      </c>
      <c r="I11" s="737">
        <f t="shared" si="0"/>
        <v>6.7961165048543687E-2</v>
      </c>
      <c r="K11" s="730"/>
      <c r="L11" s="565"/>
      <c r="M11" s="570"/>
      <c r="N11" s="563"/>
      <c r="O11" s="747"/>
      <c r="P11" s="553" t="s">
        <v>334</v>
      </c>
      <c r="Q11" s="994">
        <v>24</v>
      </c>
      <c r="R11" s="741"/>
    </row>
    <row r="12" spans="1:18" ht="21.75" customHeight="1">
      <c r="G12" s="738" t="s">
        <v>454</v>
      </c>
      <c r="H12" s="736">
        <f>Q19</f>
        <v>24</v>
      </c>
      <c r="I12" s="737">
        <f t="shared" si="0"/>
        <v>5.8252427184466021E-2</v>
      </c>
      <c r="K12" s="730"/>
      <c r="L12" s="562"/>
      <c r="M12" s="571"/>
      <c r="N12" s="567"/>
      <c r="O12" s="748"/>
      <c r="P12" s="554" t="s">
        <v>335</v>
      </c>
      <c r="Q12" s="994">
        <v>27</v>
      </c>
      <c r="R12" s="741"/>
    </row>
    <row r="13" spans="1:18" ht="21.75" customHeight="1">
      <c r="G13" s="735" t="s">
        <v>443</v>
      </c>
      <c r="H13" s="736">
        <f>Q22</f>
        <v>40</v>
      </c>
      <c r="I13" s="737">
        <f t="shared" si="0"/>
        <v>9.7087378640776698E-2</v>
      </c>
      <c r="K13" s="729"/>
      <c r="L13" s="564">
        <v>2105</v>
      </c>
      <c r="M13" s="569"/>
      <c r="N13" s="566"/>
      <c r="O13" s="746" t="s">
        <v>341</v>
      </c>
      <c r="P13" s="555" t="s">
        <v>355</v>
      </c>
      <c r="Q13" s="994">
        <v>16</v>
      </c>
      <c r="R13" s="741"/>
    </row>
    <row r="14" spans="1:18" ht="21.75" customHeight="1">
      <c r="G14" s="735" t="s">
        <v>444</v>
      </c>
      <c r="H14" s="736">
        <f>Q25</f>
        <v>91</v>
      </c>
      <c r="I14" s="737">
        <f t="shared" si="0"/>
        <v>0.220873786407767</v>
      </c>
      <c r="J14" s="725"/>
      <c r="L14" s="565"/>
      <c r="M14" s="570"/>
      <c r="N14" s="563"/>
      <c r="O14" s="747"/>
      <c r="P14" s="553" t="s">
        <v>334</v>
      </c>
      <c r="Q14" s="994">
        <v>9</v>
      </c>
      <c r="R14" s="741"/>
    </row>
    <row r="15" spans="1:18" ht="21.75" customHeight="1">
      <c r="G15" s="734" t="s">
        <v>445</v>
      </c>
      <c r="H15" s="736">
        <f>H7-SUM(H8:H14)</f>
        <v>119</v>
      </c>
      <c r="I15" s="737">
        <f t="shared" si="0"/>
        <v>0.28883495145631066</v>
      </c>
      <c r="L15" s="562"/>
      <c r="M15" s="571"/>
      <c r="N15" s="567"/>
      <c r="O15" s="748"/>
      <c r="P15" s="554" t="s">
        <v>335</v>
      </c>
      <c r="Q15" s="994">
        <v>7</v>
      </c>
      <c r="R15" s="741"/>
    </row>
    <row r="16" spans="1:18" ht="21.75" customHeight="1">
      <c r="G16" s="725"/>
      <c r="H16" s="729"/>
      <c r="L16" s="564">
        <v>2106</v>
      </c>
      <c r="M16" s="569"/>
      <c r="N16" s="566"/>
      <c r="O16" s="746" t="s">
        <v>342</v>
      </c>
      <c r="P16" s="555" t="s">
        <v>355</v>
      </c>
      <c r="Q16" s="994">
        <v>28</v>
      </c>
      <c r="R16" s="741"/>
    </row>
    <row r="17" spans="1:18" ht="21.75" customHeight="1">
      <c r="G17" s="725"/>
      <c r="H17" s="729"/>
      <c r="J17" s="729"/>
      <c r="K17" s="730"/>
      <c r="L17" s="565"/>
      <c r="M17" s="570"/>
      <c r="N17" s="563"/>
      <c r="O17" s="747"/>
      <c r="P17" s="553" t="s">
        <v>334</v>
      </c>
      <c r="Q17" s="994">
        <v>16</v>
      </c>
      <c r="R17" s="741"/>
    </row>
    <row r="18" spans="1:18" ht="21.75" customHeight="1">
      <c r="G18" s="725"/>
      <c r="H18" s="729"/>
      <c r="K18" s="730"/>
      <c r="L18" s="562"/>
      <c r="M18" s="571"/>
      <c r="N18" s="567"/>
      <c r="O18" s="748"/>
      <c r="P18" s="554" t="s">
        <v>335</v>
      </c>
      <c r="Q18" s="994">
        <v>12</v>
      </c>
      <c r="R18" s="741"/>
    </row>
    <row r="19" spans="1:18" ht="21.75" customHeight="1">
      <c r="G19" s="725"/>
      <c r="H19" s="729"/>
      <c r="K19" s="730"/>
      <c r="L19" s="564">
        <v>2107</v>
      </c>
      <c r="M19" s="569"/>
      <c r="N19" s="566"/>
      <c r="O19" s="746" t="s">
        <v>343</v>
      </c>
      <c r="P19" s="555" t="s">
        <v>355</v>
      </c>
      <c r="Q19" s="994">
        <v>24</v>
      </c>
      <c r="R19" s="741"/>
    </row>
    <row r="20" spans="1:18" ht="21.75" customHeight="1">
      <c r="G20" s="724" t="s">
        <v>435</v>
      </c>
      <c r="K20" s="730"/>
      <c r="L20" s="565"/>
      <c r="M20" s="570"/>
      <c r="N20" s="563"/>
      <c r="O20" s="747"/>
      <c r="P20" s="553" t="s">
        <v>334</v>
      </c>
      <c r="Q20" s="994">
        <v>12</v>
      </c>
      <c r="R20" s="741"/>
    </row>
    <row r="21" spans="1:18" ht="21.75" customHeight="1">
      <c r="G21" s="724" t="s">
        <v>446</v>
      </c>
      <c r="K21" s="730"/>
      <c r="L21" s="562"/>
      <c r="M21" s="571"/>
      <c r="N21" s="567"/>
      <c r="O21" s="748"/>
      <c r="P21" s="554" t="s">
        <v>335</v>
      </c>
      <c r="Q21" s="994">
        <v>12</v>
      </c>
      <c r="R21" s="741"/>
    </row>
    <row r="22" spans="1:18" ht="21.75" customHeight="1">
      <c r="G22" s="733" t="s">
        <v>437</v>
      </c>
      <c r="H22" s="739" t="s">
        <v>438</v>
      </c>
      <c r="I22" s="733" t="s">
        <v>456</v>
      </c>
      <c r="K22" s="730"/>
      <c r="L22" s="564">
        <v>2108</v>
      </c>
      <c r="M22" s="569"/>
      <c r="N22" s="566"/>
      <c r="O22" s="746" t="s">
        <v>344</v>
      </c>
      <c r="P22" s="555" t="s">
        <v>355</v>
      </c>
      <c r="Q22" s="994">
        <v>40</v>
      </c>
      <c r="R22" s="741"/>
    </row>
    <row r="23" spans="1:18" ht="21.75" customHeight="1">
      <c r="A23" s="726"/>
      <c r="B23" s="723"/>
      <c r="G23" s="735" t="s">
        <v>439</v>
      </c>
      <c r="H23" s="736">
        <f>Q5</f>
        <v>235</v>
      </c>
      <c r="I23" s="733" t="s">
        <v>455</v>
      </c>
      <c r="K23" s="730"/>
      <c r="L23" s="565"/>
      <c r="M23" s="570"/>
      <c r="N23" s="563"/>
      <c r="O23" s="747"/>
      <c r="P23" s="553" t="s">
        <v>334</v>
      </c>
      <c r="Q23" s="994">
        <v>22</v>
      </c>
      <c r="R23" s="741"/>
    </row>
    <row r="24" spans="1:18" ht="21.75" customHeight="1">
      <c r="A24" s="726"/>
      <c r="B24" s="723"/>
      <c r="G24" s="735" t="s">
        <v>440</v>
      </c>
      <c r="H24" s="736">
        <f>Q8</f>
        <v>29</v>
      </c>
      <c r="I24" s="737">
        <f>H24/$H$23</f>
        <v>0.12340425531914893</v>
      </c>
      <c r="K24" s="730"/>
      <c r="L24" s="562"/>
      <c r="M24" s="571"/>
      <c r="N24" s="567"/>
      <c r="O24" s="748"/>
      <c r="P24" s="554" t="s">
        <v>335</v>
      </c>
      <c r="Q24" s="994">
        <v>18</v>
      </c>
      <c r="R24" s="741"/>
    </row>
    <row r="25" spans="1:18" ht="21.75" customHeight="1">
      <c r="G25" s="735" t="s">
        <v>441</v>
      </c>
      <c r="H25" s="736">
        <f>Q11</f>
        <v>24</v>
      </c>
      <c r="I25" s="737">
        <f t="shared" ref="I25:I33" si="1">H25/$H$23</f>
        <v>0.10212765957446808</v>
      </c>
      <c r="K25" s="730"/>
      <c r="L25" s="564">
        <v>2110</v>
      </c>
      <c r="M25" s="569"/>
      <c r="N25" s="566"/>
      <c r="O25" s="746" t="s">
        <v>345</v>
      </c>
      <c r="P25" s="555" t="s">
        <v>355</v>
      </c>
      <c r="Q25" s="994">
        <v>91</v>
      </c>
      <c r="R25" s="741"/>
    </row>
    <row r="26" spans="1:18" ht="21.75" customHeight="1">
      <c r="G26" s="735" t="s">
        <v>453</v>
      </c>
      <c r="H26" s="736">
        <f>Q14</f>
        <v>9</v>
      </c>
      <c r="I26" s="737">
        <f t="shared" si="1"/>
        <v>3.8297872340425532E-2</v>
      </c>
      <c r="K26" s="730"/>
      <c r="L26" s="565"/>
      <c r="M26" s="570"/>
      <c r="N26" s="563"/>
      <c r="O26" s="747"/>
      <c r="P26" s="553" t="s">
        <v>334</v>
      </c>
      <c r="Q26" s="994">
        <v>59</v>
      </c>
      <c r="R26" s="741"/>
    </row>
    <row r="27" spans="1:18" ht="21.75" customHeight="1">
      <c r="G27" s="735" t="s">
        <v>442</v>
      </c>
      <c r="H27" s="736">
        <f>Q17</f>
        <v>16</v>
      </c>
      <c r="I27" s="737">
        <f t="shared" si="1"/>
        <v>6.8085106382978725E-2</v>
      </c>
      <c r="K27" s="729"/>
      <c r="L27" s="562"/>
      <c r="M27" s="571"/>
      <c r="N27" s="567"/>
      <c r="O27" s="748"/>
      <c r="P27" s="554" t="s">
        <v>335</v>
      </c>
      <c r="Q27" s="994">
        <v>32</v>
      </c>
      <c r="R27" s="741"/>
    </row>
    <row r="28" spans="1:18" ht="21.75" customHeight="1">
      <c r="G28" s="738" t="s">
        <v>454</v>
      </c>
      <c r="H28" s="736">
        <f>Q20</f>
        <v>12</v>
      </c>
      <c r="I28" s="737">
        <f>H28/$H$23</f>
        <v>5.106382978723404E-2</v>
      </c>
      <c r="J28" s="723"/>
      <c r="L28" s="564">
        <v>2102</v>
      </c>
      <c r="M28" s="569"/>
      <c r="N28" s="566"/>
      <c r="O28" s="742" t="s">
        <v>338</v>
      </c>
      <c r="P28" s="553" t="s">
        <v>334</v>
      </c>
      <c r="Q28" s="994">
        <v>5</v>
      </c>
    </row>
    <row r="29" spans="1:18" ht="21.75" customHeight="1">
      <c r="G29" s="735" t="s">
        <v>443</v>
      </c>
      <c r="H29" s="736">
        <f>Q23</f>
        <v>22</v>
      </c>
      <c r="I29" s="737">
        <f t="shared" si="1"/>
        <v>9.3617021276595741E-2</v>
      </c>
      <c r="L29" s="564">
        <v>2115</v>
      </c>
      <c r="M29" s="569"/>
      <c r="N29" s="566"/>
      <c r="O29" s="742" t="s">
        <v>348</v>
      </c>
      <c r="P29" s="553" t="s">
        <v>334</v>
      </c>
      <c r="Q29" s="994">
        <v>10</v>
      </c>
    </row>
    <row r="30" spans="1:18" ht="21.75" customHeight="1">
      <c r="G30" s="735" t="s">
        <v>444</v>
      </c>
      <c r="H30" s="736">
        <f>Q26</f>
        <v>59</v>
      </c>
      <c r="I30" s="737">
        <f t="shared" si="1"/>
        <v>0.25106382978723402</v>
      </c>
      <c r="L30" s="564">
        <v>2112</v>
      </c>
      <c r="M30" s="569"/>
      <c r="N30" s="566"/>
      <c r="O30" s="744" t="s">
        <v>346</v>
      </c>
      <c r="P30" s="554" t="s">
        <v>335</v>
      </c>
      <c r="Q30" s="994">
        <v>11</v>
      </c>
    </row>
    <row r="31" spans="1:18" ht="21.75" customHeight="1">
      <c r="G31" s="734" t="s">
        <v>338</v>
      </c>
      <c r="H31" s="736">
        <f>Q28</f>
        <v>5</v>
      </c>
      <c r="I31" s="737">
        <f t="shared" si="1"/>
        <v>2.1276595744680851E-2</v>
      </c>
      <c r="J31" s="729"/>
      <c r="L31" s="549">
        <v>2113</v>
      </c>
      <c r="M31" s="727"/>
      <c r="N31" s="743"/>
      <c r="O31" s="745" t="s">
        <v>347</v>
      </c>
      <c r="P31" s="554" t="s">
        <v>335</v>
      </c>
      <c r="Q31" s="994">
        <v>3</v>
      </c>
    </row>
    <row r="32" spans="1:18" ht="21.75" customHeight="1">
      <c r="G32" s="735" t="s">
        <v>447</v>
      </c>
      <c r="H32" s="736">
        <f>Q29</f>
        <v>10</v>
      </c>
      <c r="I32" s="737">
        <f t="shared" si="1"/>
        <v>4.2553191489361701E-2</v>
      </c>
    </row>
    <row r="33" spans="7:11" ht="21.75" customHeight="1">
      <c r="G33" s="735" t="s">
        <v>445</v>
      </c>
      <c r="H33" s="736">
        <f>H23-SUM(H24:H32)</f>
        <v>49</v>
      </c>
      <c r="I33" s="737">
        <f t="shared" si="1"/>
        <v>0.20851063829787234</v>
      </c>
    </row>
    <row r="34" spans="7:11" ht="21.75" customHeight="1">
      <c r="G34" s="726"/>
      <c r="H34" s="723"/>
    </row>
    <row r="35" spans="7:11" ht="21.75" customHeight="1">
      <c r="G35" s="726"/>
      <c r="H35" s="723"/>
    </row>
    <row r="36" spans="7:11" ht="21.75" customHeight="1">
      <c r="G36" s="724" t="s">
        <v>435</v>
      </c>
    </row>
    <row r="37" spans="7:11" ht="21.75" customHeight="1">
      <c r="G37" s="724" t="s">
        <v>448</v>
      </c>
    </row>
    <row r="38" spans="7:11" ht="21.75" customHeight="1">
      <c r="G38" s="733" t="s">
        <v>437</v>
      </c>
      <c r="H38" s="739" t="s">
        <v>438</v>
      </c>
      <c r="I38" s="733" t="s">
        <v>456</v>
      </c>
    </row>
    <row r="39" spans="7:11" ht="21.75" customHeight="1">
      <c r="G39" s="735" t="s">
        <v>439</v>
      </c>
      <c r="H39" s="736">
        <f>Q6</f>
        <v>177</v>
      </c>
      <c r="I39" s="733" t="s">
        <v>455</v>
      </c>
    </row>
    <row r="40" spans="7:11" ht="21.75" customHeight="1">
      <c r="G40" s="735" t="s">
        <v>440</v>
      </c>
      <c r="H40" s="736">
        <f>Q9</f>
        <v>14</v>
      </c>
      <c r="I40" s="737">
        <f>H40/$H$39</f>
        <v>7.909604519774012E-2</v>
      </c>
    </row>
    <row r="41" spans="7:11" ht="21.75" customHeight="1">
      <c r="G41" s="735" t="s">
        <v>441</v>
      </c>
      <c r="H41" s="736">
        <f>Q12</f>
        <v>27</v>
      </c>
      <c r="I41" s="737">
        <f t="shared" ref="I41:I49" si="2">H41/$H$39</f>
        <v>0.15254237288135594</v>
      </c>
      <c r="K41" s="729"/>
    </row>
    <row r="42" spans="7:11" ht="21.75" customHeight="1">
      <c r="G42" s="735" t="s">
        <v>453</v>
      </c>
      <c r="H42" s="736">
        <f>Q15</f>
        <v>7</v>
      </c>
      <c r="I42" s="737">
        <f t="shared" si="2"/>
        <v>3.954802259887006E-2</v>
      </c>
      <c r="K42" s="730"/>
    </row>
    <row r="43" spans="7:11" ht="21.75" customHeight="1">
      <c r="G43" s="735" t="s">
        <v>442</v>
      </c>
      <c r="H43" s="736">
        <f>Q18</f>
        <v>12</v>
      </c>
      <c r="I43" s="737">
        <f t="shared" si="2"/>
        <v>6.7796610169491525E-2</v>
      </c>
    </row>
    <row r="44" spans="7:11" ht="21.75" customHeight="1">
      <c r="G44" s="738" t="s">
        <v>454</v>
      </c>
      <c r="H44" s="736">
        <f>Q21</f>
        <v>12</v>
      </c>
      <c r="I44" s="737">
        <f t="shared" si="2"/>
        <v>6.7796610169491525E-2</v>
      </c>
    </row>
    <row r="45" spans="7:11" ht="21.75" customHeight="1">
      <c r="G45" s="735" t="s">
        <v>443</v>
      </c>
      <c r="H45" s="736">
        <f>Q24</f>
        <v>18</v>
      </c>
      <c r="I45" s="737">
        <f t="shared" si="2"/>
        <v>0.10169491525423729</v>
      </c>
    </row>
    <row r="46" spans="7:11" ht="21.75" customHeight="1">
      <c r="G46" s="735" t="s">
        <v>444</v>
      </c>
      <c r="H46" s="736">
        <f>Q27</f>
        <v>32</v>
      </c>
      <c r="I46" s="737">
        <f t="shared" si="2"/>
        <v>0.1807909604519774</v>
      </c>
    </row>
    <row r="47" spans="7:11" ht="21.75" customHeight="1">
      <c r="G47" s="735" t="s">
        <v>449</v>
      </c>
      <c r="H47" s="736">
        <f>Q30</f>
        <v>11</v>
      </c>
      <c r="I47" s="737">
        <f t="shared" si="2"/>
        <v>6.2146892655367235E-2</v>
      </c>
    </row>
    <row r="48" spans="7:11" ht="21.75" customHeight="1">
      <c r="G48" s="735" t="s">
        <v>450</v>
      </c>
      <c r="H48" s="736">
        <f>Q31</f>
        <v>3</v>
      </c>
      <c r="I48" s="737">
        <f t="shared" si="2"/>
        <v>1.6949152542372881E-2</v>
      </c>
    </row>
    <row r="49" spans="7:9" ht="21.75" customHeight="1">
      <c r="G49" s="734" t="s">
        <v>445</v>
      </c>
      <c r="H49" s="736">
        <f>H39-SUM(H40:H48)</f>
        <v>41</v>
      </c>
      <c r="I49" s="737">
        <f t="shared" si="2"/>
        <v>0.23163841807909605</v>
      </c>
    </row>
    <row r="50" spans="7:9" ht="21.75" customHeight="1"/>
    <row r="51" spans="7:9" ht="21.75" customHeight="1"/>
    <row r="52" spans="7:9" ht="21.75" customHeight="1"/>
    <row r="53" spans="7:9" ht="21.75" customHeight="1"/>
    <row r="54" spans="7:9" ht="21.75" customHeight="1"/>
    <row r="55" spans="7:9" ht="21.75" customHeight="1"/>
    <row r="56" spans="7:9" ht="21.75" customHeight="1"/>
    <row r="57" spans="7:9" ht="21.75" customHeight="1"/>
    <row r="58" spans="7:9" ht="21.75" customHeight="1"/>
    <row r="59" spans="7:9" ht="21.75" customHeight="1"/>
    <row r="60" spans="7:9" ht="21.75" customHeight="1"/>
    <row r="61" spans="7:9" ht="21.75" customHeight="1"/>
    <row r="62" spans="7:9" ht="21.75" customHeight="1"/>
    <row r="63" spans="7:9" ht="21.75" customHeight="1"/>
    <row r="64" spans="7:9"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sheetData>
  <mergeCells count="1">
    <mergeCell ref="L3:O3"/>
  </mergeCells>
  <phoneticPr fontId="15"/>
  <pageMargins left="0.51181102362204722" right="0.51181102362204722" top="0.55118110236220474" bottom="0.55118110236220474" header="0.31496062992125984" footer="0.31496062992125984"/>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W45"/>
  <sheetViews>
    <sheetView zoomScale="101" workbookViewId="0">
      <selection activeCell="X19" sqref="X19"/>
    </sheetView>
  </sheetViews>
  <sheetFormatPr defaultRowHeight="13.5"/>
  <cols>
    <col min="1" max="1" width="2.5" style="755" customWidth="1"/>
    <col min="2" max="2" width="9.25" style="755" customWidth="1"/>
    <col min="3" max="3" width="7" style="755" bestFit="1" customWidth="1"/>
    <col min="4" max="5" width="6" style="755" bestFit="1" customWidth="1"/>
    <col min="6" max="6" width="7" style="755" bestFit="1" customWidth="1"/>
    <col min="7" max="8" width="6" style="755" bestFit="1" customWidth="1"/>
    <col min="9" max="9" width="7.25" style="755" customWidth="1"/>
    <col min="10" max="11" width="6" style="755" bestFit="1" customWidth="1"/>
    <col min="12" max="12" width="6.125" style="755" customWidth="1"/>
    <col min="13" max="13" width="5.875" style="755" customWidth="1"/>
    <col min="14" max="14" width="5.875" style="755" bestFit="1" customWidth="1"/>
    <col min="15" max="15" width="5.375" style="755" bestFit="1" customWidth="1"/>
    <col min="16" max="16" width="6.125" style="755" customWidth="1"/>
    <col min="17" max="17" width="4.625" style="755" bestFit="1" customWidth="1"/>
    <col min="18" max="18" width="4.625" style="755" customWidth="1"/>
    <col min="19" max="19" width="5.25" style="755" bestFit="1" customWidth="1"/>
    <col min="20" max="21" width="3.375" style="755" bestFit="1" customWidth="1"/>
    <col min="22" max="22" width="5.25" style="755" bestFit="1" customWidth="1"/>
    <col min="23" max="256" width="9" style="755"/>
    <col min="257" max="257" width="4.25" style="755" customWidth="1"/>
    <col min="258" max="258" width="7.75" style="755" customWidth="1"/>
    <col min="259" max="273" width="5.5" style="755" customWidth="1"/>
    <col min="274" max="274" width="4.625" style="755" customWidth="1"/>
    <col min="275" max="512" width="9" style="755"/>
    <col min="513" max="513" width="4.25" style="755" customWidth="1"/>
    <col min="514" max="514" width="7.75" style="755" customWidth="1"/>
    <col min="515" max="529" width="5.5" style="755" customWidth="1"/>
    <col min="530" max="530" width="4.625" style="755" customWidth="1"/>
    <col min="531" max="768" width="9" style="755"/>
    <col min="769" max="769" width="4.25" style="755" customWidth="1"/>
    <col min="770" max="770" width="7.75" style="755" customWidth="1"/>
    <col min="771" max="785" width="5.5" style="755" customWidth="1"/>
    <col min="786" max="786" width="4.625" style="755" customWidth="1"/>
    <col min="787" max="1024" width="9" style="755"/>
    <col min="1025" max="1025" width="4.25" style="755" customWidth="1"/>
    <col min="1026" max="1026" width="7.75" style="755" customWidth="1"/>
    <col min="1027" max="1041" width="5.5" style="755" customWidth="1"/>
    <col min="1042" max="1042" width="4.625" style="755" customWidth="1"/>
    <col min="1043" max="1280" width="9" style="755"/>
    <col min="1281" max="1281" width="4.25" style="755" customWidth="1"/>
    <col min="1282" max="1282" width="7.75" style="755" customWidth="1"/>
    <col min="1283" max="1297" width="5.5" style="755" customWidth="1"/>
    <col min="1298" max="1298" width="4.625" style="755" customWidth="1"/>
    <col min="1299" max="1536" width="9" style="755"/>
    <col min="1537" max="1537" width="4.25" style="755" customWidth="1"/>
    <col min="1538" max="1538" width="7.75" style="755" customWidth="1"/>
    <col min="1539" max="1553" width="5.5" style="755" customWidth="1"/>
    <col min="1554" max="1554" width="4.625" style="755" customWidth="1"/>
    <col min="1555" max="1792" width="9" style="755"/>
    <col min="1793" max="1793" width="4.25" style="755" customWidth="1"/>
    <col min="1794" max="1794" width="7.75" style="755" customWidth="1"/>
    <col min="1795" max="1809" width="5.5" style="755" customWidth="1"/>
    <col min="1810" max="1810" width="4.625" style="755" customWidth="1"/>
    <col min="1811" max="2048" width="9" style="755"/>
    <col min="2049" max="2049" width="4.25" style="755" customWidth="1"/>
    <col min="2050" max="2050" width="7.75" style="755" customWidth="1"/>
    <col min="2051" max="2065" width="5.5" style="755" customWidth="1"/>
    <col min="2066" max="2066" width="4.625" style="755" customWidth="1"/>
    <col min="2067" max="2304" width="9" style="755"/>
    <col min="2305" max="2305" width="4.25" style="755" customWidth="1"/>
    <col min="2306" max="2306" width="7.75" style="755" customWidth="1"/>
    <col min="2307" max="2321" width="5.5" style="755" customWidth="1"/>
    <col min="2322" max="2322" width="4.625" style="755" customWidth="1"/>
    <col min="2323" max="2560" width="9" style="755"/>
    <col min="2561" max="2561" width="4.25" style="755" customWidth="1"/>
    <col min="2562" max="2562" width="7.75" style="755" customWidth="1"/>
    <col min="2563" max="2577" width="5.5" style="755" customWidth="1"/>
    <col min="2578" max="2578" width="4.625" style="755" customWidth="1"/>
    <col min="2579" max="2816" width="9" style="755"/>
    <col min="2817" max="2817" width="4.25" style="755" customWidth="1"/>
    <col min="2818" max="2818" width="7.75" style="755" customWidth="1"/>
    <col min="2819" max="2833" width="5.5" style="755" customWidth="1"/>
    <col min="2834" max="2834" width="4.625" style="755" customWidth="1"/>
    <col min="2835" max="3072" width="9" style="755"/>
    <col min="3073" max="3073" width="4.25" style="755" customWidth="1"/>
    <col min="3074" max="3074" width="7.75" style="755" customWidth="1"/>
    <col min="3075" max="3089" width="5.5" style="755" customWidth="1"/>
    <col min="3090" max="3090" width="4.625" style="755" customWidth="1"/>
    <col min="3091" max="3328" width="9" style="755"/>
    <col min="3329" max="3329" width="4.25" style="755" customWidth="1"/>
    <col min="3330" max="3330" width="7.75" style="755" customWidth="1"/>
    <col min="3331" max="3345" width="5.5" style="755" customWidth="1"/>
    <col min="3346" max="3346" width="4.625" style="755" customWidth="1"/>
    <col min="3347" max="3584" width="9" style="755"/>
    <col min="3585" max="3585" width="4.25" style="755" customWidth="1"/>
    <col min="3586" max="3586" width="7.75" style="755" customWidth="1"/>
    <col min="3587" max="3601" width="5.5" style="755" customWidth="1"/>
    <col min="3602" max="3602" width="4.625" style="755" customWidth="1"/>
    <col min="3603" max="3840" width="9" style="755"/>
    <col min="3841" max="3841" width="4.25" style="755" customWidth="1"/>
    <col min="3842" max="3842" width="7.75" style="755" customWidth="1"/>
    <col min="3843" max="3857" width="5.5" style="755" customWidth="1"/>
    <col min="3858" max="3858" width="4.625" style="755" customWidth="1"/>
    <col min="3859" max="4096" width="9" style="755"/>
    <col min="4097" max="4097" width="4.25" style="755" customWidth="1"/>
    <col min="4098" max="4098" width="7.75" style="755" customWidth="1"/>
    <col min="4099" max="4113" width="5.5" style="755" customWidth="1"/>
    <col min="4114" max="4114" width="4.625" style="755" customWidth="1"/>
    <col min="4115" max="4352" width="9" style="755"/>
    <col min="4353" max="4353" width="4.25" style="755" customWidth="1"/>
    <col min="4354" max="4354" width="7.75" style="755" customWidth="1"/>
    <col min="4355" max="4369" width="5.5" style="755" customWidth="1"/>
    <col min="4370" max="4370" width="4.625" style="755" customWidth="1"/>
    <col min="4371" max="4608" width="9" style="755"/>
    <col min="4609" max="4609" width="4.25" style="755" customWidth="1"/>
    <col min="4610" max="4610" width="7.75" style="755" customWidth="1"/>
    <col min="4611" max="4625" width="5.5" style="755" customWidth="1"/>
    <col min="4626" max="4626" width="4.625" style="755" customWidth="1"/>
    <col min="4627" max="4864" width="9" style="755"/>
    <col min="4865" max="4865" width="4.25" style="755" customWidth="1"/>
    <col min="4866" max="4866" width="7.75" style="755" customWidth="1"/>
    <col min="4867" max="4881" width="5.5" style="755" customWidth="1"/>
    <col min="4882" max="4882" width="4.625" style="755" customWidth="1"/>
    <col min="4883" max="5120" width="9" style="755"/>
    <col min="5121" max="5121" width="4.25" style="755" customWidth="1"/>
    <col min="5122" max="5122" width="7.75" style="755" customWidth="1"/>
    <col min="5123" max="5137" width="5.5" style="755" customWidth="1"/>
    <col min="5138" max="5138" width="4.625" style="755" customWidth="1"/>
    <col min="5139" max="5376" width="9" style="755"/>
    <col min="5377" max="5377" width="4.25" style="755" customWidth="1"/>
    <col min="5378" max="5378" width="7.75" style="755" customWidth="1"/>
    <col min="5379" max="5393" width="5.5" style="755" customWidth="1"/>
    <col min="5394" max="5394" width="4.625" style="755" customWidth="1"/>
    <col min="5395" max="5632" width="9" style="755"/>
    <col min="5633" max="5633" width="4.25" style="755" customWidth="1"/>
    <col min="5634" max="5634" width="7.75" style="755" customWidth="1"/>
    <col min="5635" max="5649" width="5.5" style="755" customWidth="1"/>
    <col min="5650" max="5650" width="4.625" style="755" customWidth="1"/>
    <col min="5651" max="5888" width="9" style="755"/>
    <col min="5889" max="5889" width="4.25" style="755" customWidth="1"/>
    <col min="5890" max="5890" width="7.75" style="755" customWidth="1"/>
    <col min="5891" max="5905" width="5.5" style="755" customWidth="1"/>
    <col min="5906" max="5906" width="4.625" style="755" customWidth="1"/>
    <col min="5907" max="6144" width="9" style="755"/>
    <col min="6145" max="6145" width="4.25" style="755" customWidth="1"/>
    <col min="6146" max="6146" width="7.75" style="755" customWidth="1"/>
    <col min="6147" max="6161" width="5.5" style="755" customWidth="1"/>
    <col min="6162" max="6162" width="4.625" style="755" customWidth="1"/>
    <col min="6163" max="6400" width="9" style="755"/>
    <col min="6401" max="6401" width="4.25" style="755" customWidth="1"/>
    <col min="6402" max="6402" width="7.75" style="755" customWidth="1"/>
    <col min="6403" max="6417" width="5.5" style="755" customWidth="1"/>
    <col min="6418" max="6418" width="4.625" style="755" customWidth="1"/>
    <col min="6419" max="6656" width="9" style="755"/>
    <col min="6657" max="6657" width="4.25" style="755" customWidth="1"/>
    <col min="6658" max="6658" width="7.75" style="755" customWidth="1"/>
    <col min="6659" max="6673" width="5.5" style="755" customWidth="1"/>
    <col min="6674" max="6674" width="4.625" style="755" customWidth="1"/>
    <col min="6675" max="6912" width="9" style="755"/>
    <col min="6913" max="6913" width="4.25" style="755" customWidth="1"/>
    <col min="6914" max="6914" width="7.75" style="755" customWidth="1"/>
    <col min="6915" max="6929" width="5.5" style="755" customWidth="1"/>
    <col min="6930" max="6930" width="4.625" style="755" customWidth="1"/>
    <col min="6931" max="7168" width="9" style="755"/>
    <col min="7169" max="7169" width="4.25" style="755" customWidth="1"/>
    <col min="7170" max="7170" width="7.75" style="755" customWidth="1"/>
    <col min="7171" max="7185" width="5.5" style="755" customWidth="1"/>
    <col min="7186" max="7186" width="4.625" style="755" customWidth="1"/>
    <col min="7187" max="7424" width="9" style="755"/>
    <col min="7425" max="7425" width="4.25" style="755" customWidth="1"/>
    <col min="7426" max="7426" width="7.75" style="755" customWidth="1"/>
    <col min="7427" max="7441" width="5.5" style="755" customWidth="1"/>
    <col min="7442" max="7442" width="4.625" style="755" customWidth="1"/>
    <col min="7443" max="7680" width="9" style="755"/>
    <col min="7681" max="7681" width="4.25" style="755" customWidth="1"/>
    <col min="7682" max="7682" width="7.75" style="755" customWidth="1"/>
    <col min="7683" max="7697" width="5.5" style="755" customWidth="1"/>
    <col min="7698" max="7698" width="4.625" style="755" customWidth="1"/>
    <col min="7699" max="7936" width="9" style="755"/>
    <col min="7937" max="7937" width="4.25" style="755" customWidth="1"/>
    <col min="7938" max="7938" width="7.75" style="755" customWidth="1"/>
    <col min="7939" max="7953" width="5.5" style="755" customWidth="1"/>
    <col min="7954" max="7954" width="4.625" style="755" customWidth="1"/>
    <col min="7955" max="8192" width="9" style="755"/>
    <col min="8193" max="8193" width="4.25" style="755" customWidth="1"/>
    <col min="8194" max="8194" width="7.75" style="755" customWidth="1"/>
    <col min="8195" max="8209" width="5.5" style="755" customWidth="1"/>
    <col min="8210" max="8210" width="4.625" style="755" customWidth="1"/>
    <col min="8211" max="8448" width="9" style="755"/>
    <col min="8449" max="8449" width="4.25" style="755" customWidth="1"/>
    <col min="8450" max="8450" width="7.75" style="755" customWidth="1"/>
    <col min="8451" max="8465" width="5.5" style="755" customWidth="1"/>
    <col min="8466" max="8466" width="4.625" style="755" customWidth="1"/>
    <col min="8467" max="8704" width="9" style="755"/>
    <col min="8705" max="8705" width="4.25" style="755" customWidth="1"/>
    <col min="8706" max="8706" width="7.75" style="755" customWidth="1"/>
    <col min="8707" max="8721" width="5.5" style="755" customWidth="1"/>
    <col min="8722" max="8722" width="4.625" style="755" customWidth="1"/>
    <col min="8723" max="8960" width="9" style="755"/>
    <col min="8961" max="8961" width="4.25" style="755" customWidth="1"/>
    <col min="8962" max="8962" width="7.75" style="755" customWidth="1"/>
    <col min="8963" max="8977" width="5.5" style="755" customWidth="1"/>
    <col min="8978" max="8978" width="4.625" style="755" customWidth="1"/>
    <col min="8979" max="9216" width="9" style="755"/>
    <col min="9217" max="9217" width="4.25" style="755" customWidth="1"/>
    <col min="9218" max="9218" width="7.75" style="755" customWidth="1"/>
    <col min="9219" max="9233" width="5.5" style="755" customWidth="1"/>
    <col min="9234" max="9234" width="4.625" style="755" customWidth="1"/>
    <col min="9235" max="9472" width="9" style="755"/>
    <col min="9473" max="9473" width="4.25" style="755" customWidth="1"/>
    <col min="9474" max="9474" width="7.75" style="755" customWidth="1"/>
    <col min="9475" max="9489" width="5.5" style="755" customWidth="1"/>
    <col min="9490" max="9490" width="4.625" style="755" customWidth="1"/>
    <col min="9491" max="9728" width="9" style="755"/>
    <col min="9729" max="9729" width="4.25" style="755" customWidth="1"/>
    <col min="9730" max="9730" width="7.75" style="755" customWidth="1"/>
    <col min="9731" max="9745" width="5.5" style="755" customWidth="1"/>
    <col min="9746" max="9746" width="4.625" style="755" customWidth="1"/>
    <col min="9747" max="9984" width="9" style="755"/>
    <col min="9985" max="9985" width="4.25" style="755" customWidth="1"/>
    <col min="9986" max="9986" width="7.75" style="755" customWidth="1"/>
    <col min="9987" max="10001" width="5.5" style="755" customWidth="1"/>
    <col min="10002" max="10002" width="4.625" style="755" customWidth="1"/>
    <col min="10003" max="10240" width="9" style="755"/>
    <col min="10241" max="10241" width="4.25" style="755" customWidth="1"/>
    <col min="10242" max="10242" width="7.75" style="755" customWidth="1"/>
    <col min="10243" max="10257" width="5.5" style="755" customWidth="1"/>
    <col min="10258" max="10258" width="4.625" style="755" customWidth="1"/>
    <col min="10259" max="10496" width="9" style="755"/>
    <col min="10497" max="10497" width="4.25" style="755" customWidth="1"/>
    <col min="10498" max="10498" width="7.75" style="755" customWidth="1"/>
    <col min="10499" max="10513" width="5.5" style="755" customWidth="1"/>
    <col min="10514" max="10514" width="4.625" style="755" customWidth="1"/>
    <col min="10515" max="10752" width="9" style="755"/>
    <col min="10753" max="10753" width="4.25" style="755" customWidth="1"/>
    <col min="10754" max="10754" width="7.75" style="755" customWidth="1"/>
    <col min="10755" max="10769" width="5.5" style="755" customWidth="1"/>
    <col min="10770" max="10770" width="4.625" style="755" customWidth="1"/>
    <col min="10771" max="11008" width="9" style="755"/>
    <col min="11009" max="11009" width="4.25" style="755" customWidth="1"/>
    <col min="11010" max="11010" width="7.75" style="755" customWidth="1"/>
    <col min="11011" max="11025" width="5.5" style="755" customWidth="1"/>
    <col min="11026" max="11026" width="4.625" style="755" customWidth="1"/>
    <col min="11027" max="11264" width="9" style="755"/>
    <col min="11265" max="11265" width="4.25" style="755" customWidth="1"/>
    <col min="11266" max="11266" width="7.75" style="755" customWidth="1"/>
    <col min="11267" max="11281" width="5.5" style="755" customWidth="1"/>
    <col min="11282" max="11282" width="4.625" style="755" customWidth="1"/>
    <col min="11283" max="11520" width="9" style="755"/>
    <col min="11521" max="11521" width="4.25" style="755" customWidth="1"/>
    <col min="11522" max="11522" width="7.75" style="755" customWidth="1"/>
    <col min="11523" max="11537" width="5.5" style="755" customWidth="1"/>
    <col min="11538" max="11538" width="4.625" style="755" customWidth="1"/>
    <col min="11539" max="11776" width="9" style="755"/>
    <col min="11777" max="11777" width="4.25" style="755" customWidth="1"/>
    <col min="11778" max="11778" width="7.75" style="755" customWidth="1"/>
    <col min="11779" max="11793" width="5.5" style="755" customWidth="1"/>
    <col min="11794" max="11794" width="4.625" style="755" customWidth="1"/>
    <col min="11795" max="12032" width="9" style="755"/>
    <col min="12033" max="12033" width="4.25" style="755" customWidth="1"/>
    <col min="12034" max="12034" width="7.75" style="755" customWidth="1"/>
    <col min="12035" max="12049" width="5.5" style="755" customWidth="1"/>
    <col min="12050" max="12050" width="4.625" style="755" customWidth="1"/>
    <col min="12051" max="12288" width="9" style="755"/>
    <col min="12289" max="12289" width="4.25" style="755" customWidth="1"/>
    <col min="12290" max="12290" width="7.75" style="755" customWidth="1"/>
    <col min="12291" max="12305" width="5.5" style="755" customWidth="1"/>
    <col min="12306" max="12306" width="4.625" style="755" customWidth="1"/>
    <col min="12307" max="12544" width="9" style="755"/>
    <col min="12545" max="12545" width="4.25" style="755" customWidth="1"/>
    <col min="12546" max="12546" width="7.75" style="755" customWidth="1"/>
    <col min="12547" max="12561" width="5.5" style="755" customWidth="1"/>
    <col min="12562" max="12562" width="4.625" style="755" customWidth="1"/>
    <col min="12563" max="12800" width="9" style="755"/>
    <col min="12801" max="12801" width="4.25" style="755" customWidth="1"/>
    <col min="12802" max="12802" width="7.75" style="755" customWidth="1"/>
    <col min="12803" max="12817" width="5.5" style="755" customWidth="1"/>
    <col min="12818" max="12818" width="4.625" style="755" customWidth="1"/>
    <col min="12819" max="13056" width="9" style="755"/>
    <col min="13057" max="13057" width="4.25" style="755" customWidth="1"/>
    <col min="13058" max="13058" width="7.75" style="755" customWidth="1"/>
    <col min="13059" max="13073" width="5.5" style="755" customWidth="1"/>
    <col min="13074" max="13074" width="4.625" style="755" customWidth="1"/>
    <col min="13075" max="13312" width="9" style="755"/>
    <col min="13313" max="13313" width="4.25" style="755" customWidth="1"/>
    <col min="13314" max="13314" width="7.75" style="755" customWidth="1"/>
    <col min="13315" max="13329" width="5.5" style="755" customWidth="1"/>
    <col min="13330" max="13330" width="4.625" style="755" customWidth="1"/>
    <col min="13331" max="13568" width="9" style="755"/>
    <col min="13569" max="13569" width="4.25" style="755" customWidth="1"/>
    <col min="13570" max="13570" width="7.75" style="755" customWidth="1"/>
    <col min="13571" max="13585" width="5.5" style="755" customWidth="1"/>
    <col min="13586" max="13586" width="4.625" style="755" customWidth="1"/>
    <col min="13587" max="13824" width="9" style="755"/>
    <col min="13825" max="13825" width="4.25" style="755" customWidth="1"/>
    <col min="13826" max="13826" width="7.75" style="755" customWidth="1"/>
    <col min="13827" max="13841" width="5.5" style="755" customWidth="1"/>
    <col min="13842" max="13842" width="4.625" style="755" customWidth="1"/>
    <col min="13843" max="14080" width="9" style="755"/>
    <col min="14081" max="14081" width="4.25" style="755" customWidth="1"/>
    <col min="14082" max="14082" width="7.75" style="755" customWidth="1"/>
    <col min="14083" max="14097" width="5.5" style="755" customWidth="1"/>
    <col min="14098" max="14098" width="4.625" style="755" customWidth="1"/>
    <col min="14099" max="14336" width="9" style="755"/>
    <col min="14337" max="14337" width="4.25" style="755" customWidth="1"/>
    <col min="14338" max="14338" width="7.75" style="755" customWidth="1"/>
    <col min="14339" max="14353" width="5.5" style="755" customWidth="1"/>
    <col min="14354" max="14354" width="4.625" style="755" customWidth="1"/>
    <col min="14355" max="14592" width="9" style="755"/>
    <col min="14593" max="14593" width="4.25" style="755" customWidth="1"/>
    <col min="14594" max="14594" width="7.75" style="755" customWidth="1"/>
    <col min="14595" max="14609" width="5.5" style="755" customWidth="1"/>
    <col min="14610" max="14610" width="4.625" style="755" customWidth="1"/>
    <col min="14611" max="14848" width="9" style="755"/>
    <col min="14849" max="14849" width="4.25" style="755" customWidth="1"/>
    <col min="14850" max="14850" width="7.75" style="755" customWidth="1"/>
    <col min="14851" max="14865" width="5.5" style="755" customWidth="1"/>
    <col min="14866" max="14866" width="4.625" style="755" customWidth="1"/>
    <col min="14867" max="15104" width="9" style="755"/>
    <col min="15105" max="15105" width="4.25" style="755" customWidth="1"/>
    <col min="15106" max="15106" width="7.75" style="755" customWidth="1"/>
    <col min="15107" max="15121" width="5.5" style="755" customWidth="1"/>
    <col min="15122" max="15122" width="4.625" style="755" customWidth="1"/>
    <col min="15123" max="15360" width="9" style="755"/>
    <col min="15361" max="15361" width="4.25" style="755" customWidth="1"/>
    <col min="15362" max="15362" width="7.75" style="755" customWidth="1"/>
    <col min="15363" max="15377" width="5.5" style="755" customWidth="1"/>
    <col min="15378" max="15378" width="4.625" style="755" customWidth="1"/>
    <col min="15379" max="15616" width="9" style="755"/>
    <col min="15617" max="15617" width="4.25" style="755" customWidth="1"/>
    <col min="15618" max="15618" width="7.75" style="755" customWidth="1"/>
    <col min="15619" max="15633" width="5.5" style="755" customWidth="1"/>
    <col min="15634" max="15634" width="4.625" style="755" customWidth="1"/>
    <col min="15635" max="15872" width="9" style="755"/>
    <col min="15873" max="15873" width="4.25" style="755" customWidth="1"/>
    <col min="15874" max="15874" width="7.75" style="755" customWidth="1"/>
    <col min="15875" max="15889" width="5.5" style="755" customWidth="1"/>
    <col min="15890" max="15890" width="4.625" style="755" customWidth="1"/>
    <col min="15891" max="16128" width="9" style="755"/>
    <col min="16129" max="16129" width="4.25" style="755" customWidth="1"/>
    <col min="16130" max="16130" width="7.75" style="755" customWidth="1"/>
    <col min="16131" max="16145" width="5.5" style="755" customWidth="1"/>
    <col min="16146" max="16146" width="4.625" style="755" customWidth="1"/>
    <col min="16147" max="16384" width="9" style="755"/>
  </cols>
  <sheetData>
    <row r="1" spans="1:23" ht="18.75" customHeight="1">
      <c r="A1" s="753" t="s">
        <v>457</v>
      </c>
      <c r="C1" s="754"/>
      <c r="D1" s="754"/>
      <c r="E1" s="754"/>
      <c r="F1" s="754"/>
      <c r="G1" s="754"/>
      <c r="H1" s="754"/>
      <c r="I1" s="754"/>
      <c r="J1" s="754"/>
      <c r="K1" s="754"/>
      <c r="L1" s="754"/>
      <c r="M1" s="754"/>
      <c r="N1" s="754"/>
      <c r="W1" s="755" t="s">
        <v>693</v>
      </c>
    </row>
    <row r="2" spans="1:23" ht="18.75" customHeight="1">
      <c r="A2" s="753" t="s">
        <v>458</v>
      </c>
      <c r="C2" s="754"/>
      <c r="D2" s="754"/>
      <c r="E2" s="754"/>
      <c r="F2" s="754"/>
      <c r="G2" s="754"/>
      <c r="H2" s="754"/>
      <c r="I2" s="754"/>
      <c r="J2" s="754"/>
      <c r="K2" s="754"/>
      <c r="L2" s="754"/>
      <c r="M2" s="754"/>
      <c r="N2" s="754"/>
    </row>
    <row r="3" spans="1:23" ht="18.75" customHeight="1">
      <c r="A3" s="753"/>
      <c r="C3" s="754"/>
      <c r="D3" s="754"/>
      <c r="E3" s="754"/>
      <c r="F3" s="754"/>
      <c r="G3" s="754"/>
      <c r="H3" s="754"/>
      <c r="I3" s="754"/>
      <c r="J3" s="754"/>
      <c r="K3" s="754"/>
      <c r="L3" s="754"/>
      <c r="M3" s="754"/>
      <c r="N3" s="754"/>
    </row>
    <row r="4" spans="1:23" ht="18" customHeight="1" thickBot="1">
      <c r="B4" s="749" t="s">
        <v>459</v>
      </c>
      <c r="C4" s="750"/>
      <c r="D4" s="750"/>
      <c r="E4" s="750"/>
      <c r="F4" s="754"/>
      <c r="G4" s="754"/>
      <c r="H4" s="754"/>
      <c r="I4" s="754"/>
      <c r="J4" s="754"/>
      <c r="K4" s="754"/>
      <c r="L4" s="754"/>
      <c r="M4" s="754"/>
      <c r="N4" s="754"/>
      <c r="P4" s="754" t="s">
        <v>460</v>
      </c>
    </row>
    <row r="5" spans="1:23" ht="19.5" customHeight="1" thickBot="1">
      <c r="B5" s="756"/>
      <c r="C5" s="1113" t="s">
        <v>2</v>
      </c>
      <c r="D5" s="1114"/>
      <c r="E5" s="1115"/>
      <c r="F5" s="1119" t="s">
        <v>461</v>
      </c>
      <c r="G5" s="1120"/>
      <c r="H5" s="1120"/>
      <c r="I5" s="1120"/>
      <c r="J5" s="1120"/>
      <c r="K5" s="1120"/>
      <c r="L5" s="1120"/>
      <c r="M5" s="1120"/>
      <c r="N5" s="1120"/>
      <c r="O5" s="1120"/>
      <c r="P5" s="1120"/>
      <c r="Q5" s="1121"/>
    </row>
    <row r="6" spans="1:23" ht="19.5" customHeight="1">
      <c r="B6" s="757" t="s">
        <v>1</v>
      </c>
      <c r="C6" s="1116"/>
      <c r="D6" s="1117"/>
      <c r="E6" s="1118"/>
      <c r="F6" s="758" t="s">
        <v>2</v>
      </c>
      <c r="G6" s="759"/>
      <c r="H6" s="760"/>
      <c r="I6" s="758" t="s">
        <v>462</v>
      </c>
      <c r="J6" s="759"/>
      <c r="K6" s="760"/>
      <c r="L6" s="758" t="s">
        <v>463</v>
      </c>
      <c r="M6" s="759"/>
      <c r="N6" s="760"/>
      <c r="O6" s="761" t="s">
        <v>482</v>
      </c>
      <c r="P6" s="759"/>
      <c r="Q6" s="760"/>
      <c r="S6" s="599"/>
    </row>
    <row r="7" spans="1:23" ht="19.5" customHeight="1" thickBot="1">
      <c r="B7" s="762"/>
      <c r="C7" s="763" t="s">
        <v>355</v>
      </c>
      <c r="D7" s="764" t="s">
        <v>3</v>
      </c>
      <c r="E7" s="765" t="s">
        <v>4</v>
      </c>
      <c r="F7" s="763" t="s">
        <v>355</v>
      </c>
      <c r="G7" s="764" t="s">
        <v>3</v>
      </c>
      <c r="H7" s="766" t="s">
        <v>4</v>
      </c>
      <c r="I7" s="763" t="s">
        <v>355</v>
      </c>
      <c r="J7" s="764" t="s">
        <v>3</v>
      </c>
      <c r="K7" s="766" t="s">
        <v>4</v>
      </c>
      <c r="L7" s="763" t="s">
        <v>355</v>
      </c>
      <c r="M7" s="764" t="s">
        <v>3</v>
      </c>
      <c r="N7" s="765" t="s">
        <v>4</v>
      </c>
      <c r="O7" s="763" t="s">
        <v>355</v>
      </c>
      <c r="P7" s="764" t="s">
        <v>3</v>
      </c>
      <c r="Q7" s="766" t="s">
        <v>4</v>
      </c>
      <c r="S7" s="599"/>
    </row>
    <row r="8" spans="1:23" ht="19.5" customHeight="1">
      <c r="B8" s="87" t="s">
        <v>0</v>
      </c>
      <c r="C8" s="1028">
        <v>13039</v>
      </c>
      <c r="D8" s="1029">
        <v>6661</v>
      </c>
      <c r="E8" s="1030">
        <v>6378</v>
      </c>
      <c r="F8" s="1028">
        <v>10638</v>
      </c>
      <c r="G8" s="1031">
        <v>5387</v>
      </c>
      <c r="H8" s="1032">
        <v>5251</v>
      </c>
      <c r="I8" s="1033">
        <v>9178</v>
      </c>
      <c r="J8" s="1034">
        <v>5026</v>
      </c>
      <c r="K8" s="1035">
        <v>4152</v>
      </c>
      <c r="L8" s="1028">
        <v>25</v>
      </c>
      <c r="M8" s="1034">
        <v>11</v>
      </c>
      <c r="N8" s="1032">
        <v>14</v>
      </c>
      <c r="O8" s="1033">
        <v>369</v>
      </c>
      <c r="P8" s="1034">
        <v>121</v>
      </c>
      <c r="Q8" s="1032">
        <v>248</v>
      </c>
    </row>
    <row r="9" spans="1:23" ht="19.5" customHeight="1">
      <c r="B9" s="767" t="s">
        <v>464</v>
      </c>
      <c r="C9" s="1036">
        <v>1386</v>
      </c>
      <c r="D9" s="1037">
        <v>672</v>
      </c>
      <c r="E9" s="1038">
        <v>714</v>
      </c>
      <c r="F9" s="1036">
        <v>1147</v>
      </c>
      <c r="G9" s="1039">
        <v>556</v>
      </c>
      <c r="H9" s="1040">
        <v>591</v>
      </c>
      <c r="I9" s="1041">
        <v>1028</v>
      </c>
      <c r="J9" s="1039">
        <v>534</v>
      </c>
      <c r="K9" s="1037">
        <v>494</v>
      </c>
      <c r="L9" s="1036">
        <v>7</v>
      </c>
      <c r="M9" s="1039">
        <v>3</v>
      </c>
      <c r="N9" s="1040">
        <v>4</v>
      </c>
      <c r="O9" s="1041">
        <v>23</v>
      </c>
      <c r="P9" s="1039">
        <v>5</v>
      </c>
      <c r="Q9" s="1040">
        <v>18</v>
      </c>
    </row>
    <row r="10" spans="1:23" ht="19.5" customHeight="1">
      <c r="B10" s="767" t="s">
        <v>114</v>
      </c>
      <c r="C10" s="1036">
        <v>945</v>
      </c>
      <c r="D10" s="1037">
        <v>448</v>
      </c>
      <c r="E10" s="1038">
        <v>497</v>
      </c>
      <c r="F10" s="1036">
        <v>799</v>
      </c>
      <c r="G10" s="1039">
        <v>382</v>
      </c>
      <c r="H10" s="1040">
        <v>417</v>
      </c>
      <c r="I10" s="1041">
        <v>702</v>
      </c>
      <c r="J10" s="1039">
        <v>364</v>
      </c>
      <c r="K10" s="1037">
        <v>338</v>
      </c>
      <c r="L10" s="1036">
        <v>7</v>
      </c>
      <c r="M10" s="1039">
        <v>3</v>
      </c>
      <c r="N10" s="1040">
        <v>4</v>
      </c>
      <c r="O10" s="1041">
        <v>21</v>
      </c>
      <c r="P10" s="1039">
        <v>4</v>
      </c>
      <c r="Q10" s="1040">
        <v>17</v>
      </c>
    </row>
    <row r="11" spans="1:23" ht="19.5" customHeight="1" thickBot="1">
      <c r="B11" s="768" t="s">
        <v>115</v>
      </c>
      <c r="C11" s="1042">
        <v>441</v>
      </c>
      <c r="D11" s="1043">
        <v>224</v>
      </c>
      <c r="E11" s="1044">
        <v>217</v>
      </c>
      <c r="F11" s="1042">
        <v>348</v>
      </c>
      <c r="G11" s="1045">
        <v>174</v>
      </c>
      <c r="H11" s="1046">
        <v>174</v>
      </c>
      <c r="I11" s="1047">
        <v>326</v>
      </c>
      <c r="J11" s="1045">
        <v>170</v>
      </c>
      <c r="K11" s="1043">
        <v>156</v>
      </c>
      <c r="L11" s="1042">
        <v>0</v>
      </c>
      <c r="M11" s="1048">
        <v>0</v>
      </c>
      <c r="N11" s="1049" t="s">
        <v>639</v>
      </c>
      <c r="O11" s="1047">
        <v>2</v>
      </c>
      <c r="P11" s="1045">
        <v>1</v>
      </c>
      <c r="Q11" s="1046">
        <v>1</v>
      </c>
    </row>
    <row r="12" spans="1:23" ht="19.5" customHeight="1" thickBot="1">
      <c r="B12" s="769"/>
      <c r="C12" s="770"/>
      <c r="D12" s="770"/>
      <c r="E12" s="770"/>
      <c r="F12" s="770"/>
      <c r="G12" s="770"/>
      <c r="H12" s="770"/>
      <c r="I12" s="770"/>
      <c r="J12" s="770"/>
      <c r="K12" s="770"/>
      <c r="L12" s="770"/>
      <c r="M12" s="770"/>
      <c r="N12" s="770"/>
    </row>
    <row r="13" spans="1:23" ht="19.5" customHeight="1" thickBot="1">
      <c r="B13" s="756"/>
      <c r="C13" s="1119" t="s">
        <v>465</v>
      </c>
      <c r="D13" s="1120"/>
      <c r="E13" s="1120"/>
      <c r="F13" s="1120"/>
      <c r="G13" s="1120"/>
      <c r="H13" s="1121"/>
      <c r="I13" s="771" t="s">
        <v>466</v>
      </c>
      <c r="J13" s="771"/>
      <c r="K13" s="771"/>
      <c r="L13" s="771"/>
      <c r="M13" s="771"/>
      <c r="N13" s="771"/>
      <c r="O13" s="771"/>
      <c r="P13" s="771"/>
      <c r="Q13" s="772"/>
    </row>
    <row r="14" spans="1:23" ht="19.5" customHeight="1">
      <c r="B14" s="757" t="s">
        <v>1</v>
      </c>
      <c r="C14" s="761" t="s">
        <v>467</v>
      </c>
      <c r="D14" s="759"/>
      <c r="E14" s="760"/>
      <c r="F14" s="761" t="s">
        <v>468</v>
      </c>
      <c r="G14" s="759"/>
      <c r="H14" s="773"/>
      <c r="I14" s="774" t="s">
        <v>2</v>
      </c>
      <c r="J14" s="759"/>
      <c r="K14" s="760"/>
      <c r="L14" s="761" t="s">
        <v>469</v>
      </c>
      <c r="M14" s="759"/>
      <c r="N14" s="760"/>
      <c r="O14" s="761" t="s">
        <v>328</v>
      </c>
      <c r="P14" s="774"/>
      <c r="Q14" s="773"/>
    </row>
    <row r="15" spans="1:23" ht="19.5" customHeight="1" thickBot="1">
      <c r="B15" s="762"/>
      <c r="C15" s="763" t="s">
        <v>355</v>
      </c>
      <c r="D15" s="764" t="s">
        <v>3</v>
      </c>
      <c r="E15" s="766" t="s">
        <v>4</v>
      </c>
      <c r="F15" s="775" t="s">
        <v>355</v>
      </c>
      <c r="G15" s="764" t="s">
        <v>3</v>
      </c>
      <c r="H15" s="766" t="s">
        <v>4</v>
      </c>
      <c r="I15" s="775" t="s">
        <v>355</v>
      </c>
      <c r="J15" s="764" t="s">
        <v>3</v>
      </c>
      <c r="K15" s="766" t="s">
        <v>4</v>
      </c>
      <c r="L15" s="763" t="s">
        <v>355</v>
      </c>
      <c r="M15" s="776" t="s">
        <v>3</v>
      </c>
      <c r="N15" s="766" t="s">
        <v>4</v>
      </c>
      <c r="O15" s="775" t="s">
        <v>355</v>
      </c>
      <c r="P15" s="764" t="s">
        <v>3</v>
      </c>
      <c r="Q15" s="766" t="s">
        <v>4</v>
      </c>
    </row>
    <row r="16" spans="1:23" ht="19.5" customHeight="1">
      <c r="B16" s="87" t="s">
        <v>0</v>
      </c>
      <c r="C16" s="1028">
        <v>0</v>
      </c>
      <c r="D16" s="1034">
        <v>0</v>
      </c>
      <c r="E16" s="1035">
        <v>0</v>
      </c>
      <c r="F16" s="1028">
        <v>1066</v>
      </c>
      <c r="G16" s="1031">
        <v>229</v>
      </c>
      <c r="H16" s="1035">
        <v>837</v>
      </c>
      <c r="I16" s="1028">
        <v>2401</v>
      </c>
      <c r="J16" s="1034">
        <v>1274</v>
      </c>
      <c r="K16" s="1032">
        <v>1127</v>
      </c>
      <c r="L16" s="1028">
        <v>2167</v>
      </c>
      <c r="M16" s="1034">
        <v>1136</v>
      </c>
      <c r="N16" s="1035">
        <v>1031</v>
      </c>
      <c r="O16" s="1028">
        <v>234</v>
      </c>
      <c r="P16" s="1034">
        <v>138</v>
      </c>
      <c r="Q16" s="1032">
        <v>96</v>
      </c>
    </row>
    <row r="17" spans="1:18" ht="19.5" customHeight="1">
      <c r="B17" s="87" t="s">
        <v>464</v>
      </c>
      <c r="C17" s="1036">
        <v>0</v>
      </c>
      <c r="D17" s="1039">
        <v>0</v>
      </c>
      <c r="E17" s="1038">
        <v>0</v>
      </c>
      <c r="F17" s="1036">
        <v>89</v>
      </c>
      <c r="G17" s="1039">
        <v>14</v>
      </c>
      <c r="H17" s="1037">
        <v>75</v>
      </c>
      <c r="I17" s="1036">
        <v>239</v>
      </c>
      <c r="J17" s="1039">
        <v>116</v>
      </c>
      <c r="K17" s="1040">
        <v>123</v>
      </c>
      <c r="L17" s="1036">
        <v>211</v>
      </c>
      <c r="M17" s="1039">
        <v>102</v>
      </c>
      <c r="N17" s="1037">
        <v>109</v>
      </c>
      <c r="O17" s="1036">
        <v>28</v>
      </c>
      <c r="P17" s="1039">
        <v>14</v>
      </c>
      <c r="Q17" s="1040">
        <v>14</v>
      </c>
      <c r="R17" s="777"/>
    </row>
    <row r="18" spans="1:18" ht="19.5" customHeight="1">
      <c r="B18" s="87" t="s">
        <v>114</v>
      </c>
      <c r="C18" s="1036">
        <v>0</v>
      </c>
      <c r="D18" s="1039">
        <v>0</v>
      </c>
      <c r="E18" s="1038">
        <v>0</v>
      </c>
      <c r="F18" s="1036">
        <v>69</v>
      </c>
      <c r="G18" s="1039">
        <v>11</v>
      </c>
      <c r="H18" s="1037">
        <v>58</v>
      </c>
      <c r="I18" s="1036">
        <v>146</v>
      </c>
      <c r="J18" s="1039">
        <v>66</v>
      </c>
      <c r="K18" s="1040">
        <v>80</v>
      </c>
      <c r="L18" s="1036">
        <v>126</v>
      </c>
      <c r="M18" s="1039">
        <v>57</v>
      </c>
      <c r="N18" s="1037">
        <v>69</v>
      </c>
      <c r="O18" s="1036">
        <v>20</v>
      </c>
      <c r="P18" s="1039">
        <v>9</v>
      </c>
      <c r="Q18" s="1040">
        <v>11</v>
      </c>
    </row>
    <row r="19" spans="1:18" ht="19.5" customHeight="1" thickBot="1">
      <c r="B19" s="778" t="s">
        <v>115</v>
      </c>
      <c r="C19" s="1042">
        <v>0</v>
      </c>
      <c r="D19" s="1045">
        <v>0</v>
      </c>
      <c r="E19" s="1044">
        <v>0</v>
      </c>
      <c r="F19" s="1042">
        <v>20</v>
      </c>
      <c r="G19" s="1045">
        <v>3</v>
      </c>
      <c r="H19" s="1043">
        <v>17</v>
      </c>
      <c r="I19" s="1042">
        <v>93</v>
      </c>
      <c r="J19" s="1045">
        <v>50</v>
      </c>
      <c r="K19" s="1046">
        <v>43</v>
      </c>
      <c r="L19" s="1042">
        <v>85</v>
      </c>
      <c r="M19" s="1045">
        <v>45</v>
      </c>
      <c r="N19" s="1043">
        <v>40</v>
      </c>
      <c r="O19" s="1042">
        <v>8</v>
      </c>
      <c r="P19" s="1045">
        <v>5</v>
      </c>
      <c r="Q19" s="1046">
        <v>3</v>
      </c>
    </row>
    <row r="20" spans="1:18" ht="19.5" customHeight="1">
      <c r="B20" s="769"/>
      <c r="C20" s="770"/>
      <c r="D20" s="770"/>
      <c r="E20" s="770"/>
      <c r="F20" s="770"/>
      <c r="G20" s="770"/>
      <c r="H20" s="770"/>
      <c r="I20" s="770"/>
      <c r="J20" s="770"/>
      <c r="K20" s="770"/>
      <c r="L20" s="770"/>
      <c r="M20" s="770"/>
      <c r="N20" s="770"/>
    </row>
    <row r="21" spans="1:18" ht="19.5" customHeight="1">
      <c r="B21" s="769"/>
      <c r="C21" s="770"/>
      <c r="D21" s="770"/>
      <c r="E21" s="770"/>
      <c r="F21" s="770"/>
      <c r="G21" s="770"/>
      <c r="H21" s="770"/>
      <c r="I21" s="770"/>
      <c r="J21" s="770"/>
      <c r="K21" s="770"/>
      <c r="L21" s="770"/>
      <c r="M21" s="770"/>
      <c r="N21" s="770"/>
    </row>
    <row r="22" spans="1:18" s="598" customFormat="1" ht="19.5" customHeight="1">
      <c r="A22" s="779" t="s">
        <v>470</v>
      </c>
    </row>
    <row r="23" spans="1:18" s="598" customFormat="1" ht="19.5" customHeight="1">
      <c r="A23" s="690" t="s">
        <v>471</v>
      </c>
    </row>
    <row r="24" spans="1:18" s="598" customFormat="1" ht="19.5" customHeight="1">
      <c r="B24" s="690"/>
    </row>
    <row r="25" spans="1:18" s="598" customFormat="1" ht="19.5" customHeight="1" thickBot="1">
      <c r="B25" s="751" t="s">
        <v>472</v>
      </c>
      <c r="C25" s="599"/>
      <c r="D25" s="599"/>
      <c r="E25" s="599"/>
      <c r="N25" s="605" t="s">
        <v>473</v>
      </c>
    </row>
    <row r="26" spans="1:18" s="598" customFormat="1" ht="19.5" customHeight="1">
      <c r="B26" s="780"/>
      <c r="C26" s="761" t="s">
        <v>474</v>
      </c>
      <c r="D26" s="774"/>
      <c r="E26" s="773"/>
      <c r="F26" s="761" t="s">
        <v>475</v>
      </c>
      <c r="G26" s="774"/>
      <c r="H26" s="773"/>
      <c r="I26" s="774" t="s">
        <v>476</v>
      </c>
      <c r="J26" s="774"/>
      <c r="K26" s="773"/>
      <c r="L26" s="761" t="s">
        <v>477</v>
      </c>
      <c r="M26" s="774"/>
      <c r="N26" s="773"/>
      <c r="O26" s="599"/>
      <c r="Q26" s="599"/>
      <c r="R26" s="599"/>
    </row>
    <row r="27" spans="1:18" s="598" customFormat="1" ht="19.5" customHeight="1" thickBot="1">
      <c r="B27" s="781" t="s">
        <v>1</v>
      </c>
      <c r="C27" s="788" t="s">
        <v>487</v>
      </c>
      <c r="D27" s="764" t="s">
        <v>3</v>
      </c>
      <c r="E27" s="766" t="s">
        <v>4</v>
      </c>
      <c r="F27" s="775" t="s">
        <v>487</v>
      </c>
      <c r="G27" s="764" t="s">
        <v>3</v>
      </c>
      <c r="H27" s="766" t="s">
        <v>4</v>
      </c>
      <c r="I27" s="775" t="s">
        <v>487</v>
      </c>
      <c r="J27" s="764" t="s">
        <v>3</v>
      </c>
      <c r="K27" s="766" t="s">
        <v>4</v>
      </c>
      <c r="L27" s="763" t="s">
        <v>487</v>
      </c>
      <c r="M27" s="776" t="s">
        <v>3</v>
      </c>
      <c r="N27" s="766" t="s">
        <v>4</v>
      </c>
    </row>
    <row r="28" spans="1:18" s="598" customFormat="1" ht="19.5" customHeight="1">
      <c r="B28" s="782" t="s">
        <v>0</v>
      </c>
      <c r="C28" s="1028">
        <v>19</v>
      </c>
      <c r="D28" s="1034">
        <v>8</v>
      </c>
      <c r="E28" s="1035">
        <v>11</v>
      </c>
      <c r="F28" s="1028">
        <v>8</v>
      </c>
      <c r="G28" s="1031">
        <v>4</v>
      </c>
      <c r="H28" s="1035">
        <v>4</v>
      </c>
      <c r="I28" s="1028">
        <v>3</v>
      </c>
      <c r="J28" s="1034">
        <v>1</v>
      </c>
      <c r="K28" s="1032">
        <v>2</v>
      </c>
      <c r="L28" s="1028">
        <v>8</v>
      </c>
      <c r="M28" s="1034">
        <v>3</v>
      </c>
      <c r="N28" s="1032">
        <v>5</v>
      </c>
    </row>
    <row r="29" spans="1:18" s="598" customFormat="1" ht="19.5" customHeight="1">
      <c r="B29" s="782" t="s">
        <v>464</v>
      </c>
      <c r="C29" s="1036">
        <v>2</v>
      </c>
      <c r="D29" s="1039">
        <v>0</v>
      </c>
      <c r="E29" s="1038">
        <v>2</v>
      </c>
      <c r="F29" s="1036">
        <v>0</v>
      </c>
      <c r="G29" s="1039">
        <v>0</v>
      </c>
      <c r="H29" s="1037">
        <v>0</v>
      </c>
      <c r="I29" s="1036">
        <v>1</v>
      </c>
      <c r="J29" s="1039">
        <v>0</v>
      </c>
      <c r="K29" s="1040">
        <v>1</v>
      </c>
      <c r="L29" s="1036">
        <v>1</v>
      </c>
      <c r="M29" s="1039">
        <v>0</v>
      </c>
      <c r="N29" s="1040">
        <v>1</v>
      </c>
    </row>
    <row r="30" spans="1:18" s="598" customFormat="1" ht="19.5" customHeight="1">
      <c r="B30" s="782" t="s">
        <v>114</v>
      </c>
      <c r="C30" s="1036">
        <v>1</v>
      </c>
      <c r="D30" s="1039">
        <v>0</v>
      </c>
      <c r="E30" s="1038">
        <v>1</v>
      </c>
      <c r="F30" s="1036">
        <v>0</v>
      </c>
      <c r="G30" s="1039">
        <v>0</v>
      </c>
      <c r="H30" s="1037">
        <v>0</v>
      </c>
      <c r="I30" s="1036">
        <v>0</v>
      </c>
      <c r="J30" s="1039">
        <v>0</v>
      </c>
      <c r="K30" s="1040">
        <v>0</v>
      </c>
      <c r="L30" s="1036">
        <v>1</v>
      </c>
      <c r="M30" s="1039">
        <v>0</v>
      </c>
      <c r="N30" s="1040">
        <v>1</v>
      </c>
      <c r="O30" s="755"/>
    </row>
    <row r="31" spans="1:18" s="598" customFormat="1" ht="19.5" customHeight="1" thickBot="1">
      <c r="B31" s="783" t="s">
        <v>115</v>
      </c>
      <c r="C31" s="1042">
        <v>1</v>
      </c>
      <c r="D31" s="1045">
        <v>0</v>
      </c>
      <c r="E31" s="1044">
        <v>1</v>
      </c>
      <c r="F31" s="1042">
        <v>0</v>
      </c>
      <c r="G31" s="1045">
        <v>0</v>
      </c>
      <c r="H31" s="1043">
        <v>0</v>
      </c>
      <c r="I31" s="1042">
        <v>1</v>
      </c>
      <c r="J31" s="1045">
        <v>0</v>
      </c>
      <c r="K31" s="1046">
        <v>1</v>
      </c>
      <c r="L31" s="1042">
        <v>0</v>
      </c>
      <c r="M31" s="1045">
        <v>0</v>
      </c>
      <c r="N31" s="1046">
        <v>0</v>
      </c>
    </row>
    <row r="32" spans="1:18" s="598" customFormat="1" ht="19.5" customHeight="1"/>
    <row r="33" spans="1:22" s="598" customFormat="1" ht="19.5" customHeight="1">
      <c r="G33" s="630"/>
    </row>
    <row r="34" spans="1:22" s="598" customFormat="1" ht="19.5" customHeight="1">
      <c r="A34" s="779" t="s">
        <v>478</v>
      </c>
    </row>
    <row r="35" spans="1:22" s="598" customFormat="1" ht="19.5" customHeight="1">
      <c r="A35" s="690" t="s">
        <v>479</v>
      </c>
    </row>
    <row r="36" spans="1:22" s="598" customFormat="1" ht="19.5" customHeight="1"/>
    <row r="37" spans="1:22" s="598" customFormat="1" ht="19.5" customHeight="1" thickBot="1">
      <c r="B37" s="752" t="s">
        <v>480</v>
      </c>
      <c r="C37" s="608"/>
      <c r="D37" s="608"/>
      <c r="E37" s="608"/>
      <c r="F37" s="608"/>
      <c r="V37" s="605" t="s">
        <v>481</v>
      </c>
    </row>
    <row r="38" spans="1:22" s="598" customFormat="1" ht="19.5" customHeight="1">
      <c r="B38" s="784"/>
      <c r="C38" s="785" t="s">
        <v>474</v>
      </c>
      <c r="D38" s="786"/>
      <c r="E38" s="786"/>
      <c r="F38" s="787"/>
      <c r="G38" s="785" t="s">
        <v>483</v>
      </c>
      <c r="H38" s="786"/>
      <c r="I38" s="786"/>
      <c r="J38" s="787"/>
      <c r="K38" s="785" t="s">
        <v>484</v>
      </c>
      <c r="L38" s="786"/>
      <c r="M38" s="786"/>
      <c r="N38" s="787"/>
      <c r="O38" s="785" t="s">
        <v>485</v>
      </c>
      <c r="P38" s="786"/>
      <c r="Q38" s="786"/>
      <c r="R38" s="787"/>
      <c r="S38" s="785" t="s">
        <v>486</v>
      </c>
      <c r="T38" s="786"/>
      <c r="U38" s="786"/>
      <c r="V38" s="787"/>
    </row>
    <row r="39" spans="1:22" s="598" customFormat="1" ht="19.5" customHeight="1" thickBot="1">
      <c r="B39" s="789" t="s">
        <v>1</v>
      </c>
      <c r="C39" s="790" t="s">
        <v>2</v>
      </c>
      <c r="D39" s="791" t="s">
        <v>3</v>
      </c>
      <c r="E39" s="792" t="s">
        <v>4</v>
      </c>
      <c r="F39" s="793" t="s">
        <v>33</v>
      </c>
      <c r="G39" s="790" t="s">
        <v>2</v>
      </c>
      <c r="H39" s="791" t="s">
        <v>3</v>
      </c>
      <c r="I39" s="792" t="s">
        <v>4</v>
      </c>
      <c r="J39" s="793" t="s">
        <v>33</v>
      </c>
      <c r="K39" s="790" t="s">
        <v>2</v>
      </c>
      <c r="L39" s="791" t="s">
        <v>3</v>
      </c>
      <c r="M39" s="792" t="s">
        <v>4</v>
      </c>
      <c r="N39" s="793" t="s">
        <v>33</v>
      </c>
      <c r="O39" s="790" t="s">
        <v>2</v>
      </c>
      <c r="P39" s="791" t="s">
        <v>3</v>
      </c>
      <c r="Q39" s="792" t="s">
        <v>4</v>
      </c>
      <c r="R39" s="793" t="s">
        <v>33</v>
      </c>
      <c r="S39" s="790" t="s">
        <v>2</v>
      </c>
      <c r="T39" s="791" t="s">
        <v>3</v>
      </c>
      <c r="U39" s="792" t="s">
        <v>4</v>
      </c>
      <c r="V39" s="793" t="s">
        <v>33</v>
      </c>
    </row>
    <row r="40" spans="1:22" s="598" customFormat="1" ht="19.5" customHeight="1">
      <c r="B40" s="794" t="s">
        <v>0</v>
      </c>
      <c r="C40" s="1050">
        <v>184</v>
      </c>
      <c r="D40" s="1051">
        <v>92</v>
      </c>
      <c r="E40" s="1052">
        <v>40</v>
      </c>
      <c r="F40" s="1053">
        <v>52</v>
      </c>
      <c r="G40" s="1050">
        <v>164</v>
      </c>
      <c r="H40" s="1051">
        <v>82</v>
      </c>
      <c r="I40" s="1052">
        <v>30</v>
      </c>
      <c r="J40" s="1053">
        <v>52</v>
      </c>
      <c r="K40" s="1050">
        <v>18</v>
      </c>
      <c r="L40" s="1051">
        <v>10</v>
      </c>
      <c r="M40" s="1052">
        <v>8</v>
      </c>
      <c r="N40" s="1053">
        <v>0</v>
      </c>
      <c r="O40" s="1050">
        <v>2</v>
      </c>
      <c r="P40" s="1051">
        <v>0</v>
      </c>
      <c r="Q40" s="1052">
        <v>2</v>
      </c>
      <c r="R40" s="1053">
        <v>0</v>
      </c>
      <c r="S40" s="1050">
        <v>0</v>
      </c>
      <c r="T40" s="1051">
        <v>0</v>
      </c>
      <c r="U40" s="1052">
        <v>0</v>
      </c>
      <c r="V40" s="1053">
        <v>0</v>
      </c>
    </row>
    <row r="41" spans="1:22" s="598" customFormat="1" ht="19.5" customHeight="1">
      <c r="B41" s="795" t="s">
        <v>464</v>
      </c>
      <c r="C41" s="1054">
        <v>13</v>
      </c>
      <c r="D41" s="1055">
        <v>4</v>
      </c>
      <c r="E41" s="1056">
        <v>4</v>
      </c>
      <c r="F41" s="1057">
        <v>5</v>
      </c>
      <c r="G41" s="1054">
        <v>13</v>
      </c>
      <c r="H41" s="1055">
        <v>4</v>
      </c>
      <c r="I41" s="1056">
        <v>4</v>
      </c>
      <c r="J41" s="1057">
        <v>5</v>
      </c>
      <c r="K41" s="1054">
        <v>0</v>
      </c>
      <c r="L41" s="1055">
        <v>0</v>
      </c>
      <c r="M41" s="1056">
        <v>0</v>
      </c>
      <c r="N41" s="1057">
        <v>0</v>
      </c>
      <c r="O41" s="1054">
        <v>0</v>
      </c>
      <c r="P41" s="1055">
        <v>0</v>
      </c>
      <c r="Q41" s="1056">
        <v>0</v>
      </c>
      <c r="R41" s="1057">
        <v>0</v>
      </c>
      <c r="S41" s="1054">
        <v>0</v>
      </c>
      <c r="T41" s="1055">
        <v>0</v>
      </c>
      <c r="U41" s="1056">
        <v>0</v>
      </c>
      <c r="V41" s="1057">
        <v>0</v>
      </c>
    </row>
    <row r="42" spans="1:22" s="598" customFormat="1" ht="19.5" customHeight="1">
      <c r="B42" s="795" t="s">
        <v>114</v>
      </c>
      <c r="C42" s="1054">
        <v>3</v>
      </c>
      <c r="D42" s="1055">
        <v>0</v>
      </c>
      <c r="E42" s="1056">
        <v>3</v>
      </c>
      <c r="F42" s="1057">
        <v>0</v>
      </c>
      <c r="G42" s="1054">
        <v>3</v>
      </c>
      <c r="H42" s="1055">
        <v>0</v>
      </c>
      <c r="I42" s="1056">
        <v>3</v>
      </c>
      <c r="J42" s="1057">
        <v>0</v>
      </c>
      <c r="K42" s="1054">
        <v>0</v>
      </c>
      <c r="L42" s="1055">
        <v>0</v>
      </c>
      <c r="M42" s="1056">
        <v>0</v>
      </c>
      <c r="N42" s="1057">
        <v>0</v>
      </c>
      <c r="O42" s="1054">
        <v>0</v>
      </c>
      <c r="P42" s="1055">
        <v>0</v>
      </c>
      <c r="Q42" s="1056">
        <v>0</v>
      </c>
      <c r="R42" s="1057">
        <v>0</v>
      </c>
      <c r="S42" s="1054">
        <v>0</v>
      </c>
      <c r="T42" s="1055">
        <v>0</v>
      </c>
      <c r="U42" s="1056">
        <v>0</v>
      </c>
      <c r="V42" s="1057">
        <v>0</v>
      </c>
    </row>
    <row r="43" spans="1:22" s="598" customFormat="1" ht="19.5" customHeight="1" thickBot="1">
      <c r="B43" s="796" t="s">
        <v>115</v>
      </c>
      <c r="C43" s="1058">
        <v>10</v>
      </c>
      <c r="D43" s="1059">
        <v>4</v>
      </c>
      <c r="E43" s="1060">
        <v>1</v>
      </c>
      <c r="F43" s="1061">
        <v>5</v>
      </c>
      <c r="G43" s="1058">
        <v>10</v>
      </c>
      <c r="H43" s="1059">
        <v>4</v>
      </c>
      <c r="I43" s="1060">
        <v>1</v>
      </c>
      <c r="J43" s="1061">
        <v>5</v>
      </c>
      <c r="K43" s="1058">
        <v>0</v>
      </c>
      <c r="L43" s="1059">
        <v>0</v>
      </c>
      <c r="M43" s="1060">
        <v>0</v>
      </c>
      <c r="N43" s="1061">
        <v>0</v>
      </c>
      <c r="O43" s="1058">
        <v>0</v>
      </c>
      <c r="P43" s="1059">
        <v>0</v>
      </c>
      <c r="Q43" s="1060">
        <v>0</v>
      </c>
      <c r="R43" s="1061">
        <v>0</v>
      </c>
      <c r="S43" s="1058">
        <v>0</v>
      </c>
      <c r="T43" s="1059">
        <v>0</v>
      </c>
      <c r="U43" s="1060">
        <v>0</v>
      </c>
      <c r="V43" s="1061">
        <v>0</v>
      </c>
    </row>
    <row r="44" spans="1:22" ht="15" customHeight="1">
      <c r="B44" s="769"/>
      <c r="C44" s="770"/>
      <c r="D44" s="770"/>
      <c r="E44" s="770"/>
      <c r="F44" s="770"/>
      <c r="G44" s="770"/>
      <c r="H44" s="770"/>
      <c r="I44" s="770"/>
      <c r="J44" s="770"/>
      <c r="K44" s="770"/>
      <c r="L44" s="770"/>
      <c r="M44" s="770"/>
      <c r="N44" s="770"/>
    </row>
    <row r="45" spans="1:22" ht="15" customHeight="1">
      <c r="B45" s="769"/>
      <c r="C45" s="770"/>
      <c r="D45" s="770"/>
      <c r="E45" s="770"/>
      <c r="F45" s="770"/>
      <c r="G45" s="770"/>
      <c r="H45" s="770"/>
      <c r="I45" s="770"/>
      <c r="J45" s="770"/>
      <c r="K45" s="770"/>
      <c r="L45" s="770"/>
      <c r="M45" s="770"/>
      <c r="N45" s="770"/>
    </row>
  </sheetData>
  <mergeCells count="3">
    <mergeCell ref="C5:E6"/>
    <mergeCell ref="F5:Q5"/>
    <mergeCell ref="C13:H13"/>
  </mergeCells>
  <phoneticPr fontId="15"/>
  <printOptions horizontalCentered="1"/>
  <pageMargins left="0.51181102362204722" right="0.55118110236220474" top="0.59055118110236227" bottom="0.59055118110236227"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4"/>
  <sheetViews>
    <sheetView topLeftCell="A22" zoomScaleNormal="100" workbookViewId="0">
      <selection activeCell="G58" sqref="G58"/>
    </sheetView>
  </sheetViews>
  <sheetFormatPr defaultRowHeight="13.5"/>
  <cols>
    <col min="1" max="1" width="11.25" style="157" customWidth="1"/>
    <col min="2" max="2" width="11.625" style="154" customWidth="1"/>
    <col min="3" max="4" width="11.625" style="155" customWidth="1"/>
    <col min="5" max="5" width="11.625" style="154" customWidth="1"/>
    <col min="6" max="7" width="11.625" style="155" customWidth="1"/>
    <col min="8" max="16384" width="9" style="156"/>
  </cols>
  <sheetData>
    <row r="1" spans="1:17" s="84" customFormat="1" ht="18" customHeight="1" thickBot="1">
      <c r="A1" s="90" t="s">
        <v>34</v>
      </c>
      <c r="B1" s="89"/>
      <c r="C1" s="89"/>
      <c r="D1" s="85"/>
      <c r="E1" s="85"/>
      <c r="F1" s="85"/>
      <c r="G1" s="88" t="s">
        <v>5</v>
      </c>
      <c r="I1" s="107" t="s">
        <v>74</v>
      </c>
    </row>
    <row r="2" spans="1:17" ht="15" customHeight="1" thickBot="1">
      <c r="A2" s="134"/>
      <c r="B2" s="899" t="s">
        <v>94</v>
      </c>
      <c r="C2" s="900"/>
      <c r="D2" s="901"/>
      <c r="E2" s="899" t="s">
        <v>95</v>
      </c>
      <c r="F2" s="900"/>
      <c r="G2" s="901"/>
    </row>
    <row r="3" spans="1:17" ht="15" customHeight="1" thickBot="1">
      <c r="A3" s="902" t="s">
        <v>96</v>
      </c>
      <c r="B3" s="903" t="s">
        <v>2</v>
      </c>
      <c r="C3" s="904" t="s">
        <v>3</v>
      </c>
      <c r="D3" s="905" t="s">
        <v>4</v>
      </c>
      <c r="E3" s="903" t="s">
        <v>2</v>
      </c>
      <c r="F3" s="904" t="s">
        <v>3</v>
      </c>
      <c r="G3" s="905" t="s">
        <v>4</v>
      </c>
    </row>
    <row r="4" spans="1:17" ht="15" customHeight="1">
      <c r="A4" s="868" t="s">
        <v>2</v>
      </c>
      <c r="B4" s="136">
        <f>SUM(B5:B25)</f>
        <v>1412415</v>
      </c>
      <c r="C4" s="137">
        <f>SUM(C5:C25)</f>
        <v>698424</v>
      </c>
      <c r="D4" s="876">
        <f>SUM(D5:D25)</f>
        <v>713991</v>
      </c>
      <c r="E4" s="136">
        <f>SUM(F4:G4)</f>
        <v>143315</v>
      </c>
      <c r="F4" s="139">
        <f>SUM(F5:F25)</f>
        <v>72699</v>
      </c>
      <c r="G4" s="140">
        <f>SUM(G5:G25)</f>
        <v>70616</v>
      </c>
    </row>
    <row r="5" spans="1:17" ht="15" customHeight="1">
      <c r="A5" s="868" t="s">
        <v>97</v>
      </c>
      <c r="B5" s="141">
        <f t="shared" ref="B5:B25" si="0">SUM(C5:D5)</f>
        <v>58689</v>
      </c>
      <c r="C5" s="913">
        <v>30204</v>
      </c>
      <c r="D5" s="914">
        <v>28485</v>
      </c>
      <c r="E5" s="141">
        <f t="shared" ref="E5:E25" si="1">SUM(F5:G5)</f>
        <v>5572</v>
      </c>
      <c r="F5" s="158">
        <f t="shared" ref="F5:G6" si="2">SUM(C31,F31)</f>
        <v>2921</v>
      </c>
      <c r="G5" s="159">
        <f t="shared" si="2"/>
        <v>2651</v>
      </c>
    </row>
    <row r="6" spans="1:17" ht="15" customHeight="1">
      <c r="A6" s="874" t="s">
        <v>98</v>
      </c>
      <c r="B6" s="141">
        <f t="shared" si="0"/>
        <v>65097</v>
      </c>
      <c r="C6" s="913">
        <v>33425</v>
      </c>
      <c r="D6" s="914">
        <v>31672</v>
      </c>
      <c r="E6" s="141">
        <f t="shared" si="1"/>
        <v>6218</v>
      </c>
      <c r="F6" s="158">
        <f t="shared" si="2"/>
        <v>3180</v>
      </c>
      <c r="G6" s="159">
        <f t="shared" si="2"/>
        <v>3038</v>
      </c>
    </row>
    <row r="7" spans="1:17" ht="15" customHeight="1">
      <c r="A7" s="868" t="s">
        <v>99</v>
      </c>
      <c r="B7" s="141">
        <f t="shared" si="0"/>
        <v>68519</v>
      </c>
      <c r="C7" s="913">
        <v>35297</v>
      </c>
      <c r="D7" s="914">
        <v>33222</v>
      </c>
      <c r="E7" s="141">
        <f t="shared" si="1"/>
        <v>6731</v>
      </c>
      <c r="F7" s="158">
        <f t="shared" ref="F7:F24" si="3">SUM(C33,F33)</f>
        <v>3558</v>
      </c>
      <c r="G7" s="159">
        <f t="shared" ref="G7:G24" si="4">SUM(D33,G33)</f>
        <v>3173</v>
      </c>
    </row>
    <row r="8" spans="1:17" ht="15" customHeight="1">
      <c r="A8" s="868" t="s">
        <v>100</v>
      </c>
      <c r="B8" s="141">
        <f t="shared" si="0"/>
        <v>71704</v>
      </c>
      <c r="C8" s="913">
        <v>37028</v>
      </c>
      <c r="D8" s="914">
        <v>34676</v>
      </c>
      <c r="E8" s="141">
        <f t="shared" si="1"/>
        <v>7428</v>
      </c>
      <c r="F8" s="158">
        <f t="shared" si="3"/>
        <v>3900</v>
      </c>
      <c r="G8" s="159">
        <f t="shared" si="4"/>
        <v>3528</v>
      </c>
    </row>
    <row r="9" spans="1:17" ht="15" customHeight="1">
      <c r="A9" s="868" t="s">
        <v>101</v>
      </c>
      <c r="B9" s="141">
        <f t="shared" si="0"/>
        <v>74598</v>
      </c>
      <c r="C9" s="913">
        <v>39577</v>
      </c>
      <c r="D9" s="914">
        <v>35021</v>
      </c>
      <c r="E9" s="141">
        <f t="shared" si="1"/>
        <v>7700</v>
      </c>
      <c r="F9" s="158">
        <f t="shared" si="3"/>
        <v>4229</v>
      </c>
      <c r="G9" s="159">
        <f t="shared" si="4"/>
        <v>3471</v>
      </c>
    </row>
    <row r="10" spans="1:17" ht="15" customHeight="1">
      <c r="A10" s="868" t="s">
        <v>102</v>
      </c>
      <c r="B10" s="141">
        <f t="shared" si="0"/>
        <v>69280</v>
      </c>
      <c r="C10" s="913">
        <v>36975</v>
      </c>
      <c r="D10" s="914">
        <v>32305</v>
      </c>
      <c r="E10" s="141">
        <f t="shared" si="1"/>
        <v>6672</v>
      </c>
      <c r="F10" s="158">
        <f t="shared" si="3"/>
        <v>3699</v>
      </c>
      <c r="G10" s="159">
        <f t="shared" si="4"/>
        <v>2973</v>
      </c>
    </row>
    <row r="11" spans="1:17" ht="15" customHeight="1">
      <c r="A11" s="868" t="s">
        <v>103</v>
      </c>
      <c r="B11" s="141">
        <f t="shared" si="0"/>
        <v>74969</v>
      </c>
      <c r="C11" s="913">
        <v>39023</v>
      </c>
      <c r="D11" s="914">
        <v>35946</v>
      </c>
      <c r="E11" s="141">
        <f t="shared" si="1"/>
        <v>7987</v>
      </c>
      <c r="F11" s="158">
        <f t="shared" si="3"/>
        <v>4337</v>
      </c>
      <c r="G11" s="159">
        <f t="shared" si="4"/>
        <v>3650</v>
      </c>
      <c r="L11" s="1066"/>
      <c r="M11" s="1066"/>
      <c r="N11" s="1066"/>
      <c r="O11" s="1066"/>
      <c r="P11" s="1066"/>
      <c r="Q11" s="1066"/>
    </row>
    <row r="12" spans="1:17" ht="15" customHeight="1">
      <c r="A12" s="868" t="s">
        <v>104</v>
      </c>
      <c r="B12" s="141">
        <f t="shared" si="0"/>
        <v>83721</v>
      </c>
      <c r="C12" s="913">
        <v>42575</v>
      </c>
      <c r="D12" s="914">
        <v>41146</v>
      </c>
      <c r="E12" s="141">
        <f t="shared" si="1"/>
        <v>8416</v>
      </c>
      <c r="F12" s="158">
        <f t="shared" si="3"/>
        <v>4471</v>
      </c>
      <c r="G12" s="159">
        <f t="shared" si="4"/>
        <v>3945</v>
      </c>
      <c r="L12" s="160"/>
      <c r="M12" s="160"/>
      <c r="N12" s="160"/>
      <c r="O12" s="160"/>
      <c r="P12" s="160"/>
      <c r="Q12" s="160"/>
    </row>
    <row r="13" spans="1:17" ht="15" customHeight="1">
      <c r="A13" s="868" t="s">
        <v>105</v>
      </c>
      <c r="B13" s="141">
        <f t="shared" si="0"/>
        <v>96367</v>
      </c>
      <c r="C13" s="913">
        <v>48329</v>
      </c>
      <c r="D13" s="914">
        <v>48038</v>
      </c>
      <c r="E13" s="141">
        <f t="shared" si="1"/>
        <v>9345</v>
      </c>
      <c r="F13" s="158">
        <f t="shared" si="3"/>
        <v>4818</v>
      </c>
      <c r="G13" s="159">
        <f t="shared" si="4"/>
        <v>4527</v>
      </c>
      <c r="L13" s="161"/>
      <c r="M13" s="161"/>
      <c r="N13" s="161"/>
      <c r="O13" s="161"/>
      <c r="P13" s="161"/>
      <c r="Q13" s="161"/>
    </row>
    <row r="14" spans="1:17" ht="15" customHeight="1">
      <c r="A14" s="868" t="s">
        <v>106</v>
      </c>
      <c r="B14" s="141">
        <f t="shared" si="0"/>
        <v>110202</v>
      </c>
      <c r="C14" s="913">
        <v>55857</v>
      </c>
      <c r="D14" s="915">
        <v>54345</v>
      </c>
      <c r="E14" s="141">
        <f t="shared" si="1"/>
        <v>10992</v>
      </c>
      <c r="F14" s="158">
        <f t="shared" si="3"/>
        <v>5890</v>
      </c>
      <c r="G14" s="159">
        <f t="shared" si="4"/>
        <v>5102</v>
      </c>
      <c r="L14" s="161"/>
      <c r="M14" s="161"/>
      <c r="N14" s="161"/>
      <c r="O14" s="161"/>
      <c r="P14" s="161"/>
      <c r="Q14" s="161"/>
    </row>
    <row r="15" spans="1:17" ht="15" customHeight="1">
      <c r="A15" s="868" t="s">
        <v>107</v>
      </c>
      <c r="B15" s="141">
        <f t="shared" si="0"/>
        <v>92531</v>
      </c>
      <c r="C15" s="913">
        <v>46328</v>
      </c>
      <c r="D15" s="915">
        <v>46203</v>
      </c>
      <c r="E15" s="141">
        <f t="shared" si="1"/>
        <v>9014</v>
      </c>
      <c r="F15" s="158">
        <f t="shared" si="3"/>
        <v>4655</v>
      </c>
      <c r="G15" s="159">
        <f t="shared" si="4"/>
        <v>4359</v>
      </c>
      <c r="L15" s="161"/>
      <c r="M15" s="161"/>
      <c r="N15" s="161"/>
      <c r="O15" s="161"/>
      <c r="P15" s="161"/>
      <c r="Q15" s="161"/>
    </row>
    <row r="16" spans="1:17" ht="15" customHeight="1">
      <c r="A16" s="868" t="s">
        <v>108</v>
      </c>
      <c r="B16" s="141">
        <f t="shared" si="0"/>
        <v>84916</v>
      </c>
      <c r="C16" s="913">
        <v>42097</v>
      </c>
      <c r="D16" s="914">
        <v>42819</v>
      </c>
      <c r="E16" s="141">
        <f t="shared" si="1"/>
        <v>8820</v>
      </c>
      <c r="F16" s="158">
        <f t="shared" si="3"/>
        <v>4432</v>
      </c>
      <c r="G16" s="159">
        <f t="shared" si="4"/>
        <v>4388</v>
      </c>
      <c r="L16" s="162"/>
      <c r="M16" s="162"/>
      <c r="N16" s="162"/>
      <c r="O16" s="162"/>
      <c r="P16" s="162"/>
      <c r="Q16" s="162"/>
    </row>
    <row r="17" spans="1:27" ht="15" customHeight="1">
      <c r="A17" s="868" t="s">
        <v>109</v>
      </c>
      <c r="B17" s="141">
        <f t="shared" si="0"/>
        <v>79537</v>
      </c>
      <c r="C17" s="913">
        <v>38907</v>
      </c>
      <c r="D17" s="914">
        <v>40630</v>
      </c>
      <c r="E17" s="141">
        <f t="shared" si="1"/>
        <v>9029</v>
      </c>
      <c r="F17" s="158">
        <f t="shared" si="3"/>
        <v>4439</v>
      </c>
      <c r="G17" s="159">
        <f t="shared" si="4"/>
        <v>4590</v>
      </c>
      <c r="L17" s="161"/>
      <c r="M17" s="161"/>
      <c r="N17" s="161"/>
      <c r="O17" s="161"/>
      <c r="P17" s="161"/>
      <c r="Q17" s="161"/>
    </row>
    <row r="18" spans="1:27" ht="15" customHeight="1">
      <c r="A18" s="874" t="s">
        <v>110</v>
      </c>
      <c r="B18" s="141">
        <f t="shared" si="0"/>
        <v>87039</v>
      </c>
      <c r="C18" s="913">
        <v>42496</v>
      </c>
      <c r="D18" s="914">
        <v>44543</v>
      </c>
      <c r="E18" s="141">
        <f t="shared" si="1"/>
        <v>9622</v>
      </c>
      <c r="F18" s="158">
        <f t="shared" si="3"/>
        <v>4864</v>
      </c>
      <c r="G18" s="159">
        <f t="shared" si="4"/>
        <v>4758</v>
      </c>
    </row>
    <row r="19" spans="1:27" ht="15" customHeight="1">
      <c r="A19" s="868" t="s">
        <v>111</v>
      </c>
      <c r="B19" s="141">
        <f t="shared" si="0"/>
        <v>96803</v>
      </c>
      <c r="C19" s="913">
        <v>46426</v>
      </c>
      <c r="D19" s="915">
        <v>50377</v>
      </c>
      <c r="E19" s="141">
        <f t="shared" si="1"/>
        <v>10276</v>
      </c>
      <c r="F19" s="158">
        <f t="shared" si="3"/>
        <v>5054</v>
      </c>
      <c r="G19" s="159">
        <f t="shared" si="4"/>
        <v>5222</v>
      </c>
    </row>
    <row r="20" spans="1:27" ht="15" customHeight="1">
      <c r="A20" s="868" t="s">
        <v>112</v>
      </c>
      <c r="B20" s="141">
        <f t="shared" si="0"/>
        <v>71749</v>
      </c>
      <c r="C20" s="913">
        <v>33444</v>
      </c>
      <c r="D20" s="915">
        <v>38305</v>
      </c>
      <c r="E20" s="141">
        <f t="shared" si="1"/>
        <v>7134</v>
      </c>
      <c r="F20" s="158">
        <f t="shared" si="3"/>
        <v>3342</v>
      </c>
      <c r="G20" s="159">
        <f t="shared" si="4"/>
        <v>3792</v>
      </c>
      <c r="L20" s="1066"/>
      <c r="M20" s="1066"/>
      <c r="N20" s="1066"/>
      <c r="O20" s="1066"/>
      <c r="P20" s="1066"/>
      <c r="Q20" s="1066"/>
    </row>
    <row r="21" spans="1:27" ht="15" customHeight="1">
      <c r="A21" s="868" t="s">
        <v>113</v>
      </c>
      <c r="B21" s="141">
        <f t="shared" si="0"/>
        <v>51914</v>
      </c>
      <c r="C21" s="913">
        <v>22487</v>
      </c>
      <c r="D21" s="915">
        <v>29427</v>
      </c>
      <c r="E21" s="141">
        <f t="shared" si="1"/>
        <v>5202</v>
      </c>
      <c r="F21" s="158">
        <f t="shared" si="3"/>
        <v>2342</v>
      </c>
      <c r="G21" s="159">
        <f t="shared" si="4"/>
        <v>2860</v>
      </c>
      <c r="L21" s="1066"/>
      <c r="M21" s="1066"/>
      <c r="N21" s="1066"/>
      <c r="O21" s="1066"/>
      <c r="P21" s="1066"/>
      <c r="Q21" s="1066"/>
    </row>
    <row r="22" spans="1:27" ht="15" customHeight="1">
      <c r="A22" s="874" t="s">
        <v>674</v>
      </c>
      <c r="B22" s="141">
        <f t="shared" si="0"/>
        <v>36231</v>
      </c>
      <c r="C22" s="916">
        <v>13366</v>
      </c>
      <c r="D22" s="917">
        <v>22865</v>
      </c>
      <c r="E22" s="141">
        <f t="shared" si="1"/>
        <v>3708</v>
      </c>
      <c r="F22" s="158">
        <f t="shared" si="3"/>
        <v>1338</v>
      </c>
      <c r="G22" s="159">
        <f t="shared" si="4"/>
        <v>2370</v>
      </c>
      <c r="L22" s="854"/>
      <c r="M22" s="854"/>
      <c r="N22" s="854"/>
      <c r="O22" s="854"/>
      <c r="P22" s="854"/>
      <c r="Q22" s="854"/>
    </row>
    <row r="23" spans="1:27" ht="15" customHeight="1">
      <c r="A23" s="874" t="s">
        <v>675</v>
      </c>
      <c r="B23" s="141">
        <f t="shared" si="0"/>
        <v>18620</v>
      </c>
      <c r="C23" s="916">
        <v>5408</v>
      </c>
      <c r="D23" s="917">
        <v>13212</v>
      </c>
      <c r="E23" s="141">
        <f t="shared" si="1"/>
        <v>1997</v>
      </c>
      <c r="F23" s="158">
        <f t="shared" si="3"/>
        <v>556</v>
      </c>
      <c r="G23" s="159">
        <f t="shared" si="4"/>
        <v>1441</v>
      </c>
      <c r="L23" s="854"/>
      <c r="M23" s="854"/>
      <c r="N23" s="854"/>
      <c r="O23" s="854"/>
      <c r="P23" s="854"/>
      <c r="Q23" s="854"/>
    </row>
    <row r="24" spans="1:27" ht="15" customHeight="1" thickBot="1">
      <c r="A24" s="869" t="s">
        <v>676</v>
      </c>
      <c r="B24" s="142">
        <f t="shared" si="0"/>
        <v>6060</v>
      </c>
      <c r="C24" s="918">
        <v>1021</v>
      </c>
      <c r="D24" s="919">
        <v>5039</v>
      </c>
      <c r="E24" s="142">
        <f t="shared" si="1"/>
        <v>619</v>
      </c>
      <c r="F24" s="880">
        <f t="shared" si="3"/>
        <v>116</v>
      </c>
      <c r="G24" s="881">
        <f t="shared" si="4"/>
        <v>503</v>
      </c>
      <c r="L24" s="160"/>
      <c r="M24" s="160"/>
      <c r="N24" s="160"/>
      <c r="O24" s="160"/>
      <c r="P24" s="160"/>
      <c r="Q24" s="160"/>
    </row>
    <row r="25" spans="1:27" ht="15" customHeight="1" thickBot="1">
      <c r="A25" s="870" t="s">
        <v>33</v>
      </c>
      <c r="B25" s="164">
        <f t="shared" si="0"/>
        <v>13869</v>
      </c>
      <c r="C25" s="920">
        <v>8154</v>
      </c>
      <c r="D25" s="921">
        <v>5715</v>
      </c>
      <c r="E25" s="877">
        <f t="shared" si="1"/>
        <v>833</v>
      </c>
      <c r="F25" s="878">
        <f t="shared" ref="F25:G25" si="5">SUM(C51,F51)</f>
        <v>558</v>
      </c>
      <c r="G25" s="879">
        <f t="shared" si="5"/>
        <v>275</v>
      </c>
      <c r="L25" s="161"/>
      <c r="M25" s="161"/>
      <c r="N25" s="161"/>
      <c r="O25" s="161"/>
      <c r="P25" s="161"/>
      <c r="Q25" s="161"/>
    </row>
    <row r="26" spans="1:27" s="163" customFormat="1" ht="15" customHeight="1" thickBot="1">
      <c r="A26" s="818" t="s">
        <v>32</v>
      </c>
      <c r="B26" s="871"/>
      <c r="C26" s="872">
        <f>SUM(B18:B24)/SUM(B5:B24)</f>
        <v>0.26342787437810411</v>
      </c>
      <c r="D26" s="873"/>
      <c r="E26" s="147"/>
      <c r="F26" s="145">
        <f>SUM(E18:E24)/SUM(E5:E24)</f>
        <v>0.27061663929478813</v>
      </c>
      <c r="G26" s="146"/>
      <c r="H26" s="156"/>
      <c r="I26" s="156"/>
      <c r="J26" s="156"/>
      <c r="K26" s="156"/>
      <c r="L26" s="162"/>
      <c r="M26" s="162"/>
      <c r="N26" s="162"/>
      <c r="O26" s="162"/>
      <c r="P26" s="162"/>
      <c r="Q26" s="162"/>
      <c r="R26" s="156"/>
      <c r="S26" s="156"/>
      <c r="T26" s="156"/>
      <c r="U26" s="156"/>
      <c r="V26" s="156"/>
      <c r="W26" s="156"/>
      <c r="X26" s="156"/>
      <c r="Y26" s="156"/>
      <c r="Z26" s="156"/>
      <c r="AA26" s="156"/>
    </row>
    <row r="27" spans="1:27" ht="15" customHeight="1" thickBot="1">
      <c r="A27" s="148"/>
      <c r="B27" s="149"/>
      <c r="C27" s="149"/>
      <c r="D27" s="149"/>
      <c r="E27" s="149"/>
      <c r="F27" s="149"/>
      <c r="G27" s="149"/>
    </row>
    <row r="28" spans="1:27" ht="15" customHeight="1" thickBot="1">
      <c r="A28" s="134"/>
      <c r="B28" s="906" t="s">
        <v>114</v>
      </c>
      <c r="C28" s="907"/>
      <c r="D28" s="908"/>
      <c r="E28" s="906" t="s">
        <v>115</v>
      </c>
      <c r="F28" s="907"/>
      <c r="G28" s="908"/>
    </row>
    <row r="29" spans="1:27" ht="15" customHeight="1" thickBot="1">
      <c r="A29" s="902" t="s">
        <v>96</v>
      </c>
      <c r="B29" s="909" t="s">
        <v>2</v>
      </c>
      <c r="C29" s="910" t="s">
        <v>3</v>
      </c>
      <c r="D29" s="911" t="s">
        <v>4</v>
      </c>
      <c r="E29" s="909" t="s">
        <v>2</v>
      </c>
      <c r="F29" s="910" t="s">
        <v>3</v>
      </c>
      <c r="G29" s="911" t="s">
        <v>4</v>
      </c>
    </row>
    <row r="30" spans="1:27" ht="15" customHeight="1">
      <c r="A30" s="150" t="s">
        <v>2</v>
      </c>
      <c r="B30" s="136">
        <f>SUM(C30:D30)</f>
        <v>88743</v>
      </c>
      <c r="C30" s="137">
        <f>SUM(C31:C51)</f>
        <v>44321</v>
      </c>
      <c r="D30" s="876">
        <f>SUM(D31:D51)</f>
        <v>44422</v>
      </c>
      <c r="E30" s="136">
        <f>SUM(F30:G30)</f>
        <v>54572</v>
      </c>
      <c r="F30" s="137">
        <f>SUM(F31:F51)</f>
        <v>28378</v>
      </c>
      <c r="G30" s="138">
        <f>SUM(G31:G51)</f>
        <v>26194</v>
      </c>
    </row>
    <row r="31" spans="1:27" ht="15" customHeight="1">
      <c r="A31" s="135" t="s">
        <v>97</v>
      </c>
      <c r="B31" s="141">
        <f t="shared" ref="B31:B51" si="6">SUM(C31:D31)</f>
        <v>3341</v>
      </c>
      <c r="C31" s="913">
        <v>1746</v>
      </c>
      <c r="D31" s="914">
        <v>1595</v>
      </c>
      <c r="E31" s="141">
        <f t="shared" ref="E31:E51" si="7">SUM(F31:G31)</f>
        <v>2231</v>
      </c>
      <c r="F31" s="913">
        <v>1175</v>
      </c>
      <c r="G31" s="924">
        <v>1056</v>
      </c>
    </row>
    <row r="32" spans="1:27" ht="15" customHeight="1">
      <c r="A32" s="135" t="s">
        <v>98</v>
      </c>
      <c r="B32" s="141">
        <f t="shared" si="6"/>
        <v>3775</v>
      </c>
      <c r="C32" s="913">
        <v>1919</v>
      </c>
      <c r="D32" s="914">
        <v>1856</v>
      </c>
      <c r="E32" s="141">
        <f t="shared" si="7"/>
        <v>2443</v>
      </c>
      <c r="F32" s="913">
        <v>1261</v>
      </c>
      <c r="G32" s="925">
        <v>1182</v>
      </c>
    </row>
    <row r="33" spans="1:7" ht="15" customHeight="1">
      <c r="A33" s="135" t="s">
        <v>99</v>
      </c>
      <c r="B33" s="141">
        <f t="shared" si="6"/>
        <v>4209</v>
      </c>
      <c r="C33" s="913">
        <v>2248</v>
      </c>
      <c r="D33" s="914">
        <v>1961</v>
      </c>
      <c r="E33" s="141">
        <f t="shared" si="7"/>
        <v>2522</v>
      </c>
      <c r="F33" s="913">
        <v>1310</v>
      </c>
      <c r="G33" s="925">
        <v>1212</v>
      </c>
    </row>
    <row r="34" spans="1:7" ht="15" customHeight="1">
      <c r="A34" s="135" t="s">
        <v>100</v>
      </c>
      <c r="B34" s="141">
        <f t="shared" si="6"/>
        <v>4666</v>
      </c>
      <c r="C34" s="913">
        <v>2433</v>
      </c>
      <c r="D34" s="914">
        <v>2233</v>
      </c>
      <c r="E34" s="141">
        <f t="shared" si="7"/>
        <v>2762</v>
      </c>
      <c r="F34" s="913">
        <v>1467</v>
      </c>
      <c r="G34" s="925">
        <v>1295</v>
      </c>
    </row>
    <row r="35" spans="1:7" ht="15" customHeight="1">
      <c r="A35" s="135" t="s">
        <v>101</v>
      </c>
      <c r="B35" s="141">
        <f t="shared" si="6"/>
        <v>4560</v>
      </c>
      <c r="C35" s="913">
        <v>2448</v>
      </c>
      <c r="D35" s="914">
        <v>2112</v>
      </c>
      <c r="E35" s="141">
        <f t="shared" si="7"/>
        <v>3140</v>
      </c>
      <c r="F35" s="913">
        <v>1781</v>
      </c>
      <c r="G35" s="925">
        <v>1359</v>
      </c>
    </row>
    <row r="36" spans="1:7" ht="15" customHeight="1">
      <c r="A36" s="135" t="s">
        <v>102</v>
      </c>
      <c r="B36" s="141">
        <f t="shared" si="6"/>
        <v>3876</v>
      </c>
      <c r="C36" s="913">
        <v>2100</v>
      </c>
      <c r="D36" s="914">
        <v>1776</v>
      </c>
      <c r="E36" s="141">
        <f t="shared" si="7"/>
        <v>2796</v>
      </c>
      <c r="F36" s="913">
        <v>1599</v>
      </c>
      <c r="G36" s="925">
        <v>1197</v>
      </c>
    </row>
    <row r="37" spans="1:7" ht="15" customHeight="1">
      <c r="A37" s="135" t="s">
        <v>103</v>
      </c>
      <c r="B37" s="141">
        <f t="shared" si="6"/>
        <v>4635</v>
      </c>
      <c r="C37" s="913">
        <v>2464</v>
      </c>
      <c r="D37" s="914">
        <v>2171</v>
      </c>
      <c r="E37" s="141">
        <f t="shared" si="7"/>
        <v>3352</v>
      </c>
      <c r="F37" s="913">
        <v>1873</v>
      </c>
      <c r="G37" s="925">
        <v>1479</v>
      </c>
    </row>
    <row r="38" spans="1:7" ht="15" customHeight="1">
      <c r="A38" s="135" t="s">
        <v>104</v>
      </c>
      <c r="B38" s="141">
        <f t="shared" si="6"/>
        <v>5005</v>
      </c>
      <c r="C38" s="913">
        <v>2641</v>
      </c>
      <c r="D38" s="914">
        <v>2364</v>
      </c>
      <c r="E38" s="141">
        <f t="shared" si="7"/>
        <v>3411</v>
      </c>
      <c r="F38" s="913">
        <v>1830</v>
      </c>
      <c r="G38" s="925">
        <v>1581</v>
      </c>
    </row>
    <row r="39" spans="1:7" ht="15" customHeight="1">
      <c r="A39" s="135" t="s">
        <v>105</v>
      </c>
      <c r="B39" s="141">
        <f t="shared" si="6"/>
        <v>5618</v>
      </c>
      <c r="C39" s="913">
        <v>2841</v>
      </c>
      <c r="D39" s="914">
        <v>2777</v>
      </c>
      <c r="E39" s="141">
        <f t="shared" si="7"/>
        <v>3727</v>
      </c>
      <c r="F39" s="913">
        <v>1977</v>
      </c>
      <c r="G39" s="925">
        <v>1750</v>
      </c>
    </row>
    <row r="40" spans="1:7" ht="15" customHeight="1">
      <c r="A40" s="135" t="s">
        <v>106</v>
      </c>
      <c r="B40" s="141">
        <f t="shared" si="6"/>
        <v>6734</v>
      </c>
      <c r="C40" s="913">
        <v>3561</v>
      </c>
      <c r="D40" s="915">
        <v>3173</v>
      </c>
      <c r="E40" s="141">
        <f t="shared" si="7"/>
        <v>4258</v>
      </c>
      <c r="F40" s="913">
        <v>2329</v>
      </c>
      <c r="G40" s="924">
        <v>1929</v>
      </c>
    </row>
    <row r="41" spans="1:7" ht="15" customHeight="1">
      <c r="A41" s="135" t="s">
        <v>107</v>
      </c>
      <c r="B41" s="141">
        <f t="shared" si="6"/>
        <v>5493</v>
      </c>
      <c r="C41" s="913">
        <v>2792</v>
      </c>
      <c r="D41" s="915">
        <v>2701</v>
      </c>
      <c r="E41" s="141">
        <f t="shared" si="7"/>
        <v>3521</v>
      </c>
      <c r="F41" s="913">
        <v>1863</v>
      </c>
      <c r="G41" s="924">
        <v>1658</v>
      </c>
    </row>
    <row r="42" spans="1:7" ht="15" customHeight="1">
      <c r="A42" s="135" t="s">
        <v>108</v>
      </c>
      <c r="B42" s="141">
        <f t="shared" si="6"/>
        <v>5555</v>
      </c>
      <c r="C42" s="913">
        <v>2758</v>
      </c>
      <c r="D42" s="914">
        <v>2797</v>
      </c>
      <c r="E42" s="141">
        <f t="shared" si="7"/>
        <v>3265</v>
      </c>
      <c r="F42" s="913">
        <v>1674</v>
      </c>
      <c r="G42" s="925">
        <v>1591</v>
      </c>
    </row>
    <row r="43" spans="1:7" ht="15" customHeight="1">
      <c r="A43" s="135" t="s">
        <v>109</v>
      </c>
      <c r="B43" s="141">
        <f t="shared" si="6"/>
        <v>5733</v>
      </c>
      <c r="C43" s="913">
        <v>2801</v>
      </c>
      <c r="D43" s="914">
        <v>2932</v>
      </c>
      <c r="E43" s="141">
        <f t="shared" si="7"/>
        <v>3296</v>
      </c>
      <c r="F43" s="913">
        <v>1638</v>
      </c>
      <c r="G43" s="925">
        <v>1658</v>
      </c>
    </row>
    <row r="44" spans="1:7" ht="15" customHeight="1">
      <c r="A44" s="135" t="s">
        <v>110</v>
      </c>
      <c r="B44" s="141">
        <f t="shared" si="6"/>
        <v>5982</v>
      </c>
      <c r="C44" s="913">
        <v>3030</v>
      </c>
      <c r="D44" s="914">
        <v>2952</v>
      </c>
      <c r="E44" s="141">
        <f t="shared" si="7"/>
        <v>3640</v>
      </c>
      <c r="F44" s="913">
        <v>1834</v>
      </c>
      <c r="G44" s="925">
        <v>1806</v>
      </c>
    </row>
    <row r="45" spans="1:7" ht="15" customHeight="1">
      <c r="A45" s="135" t="s">
        <v>111</v>
      </c>
      <c r="B45" s="141">
        <f t="shared" si="6"/>
        <v>6448</v>
      </c>
      <c r="C45" s="913">
        <v>3145</v>
      </c>
      <c r="D45" s="915">
        <v>3303</v>
      </c>
      <c r="E45" s="141">
        <f t="shared" si="7"/>
        <v>3828</v>
      </c>
      <c r="F45" s="913">
        <v>1909</v>
      </c>
      <c r="G45" s="924">
        <v>1919</v>
      </c>
    </row>
    <row r="46" spans="1:7" ht="15" customHeight="1">
      <c r="A46" s="135" t="s">
        <v>112</v>
      </c>
      <c r="B46" s="141">
        <f t="shared" si="6"/>
        <v>4528</v>
      </c>
      <c r="C46" s="913">
        <v>2097</v>
      </c>
      <c r="D46" s="914">
        <v>2431</v>
      </c>
      <c r="E46" s="141">
        <f t="shared" si="7"/>
        <v>2606</v>
      </c>
      <c r="F46" s="913">
        <v>1245</v>
      </c>
      <c r="G46" s="925">
        <v>1361</v>
      </c>
    </row>
    <row r="47" spans="1:7" ht="15" customHeight="1">
      <c r="A47" s="868" t="s">
        <v>677</v>
      </c>
      <c r="B47" s="141">
        <f t="shared" si="6"/>
        <v>3568</v>
      </c>
      <c r="C47" s="916">
        <v>1569</v>
      </c>
      <c r="D47" s="917">
        <v>1999</v>
      </c>
      <c r="E47" s="141">
        <f t="shared" si="7"/>
        <v>1634</v>
      </c>
      <c r="F47" s="916">
        <v>773</v>
      </c>
      <c r="G47" s="926">
        <v>861</v>
      </c>
    </row>
    <row r="48" spans="1:7" ht="15" customHeight="1">
      <c r="A48" s="868" t="s">
        <v>678</v>
      </c>
      <c r="B48" s="141">
        <f t="shared" si="6"/>
        <v>2699</v>
      </c>
      <c r="C48" s="916">
        <v>965</v>
      </c>
      <c r="D48" s="917">
        <v>1734</v>
      </c>
      <c r="E48" s="141">
        <f t="shared" si="7"/>
        <v>1009</v>
      </c>
      <c r="F48" s="916">
        <v>373</v>
      </c>
      <c r="G48" s="926">
        <v>636</v>
      </c>
    </row>
    <row r="49" spans="1:7" ht="15" customHeight="1">
      <c r="A49" s="868" t="s">
        <v>675</v>
      </c>
      <c r="B49" s="141">
        <f t="shared" si="6"/>
        <v>1457</v>
      </c>
      <c r="C49" s="916">
        <v>397</v>
      </c>
      <c r="D49" s="917">
        <v>1060</v>
      </c>
      <c r="E49" s="141">
        <f t="shared" si="7"/>
        <v>540</v>
      </c>
      <c r="F49" s="916">
        <v>159</v>
      </c>
      <c r="G49" s="926">
        <v>381</v>
      </c>
    </row>
    <row r="50" spans="1:7" ht="15" customHeight="1" thickBot="1">
      <c r="A50" s="866" t="s">
        <v>679</v>
      </c>
      <c r="B50" s="867">
        <f t="shared" si="6"/>
        <v>426</v>
      </c>
      <c r="C50" s="922">
        <v>86</v>
      </c>
      <c r="D50" s="923">
        <v>340</v>
      </c>
      <c r="E50" s="875">
        <f t="shared" si="7"/>
        <v>193</v>
      </c>
      <c r="F50" s="927">
        <v>30</v>
      </c>
      <c r="G50" s="928">
        <v>163</v>
      </c>
    </row>
    <row r="51" spans="1:7" ht="15" customHeight="1" thickBot="1">
      <c r="A51" s="143" t="s">
        <v>33</v>
      </c>
      <c r="B51" s="164">
        <f t="shared" si="6"/>
        <v>435</v>
      </c>
      <c r="C51" s="920">
        <v>280</v>
      </c>
      <c r="D51" s="921">
        <v>155</v>
      </c>
      <c r="E51" s="164">
        <f t="shared" si="7"/>
        <v>398</v>
      </c>
      <c r="F51" s="920">
        <v>278</v>
      </c>
      <c r="G51" s="921">
        <v>120</v>
      </c>
    </row>
    <row r="52" spans="1:7" ht="15" customHeight="1" thickBot="1">
      <c r="A52" s="817" t="s">
        <v>32</v>
      </c>
      <c r="B52" s="144"/>
      <c r="C52" s="145">
        <f>SUM(B44:B50)/SUM(B31:B50)</f>
        <v>0.28432305113919465</v>
      </c>
      <c r="D52" s="146"/>
      <c r="E52" s="144"/>
      <c r="F52" s="145">
        <f>SUM(E44:E50)/SUM(E31:E50)</f>
        <v>0.24827407981688632</v>
      </c>
      <c r="G52" s="146"/>
    </row>
    <row r="53" spans="1:7" ht="15" customHeight="1">
      <c r="A53" s="86" t="s">
        <v>31</v>
      </c>
    </row>
    <row r="54" spans="1:7" ht="15" customHeight="1">
      <c r="A54" s="929" t="s">
        <v>649</v>
      </c>
    </row>
  </sheetData>
  <mergeCells count="9">
    <mergeCell ref="L21:M21"/>
    <mergeCell ref="N21:O21"/>
    <mergeCell ref="P21:Q21"/>
    <mergeCell ref="L11:M11"/>
    <mergeCell ref="N11:O11"/>
    <mergeCell ref="P11:Q11"/>
    <mergeCell ref="L20:M20"/>
    <mergeCell ref="N20:O20"/>
    <mergeCell ref="P20:Q20"/>
  </mergeCells>
  <phoneticPr fontId="15"/>
  <pageMargins left="0.9" right="0.39370078740157483" top="0.53" bottom="0.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D65"/>
  <sheetViews>
    <sheetView zoomScaleNormal="100" workbookViewId="0">
      <selection activeCell="AB3" sqref="AB3"/>
    </sheetView>
  </sheetViews>
  <sheetFormatPr defaultRowHeight="13.5"/>
  <cols>
    <col min="1" max="1" width="2.625" style="94" customWidth="1"/>
    <col min="2" max="2" width="3.5" style="94" customWidth="1"/>
    <col min="3" max="3" width="8" style="94" customWidth="1"/>
    <col min="4" max="4" width="3.25" style="94" customWidth="1"/>
    <col min="5" max="5" width="8.25" style="94" customWidth="1"/>
    <col min="6" max="6" width="3.625" style="99" customWidth="1"/>
    <col min="7" max="7" width="8.625" style="99" customWidth="1"/>
    <col min="8" max="8" width="3.5" style="99" customWidth="1"/>
    <col min="9" max="9" width="7.875" style="99" customWidth="1"/>
    <col min="10" max="10" width="3.125" style="99" customWidth="1"/>
    <col min="11" max="11" width="9.125" style="99" customWidth="1"/>
    <col min="12" max="12" width="3" style="99" customWidth="1"/>
    <col min="13" max="13" width="19.125" style="99" customWidth="1"/>
    <col min="14" max="14" width="5.25" style="99" customWidth="1"/>
    <col min="15" max="15" width="9" style="99"/>
    <col min="16" max="21" width="9" style="94"/>
    <col min="22" max="22" width="9" style="99"/>
    <col min="23" max="24" width="9" style="94"/>
    <col min="25" max="25" width="9.25" style="94" bestFit="1" customWidth="1"/>
    <col min="26" max="26" width="9.25" style="92" customWidth="1"/>
    <col min="27" max="27" width="9.25" style="94" bestFit="1" customWidth="1"/>
    <col min="28" max="16384" width="9" style="94"/>
  </cols>
  <sheetData>
    <row r="1" spans="15:30">
      <c r="O1" s="108" t="s">
        <v>93</v>
      </c>
      <c r="R1" s="107" t="s">
        <v>74</v>
      </c>
    </row>
    <row r="2" spans="15:30" ht="14.25">
      <c r="O2" s="91" t="s">
        <v>92</v>
      </c>
      <c r="Q2" s="92"/>
      <c r="R2" s="92"/>
      <c r="S2" s="92"/>
      <c r="T2" s="92"/>
      <c r="U2" s="92"/>
      <c r="V2" s="93"/>
      <c r="W2" s="92"/>
      <c r="X2" s="92"/>
      <c r="Y2" s="92"/>
    </row>
    <row r="3" spans="15:30">
      <c r="O3" s="109"/>
      <c r="P3" s="111" t="s">
        <v>36</v>
      </c>
      <c r="Q3" s="111" t="s">
        <v>37</v>
      </c>
      <c r="R3" s="111" t="s">
        <v>38</v>
      </c>
      <c r="S3" s="111" t="s">
        <v>39</v>
      </c>
      <c r="T3" s="111" t="s">
        <v>40</v>
      </c>
      <c r="U3" s="95" t="s">
        <v>41</v>
      </c>
      <c r="V3" s="111" t="s">
        <v>42</v>
      </c>
      <c r="W3" s="111" t="s">
        <v>43</v>
      </c>
      <c r="X3" s="95" t="s">
        <v>8</v>
      </c>
      <c r="Y3" s="95" t="s">
        <v>44</v>
      </c>
      <c r="Z3" s="181"/>
      <c r="AA3" s="92"/>
      <c r="AB3" s="181"/>
      <c r="AC3" s="181"/>
      <c r="AD3" s="181"/>
    </row>
    <row r="4" spans="15:30">
      <c r="O4" s="110" t="s">
        <v>73</v>
      </c>
      <c r="P4" s="96">
        <v>24051</v>
      </c>
      <c r="Q4" s="96">
        <v>9202</v>
      </c>
      <c r="R4" s="96">
        <v>11729</v>
      </c>
      <c r="S4" s="96">
        <v>9914</v>
      </c>
      <c r="T4" s="96">
        <v>12866</v>
      </c>
      <c r="U4" s="112">
        <f t="shared" ref="U4:U37" si="0">SUM(P4:T4)</f>
        <v>67762</v>
      </c>
      <c r="V4" s="96">
        <v>6345</v>
      </c>
      <c r="W4" s="96">
        <v>12269</v>
      </c>
      <c r="X4" s="112">
        <f t="shared" ref="X4:X37" si="1">SUM(V4:W4)</f>
        <v>18614</v>
      </c>
      <c r="Y4" s="96"/>
      <c r="Z4" s="93"/>
      <c r="AA4" s="92"/>
      <c r="AB4" s="181"/>
      <c r="AC4" s="181"/>
      <c r="AD4" s="181"/>
    </row>
    <row r="5" spans="15:30">
      <c r="O5" s="110" t="s">
        <v>75</v>
      </c>
      <c r="P5" s="96">
        <v>24411.4</v>
      </c>
      <c r="Q5" s="96">
        <v>9237.4</v>
      </c>
      <c r="R5" s="96">
        <v>11749.4</v>
      </c>
      <c r="S5" s="96">
        <v>10085.6</v>
      </c>
      <c r="T5" s="96">
        <v>12930.8</v>
      </c>
      <c r="U5" s="112">
        <f t="shared" si="0"/>
        <v>68414.600000000006</v>
      </c>
      <c r="V5" s="96">
        <v>6593.2</v>
      </c>
      <c r="W5" s="96">
        <v>13364.6</v>
      </c>
      <c r="X5" s="112">
        <f t="shared" si="1"/>
        <v>19957.8</v>
      </c>
      <c r="Y5" s="96"/>
      <c r="Z5" s="93"/>
      <c r="AA5" s="92"/>
      <c r="AB5" s="181"/>
      <c r="AC5" s="181"/>
      <c r="AD5" s="181"/>
    </row>
    <row r="6" spans="15:30">
      <c r="O6" s="110" t="s">
        <v>76</v>
      </c>
      <c r="P6" s="96">
        <v>24771.8</v>
      </c>
      <c r="Q6" s="96">
        <v>9272.7999999999993</v>
      </c>
      <c r="R6" s="96">
        <v>11769.8</v>
      </c>
      <c r="S6" s="96">
        <v>10257.200000000001</v>
      </c>
      <c r="T6" s="96">
        <v>12995.6</v>
      </c>
      <c r="U6" s="112">
        <f t="shared" si="0"/>
        <v>69067.199999999997</v>
      </c>
      <c r="V6" s="96">
        <v>6841.4</v>
      </c>
      <c r="W6" s="96">
        <v>14460.2</v>
      </c>
      <c r="X6" s="112">
        <f t="shared" si="1"/>
        <v>21301.599999999999</v>
      </c>
      <c r="Y6" s="96"/>
      <c r="Z6" s="93"/>
      <c r="AA6" s="92"/>
      <c r="AB6" s="181"/>
      <c r="AC6" s="181"/>
      <c r="AD6" s="181"/>
    </row>
    <row r="7" spans="15:30">
      <c r="O7" s="110" t="s">
        <v>77</v>
      </c>
      <c r="P7" s="96">
        <v>25132.2</v>
      </c>
      <c r="Q7" s="96">
        <v>9308.2000000000007</v>
      </c>
      <c r="R7" s="96">
        <v>11790.2</v>
      </c>
      <c r="S7" s="96">
        <v>10428.799999999999</v>
      </c>
      <c r="T7" s="96">
        <v>13060.4</v>
      </c>
      <c r="U7" s="112">
        <f t="shared" si="0"/>
        <v>69719.8</v>
      </c>
      <c r="V7" s="96">
        <v>7089.6</v>
      </c>
      <c r="W7" s="96">
        <v>15555.8</v>
      </c>
      <c r="X7" s="112">
        <f t="shared" si="1"/>
        <v>22645.4</v>
      </c>
      <c r="Y7" s="96"/>
      <c r="Z7" s="93"/>
      <c r="AA7" s="1067" t="s">
        <v>35</v>
      </c>
      <c r="AB7" s="1067"/>
      <c r="AC7" s="1067"/>
      <c r="AD7" s="181"/>
    </row>
    <row r="8" spans="15:30">
      <c r="O8" s="110" t="s">
        <v>78</v>
      </c>
      <c r="P8" s="96">
        <v>25492.6</v>
      </c>
      <c r="Q8" s="96">
        <v>9343.6</v>
      </c>
      <c r="R8" s="96">
        <v>11810.6</v>
      </c>
      <c r="S8" s="96">
        <v>10600.4</v>
      </c>
      <c r="T8" s="96">
        <v>13125.2</v>
      </c>
      <c r="U8" s="112">
        <f t="shared" si="0"/>
        <v>70372.399999999994</v>
      </c>
      <c r="V8" s="96">
        <v>7337.8</v>
      </c>
      <c r="W8" s="96">
        <v>16651.400000000001</v>
      </c>
      <c r="X8" s="112">
        <f t="shared" si="1"/>
        <v>23989.200000000001</v>
      </c>
      <c r="Y8" s="96">
        <v>967078</v>
      </c>
      <c r="Z8" s="97"/>
      <c r="AA8" s="109"/>
      <c r="AB8" s="95" t="s">
        <v>44</v>
      </c>
      <c r="AC8" s="95" t="s">
        <v>41</v>
      </c>
      <c r="AD8" s="95" t="s">
        <v>8</v>
      </c>
    </row>
    <row r="9" spans="15:30">
      <c r="O9" s="110" t="s">
        <v>45</v>
      </c>
      <c r="P9" s="96">
        <v>25853</v>
      </c>
      <c r="Q9" s="96">
        <v>9379</v>
      </c>
      <c r="R9" s="96">
        <v>11831</v>
      </c>
      <c r="S9" s="96">
        <v>10772</v>
      </c>
      <c r="T9" s="96">
        <v>13190</v>
      </c>
      <c r="U9" s="112">
        <f t="shared" si="0"/>
        <v>71025</v>
      </c>
      <c r="V9" s="96">
        <v>7586</v>
      </c>
      <c r="W9" s="96">
        <v>17747</v>
      </c>
      <c r="X9" s="112">
        <f t="shared" si="1"/>
        <v>25333</v>
      </c>
      <c r="Y9" s="96">
        <v>985621</v>
      </c>
      <c r="Z9" s="97"/>
      <c r="AA9" s="110" t="s">
        <v>45</v>
      </c>
      <c r="AB9" s="114">
        <f>ROUNDDOWN((Y9-Y8)/Y8*100,3)</f>
        <v>1.917</v>
      </c>
      <c r="AC9" s="114">
        <f>ROUNDDOWN((U9-U8)/U8*100,3)</f>
        <v>0.92700000000000005</v>
      </c>
      <c r="AD9" s="114">
        <f>ROUNDDOWN((X9-X8)/X8*100,3)</f>
        <v>5.601</v>
      </c>
    </row>
    <row r="10" spans="15:30">
      <c r="O10" s="110" t="s">
        <v>79</v>
      </c>
      <c r="P10" s="96">
        <v>26176.6</v>
      </c>
      <c r="Q10" s="96">
        <v>9397</v>
      </c>
      <c r="R10" s="96">
        <v>11869.8</v>
      </c>
      <c r="S10" s="96">
        <v>11163</v>
      </c>
      <c r="T10" s="96">
        <v>13254.2</v>
      </c>
      <c r="U10" s="112">
        <f t="shared" si="0"/>
        <v>71860.599999999991</v>
      </c>
      <c r="V10" s="96">
        <v>7809.8</v>
      </c>
      <c r="W10" s="96">
        <v>19002.400000000001</v>
      </c>
      <c r="X10" s="112">
        <f t="shared" si="1"/>
        <v>26812.2</v>
      </c>
      <c r="Y10" s="96">
        <v>1005593</v>
      </c>
      <c r="Z10" s="93"/>
      <c r="AA10" s="110" t="s">
        <v>79</v>
      </c>
      <c r="AB10" s="115">
        <f t="shared" ref="AB10:AB48" si="2">ROUNDDOWN((Y10-Y9)/Y9*100,3)</f>
        <v>2.0259999999999998</v>
      </c>
      <c r="AC10" s="115">
        <f t="shared" ref="AC10:AC44" si="3">ROUNDDOWN((U10-U9)/U9*100,3)</f>
        <v>1.1759999999999999</v>
      </c>
      <c r="AD10" s="115">
        <f t="shared" ref="AD10:AD44" si="4">ROUNDDOWN((X10-X9)/X9*100,3)</f>
        <v>5.8390000000000004</v>
      </c>
    </row>
    <row r="11" spans="15:30">
      <c r="O11" s="110" t="s">
        <v>80</v>
      </c>
      <c r="P11" s="96">
        <v>26500.2</v>
      </c>
      <c r="Q11" s="96">
        <v>9415</v>
      </c>
      <c r="R11" s="96">
        <v>11908.6</v>
      </c>
      <c r="S11" s="96">
        <v>11554</v>
      </c>
      <c r="T11" s="96">
        <v>13318.4</v>
      </c>
      <c r="U11" s="112">
        <f t="shared" si="0"/>
        <v>72696.2</v>
      </c>
      <c r="V11" s="96">
        <v>8033.6</v>
      </c>
      <c r="W11" s="96">
        <v>20257.8</v>
      </c>
      <c r="X11" s="112">
        <f t="shared" si="1"/>
        <v>28291.4</v>
      </c>
      <c r="Y11" s="96">
        <v>1025638</v>
      </c>
      <c r="Z11" s="93"/>
      <c r="AA11" s="110" t="s">
        <v>80</v>
      </c>
      <c r="AB11" s="115">
        <f t="shared" si="2"/>
        <v>1.9930000000000001</v>
      </c>
      <c r="AC11" s="115">
        <f t="shared" si="3"/>
        <v>1.1619999999999999</v>
      </c>
      <c r="AD11" s="115">
        <f t="shared" si="4"/>
        <v>5.516</v>
      </c>
    </row>
    <row r="12" spans="15:30">
      <c r="O12" s="110" t="s">
        <v>81</v>
      </c>
      <c r="P12" s="96">
        <v>26823.8</v>
      </c>
      <c r="Q12" s="96">
        <v>9433</v>
      </c>
      <c r="R12" s="96">
        <v>11947.4</v>
      </c>
      <c r="S12" s="96">
        <v>11945</v>
      </c>
      <c r="T12" s="96">
        <v>13382.6</v>
      </c>
      <c r="U12" s="112">
        <f t="shared" si="0"/>
        <v>73531.8</v>
      </c>
      <c r="V12" s="96">
        <v>8257.4</v>
      </c>
      <c r="W12" s="96">
        <v>21513.200000000001</v>
      </c>
      <c r="X12" s="112">
        <f t="shared" si="1"/>
        <v>29770.6</v>
      </c>
      <c r="Y12" s="96">
        <v>1043492</v>
      </c>
      <c r="Z12" s="93"/>
      <c r="AA12" s="110" t="s">
        <v>81</v>
      </c>
      <c r="AB12" s="115">
        <f t="shared" si="2"/>
        <v>1.74</v>
      </c>
      <c r="AC12" s="115">
        <f t="shared" si="3"/>
        <v>1.149</v>
      </c>
      <c r="AD12" s="115">
        <f t="shared" si="4"/>
        <v>5.2279999999999998</v>
      </c>
    </row>
    <row r="13" spans="15:30">
      <c r="O13" s="110" t="s">
        <v>82</v>
      </c>
      <c r="P13" s="96">
        <v>27147.4</v>
      </c>
      <c r="Q13" s="96">
        <v>9451</v>
      </c>
      <c r="R13" s="96">
        <v>11986.2</v>
      </c>
      <c r="S13" s="96">
        <v>12336</v>
      </c>
      <c r="T13" s="96">
        <v>13446.8</v>
      </c>
      <c r="U13" s="112">
        <f t="shared" si="0"/>
        <v>74367.400000000009</v>
      </c>
      <c r="V13" s="96">
        <v>8481.2000000000007</v>
      </c>
      <c r="W13" s="96">
        <v>22768.6</v>
      </c>
      <c r="X13" s="112">
        <f t="shared" si="1"/>
        <v>31249.8</v>
      </c>
      <c r="Y13" s="96">
        <v>1063037</v>
      </c>
      <c r="Z13" s="93"/>
      <c r="AA13" s="110" t="s">
        <v>82</v>
      </c>
      <c r="AB13" s="115">
        <f t="shared" si="2"/>
        <v>1.873</v>
      </c>
      <c r="AC13" s="115">
        <f t="shared" si="3"/>
        <v>1.1359999999999999</v>
      </c>
      <c r="AD13" s="115">
        <f t="shared" si="4"/>
        <v>4.968</v>
      </c>
    </row>
    <row r="14" spans="15:30">
      <c r="O14" s="110" t="s">
        <v>10</v>
      </c>
      <c r="P14" s="96">
        <v>27471</v>
      </c>
      <c r="Q14" s="96">
        <v>9469</v>
      </c>
      <c r="R14" s="96">
        <v>12025</v>
      </c>
      <c r="S14" s="96">
        <v>12727</v>
      </c>
      <c r="T14" s="96">
        <v>13511</v>
      </c>
      <c r="U14" s="112">
        <f t="shared" si="0"/>
        <v>75203</v>
      </c>
      <c r="V14" s="96">
        <v>8705</v>
      </c>
      <c r="W14" s="96">
        <v>24024</v>
      </c>
      <c r="X14" s="112">
        <f t="shared" si="1"/>
        <v>32729</v>
      </c>
      <c r="Y14" s="96">
        <v>1079898</v>
      </c>
      <c r="Z14" s="93"/>
      <c r="AA14" s="110" t="s">
        <v>10</v>
      </c>
      <c r="AB14" s="115">
        <f t="shared" si="2"/>
        <v>1.5860000000000001</v>
      </c>
      <c r="AC14" s="115">
        <f t="shared" si="3"/>
        <v>1.123</v>
      </c>
      <c r="AD14" s="115">
        <f t="shared" si="4"/>
        <v>4.7329999999999997</v>
      </c>
    </row>
    <row r="15" spans="15:30">
      <c r="O15" s="110" t="s">
        <v>83</v>
      </c>
      <c r="P15" s="96">
        <v>27742</v>
      </c>
      <c r="Q15" s="96">
        <v>9560.2000000000007</v>
      </c>
      <c r="R15" s="96">
        <v>12044.2</v>
      </c>
      <c r="S15" s="96">
        <v>13056.2</v>
      </c>
      <c r="T15" s="96">
        <v>13575.6</v>
      </c>
      <c r="U15" s="112">
        <f t="shared" si="0"/>
        <v>75978.2</v>
      </c>
      <c r="V15" s="96">
        <v>8901</v>
      </c>
      <c r="W15" s="96">
        <v>25124.6</v>
      </c>
      <c r="X15" s="112">
        <f t="shared" si="1"/>
        <v>34025.599999999999</v>
      </c>
      <c r="Y15" s="96">
        <v>1095584</v>
      </c>
      <c r="Z15" s="93"/>
      <c r="AA15" s="110" t="s">
        <v>83</v>
      </c>
      <c r="AB15" s="115">
        <f t="shared" si="2"/>
        <v>1.452</v>
      </c>
      <c r="AC15" s="115">
        <f t="shared" si="3"/>
        <v>1.03</v>
      </c>
      <c r="AD15" s="115">
        <f t="shared" si="4"/>
        <v>3.9609999999999999</v>
      </c>
    </row>
    <row r="16" spans="15:30">
      <c r="O16" s="110" t="s">
        <v>84</v>
      </c>
      <c r="P16" s="96">
        <v>28013</v>
      </c>
      <c r="Q16" s="96">
        <v>9651.4</v>
      </c>
      <c r="R16" s="96">
        <v>12063.4</v>
      </c>
      <c r="S16" s="96">
        <v>13385.4</v>
      </c>
      <c r="T16" s="96">
        <v>13640.2</v>
      </c>
      <c r="U16" s="112">
        <f t="shared" si="0"/>
        <v>76753.400000000009</v>
      </c>
      <c r="V16" s="96">
        <v>9097</v>
      </c>
      <c r="W16" s="96">
        <v>26225.200000000001</v>
      </c>
      <c r="X16" s="112">
        <f t="shared" si="1"/>
        <v>35322.199999999997</v>
      </c>
      <c r="Y16" s="96">
        <v>1110793</v>
      </c>
      <c r="Z16" s="93"/>
      <c r="AA16" s="110" t="s">
        <v>84</v>
      </c>
      <c r="AB16" s="115">
        <f t="shared" si="2"/>
        <v>1.3879999999999999</v>
      </c>
      <c r="AC16" s="115">
        <f t="shared" si="3"/>
        <v>1.02</v>
      </c>
      <c r="AD16" s="115">
        <f t="shared" si="4"/>
        <v>3.81</v>
      </c>
    </row>
    <row r="17" spans="15:30">
      <c r="O17" s="110" t="s">
        <v>85</v>
      </c>
      <c r="P17" s="96">
        <v>28284</v>
      </c>
      <c r="Q17" s="96">
        <v>9742.6</v>
      </c>
      <c r="R17" s="96">
        <v>12082.6</v>
      </c>
      <c r="S17" s="96">
        <v>13714.6</v>
      </c>
      <c r="T17" s="96">
        <v>13704.8</v>
      </c>
      <c r="U17" s="112">
        <f t="shared" si="0"/>
        <v>77528.599999999991</v>
      </c>
      <c r="V17" s="96">
        <v>9293</v>
      </c>
      <c r="W17" s="96">
        <v>27325.8</v>
      </c>
      <c r="X17" s="112">
        <f t="shared" si="1"/>
        <v>36618.800000000003</v>
      </c>
      <c r="Y17" s="96">
        <v>1125155</v>
      </c>
      <c r="Z17" s="93"/>
      <c r="AA17" s="110" t="s">
        <v>85</v>
      </c>
      <c r="AB17" s="115">
        <f t="shared" si="2"/>
        <v>1.292</v>
      </c>
      <c r="AC17" s="115">
        <f t="shared" si="3"/>
        <v>1.0089999999999999</v>
      </c>
      <c r="AD17" s="115">
        <f t="shared" si="4"/>
        <v>3.67</v>
      </c>
    </row>
    <row r="18" spans="15:30">
      <c r="O18" s="110" t="s">
        <v>86</v>
      </c>
      <c r="P18" s="96">
        <v>28555</v>
      </c>
      <c r="Q18" s="96">
        <v>9833.7999999999993</v>
      </c>
      <c r="R18" s="96">
        <v>12101.8</v>
      </c>
      <c r="S18" s="96">
        <v>14043.8</v>
      </c>
      <c r="T18" s="96">
        <v>13769.4</v>
      </c>
      <c r="U18" s="112">
        <f t="shared" si="0"/>
        <v>78303.8</v>
      </c>
      <c r="V18" s="96">
        <v>9489</v>
      </c>
      <c r="W18" s="96">
        <v>28426.400000000001</v>
      </c>
      <c r="X18" s="112">
        <f t="shared" si="1"/>
        <v>37915.4</v>
      </c>
      <c r="Y18" s="96">
        <v>1137932</v>
      </c>
      <c r="Z18" s="93"/>
      <c r="AA18" s="110" t="s">
        <v>86</v>
      </c>
      <c r="AB18" s="115">
        <f t="shared" si="2"/>
        <v>1.135</v>
      </c>
      <c r="AC18" s="115">
        <f t="shared" si="3"/>
        <v>0.999</v>
      </c>
      <c r="AD18" s="115">
        <f t="shared" si="4"/>
        <v>3.54</v>
      </c>
    </row>
    <row r="19" spans="15:30">
      <c r="O19" s="110" t="s">
        <v>87</v>
      </c>
      <c r="P19" s="96">
        <v>28826</v>
      </c>
      <c r="Q19" s="96">
        <v>9925</v>
      </c>
      <c r="R19" s="96">
        <v>12121</v>
      </c>
      <c r="S19" s="96">
        <v>14373</v>
      </c>
      <c r="T19" s="96">
        <v>13834</v>
      </c>
      <c r="U19" s="112">
        <f t="shared" si="0"/>
        <v>79079</v>
      </c>
      <c r="V19" s="96">
        <v>9685</v>
      </c>
      <c r="W19" s="96">
        <v>29527</v>
      </c>
      <c r="X19" s="112">
        <f t="shared" si="1"/>
        <v>39212</v>
      </c>
      <c r="Y19" s="96">
        <v>1155844</v>
      </c>
      <c r="Z19" s="93"/>
      <c r="AA19" s="110" t="s">
        <v>87</v>
      </c>
      <c r="AB19" s="115">
        <f t="shared" si="2"/>
        <v>1.5740000000000001</v>
      </c>
      <c r="AC19" s="115">
        <f t="shared" si="3"/>
        <v>0.98899999999999999</v>
      </c>
      <c r="AD19" s="115">
        <f t="shared" si="4"/>
        <v>3.419</v>
      </c>
    </row>
    <row r="20" spans="15:30">
      <c r="O20" s="110" t="s">
        <v>88</v>
      </c>
      <c r="P20" s="96">
        <v>29197.4</v>
      </c>
      <c r="Q20" s="96">
        <v>9899.6</v>
      </c>
      <c r="R20" s="96">
        <v>12109.6</v>
      </c>
      <c r="S20" s="96">
        <v>14680</v>
      </c>
      <c r="T20" s="96">
        <v>13910.2</v>
      </c>
      <c r="U20" s="112">
        <f t="shared" si="0"/>
        <v>79796.800000000003</v>
      </c>
      <c r="V20" s="96">
        <v>9926</v>
      </c>
      <c r="W20" s="96">
        <v>30662.2</v>
      </c>
      <c r="X20" s="112">
        <f t="shared" si="1"/>
        <v>40588.199999999997</v>
      </c>
      <c r="Y20" s="96">
        <v>1166928</v>
      </c>
      <c r="Z20" s="93"/>
      <c r="AA20" s="110" t="s">
        <v>88</v>
      </c>
      <c r="AB20" s="115">
        <f t="shared" si="2"/>
        <v>0.95799999999999996</v>
      </c>
      <c r="AC20" s="115">
        <f t="shared" si="3"/>
        <v>0.90700000000000003</v>
      </c>
      <c r="AD20" s="115">
        <f t="shared" si="4"/>
        <v>3.5089999999999999</v>
      </c>
    </row>
    <row r="21" spans="15:30">
      <c r="O21" s="110" t="s">
        <v>89</v>
      </c>
      <c r="P21" s="96">
        <v>29568.799999999999</v>
      </c>
      <c r="Q21" s="96">
        <v>9874.2000000000007</v>
      </c>
      <c r="R21" s="96">
        <v>12098.2</v>
      </c>
      <c r="S21" s="96">
        <v>14987</v>
      </c>
      <c r="T21" s="96">
        <v>13986.4</v>
      </c>
      <c r="U21" s="112">
        <f t="shared" si="0"/>
        <v>80514.599999999991</v>
      </c>
      <c r="V21" s="96">
        <v>10167</v>
      </c>
      <c r="W21" s="96">
        <v>31797.4</v>
      </c>
      <c r="X21" s="112">
        <f t="shared" si="1"/>
        <v>41964.4</v>
      </c>
      <c r="Y21" s="96">
        <v>1178854</v>
      </c>
      <c r="Z21" s="93"/>
      <c r="AA21" s="110" t="s">
        <v>89</v>
      </c>
      <c r="AB21" s="115">
        <f t="shared" si="2"/>
        <v>1.0209999999999999</v>
      </c>
      <c r="AC21" s="115">
        <f t="shared" si="3"/>
        <v>0.89900000000000002</v>
      </c>
      <c r="AD21" s="115">
        <f t="shared" si="4"/>
        <v>3.39</v>
      </c>
    </row>
    <row r="22" spans="15:30">
      <c r="O22" s="110" t="s">
        <v>90</v>
      </c>
      <c r="P22" s="96">
        <v>29940.2</v>
      </c>
      <c r="Q22" s="96">
        <v>9848.7999999999993</v>
      </c>
      <c r="R22" s="96">
        <v>12086.8</v>
      </c>
      <c r="S22" s="96">
        <v>15294</v>
      </c>
      <c r="T22" s="96">
        <v>14062.6</v>
      </c>
      <c r="U22" s="112">
        <f t="shared" si="0"/>
        <v>81232.400000000009</v>
      </c>
      <c r="V22" s="96">
        <v>10408</v>
      </c>
      <c r="W22" s="96">
        <v>32932.6</v>
      </c>
      <c r="X22" s="112">
        <f t="shared" si="1"/>
        <v>43340.6</v>
      </c>
      <c r="Y22" s="96">
        <v>1192558</v>
      </c>
      <c r="Z22" s="93"/>
      <c r="AA22" s="110" t="s">
        <v>90</v>
      </c>
      <c r="AB22" s="115">
        <f t="shared" si="2"/>
        <v>1.1619999999999999</v>
      </c>
      <c r="AC22" s="115">
        <f t="shared" si="3"/>
        <v>0.89100000000000001</v>
      </c>
      <c r="AD22" s="115">
        <f t="shared" si="4"/>
        <v>3.2789999999999999</v>
      </c>
    </row>
    <row r="23" spans="15:30" ht="13.5" customHeight="1">
      <c r="O23" s="98" t="s">
        <v>91</v>
      </c>
      <c r="P23" s="96">
        <v>30311.599999999999</v>
      </c>
      <c r="Q23" s="96">
        <v>9823.4</v>
      </c>
      <c r="R23" s="96">
        <v>12075.4</v>
      </c>
      <c r="S23" s="96">
        <v>15601</v>
      </c>
      <c r="T23" s="96">
        <v>14138.8</v>
      </c>
      <c r="U23" s="112">
        <f t="shared" si="0"/>
        <v>81950.2</v>
      </c>
      <c r="V23" s="96">
        <v>10649</v>
      </c>
      <c r="W23" s="96">
        <v>34067.800000000003</v>
      </c>
      <c r="X23" s="112">
        <f t="shared" si="1"/>
        <v>44716.800000000003</v>
      </c>
      <c r="Y23" s="96">
        <v>1208856</v>
      </c>
      <c r="Z23" s="93"/>
      <c r="AA23" s="98" t="s">
        <v>91</v>
      </c>
      <c r="AB23" s="115">
        <f t="shared" si="2"/>
        <v>1.3660000000000001</v>
      </c>
      <c r="AC23" s="115">
        <f t="shared" si="3"/>
        <v>0.88300000000000001</v>
      </c>
      <c r="AD23" s="115">
        <f t="shared" si="4"/>
        <v>3.1749999999999998</v>
      </c>
    </row>
    <row r="24" spans="15:30" ht="13.5" customHeight="1">
      <c r="O24" s="98" t="s">
        <v>46</v>
      </c>
      <c r="P24" s="96">
        <v>30683</v>
      </c>
      <c r="Q24" s="96">
        <v>9798</v>
      </c>
      <c r="R24" s="96">
        <v>12064</v>
      </c>
      <c r="S24" s="96">
        <v>15908</v>
      </c>
      <c r="T24" s="96">
        <v>14215</v>
      </c>
      <c r="U24" s="112">
        <f t="shared" si="0"/>
        <v>82668</v>
      </c>
      <c r="V24" s="96">
        <v>10890</v>
      </c>
      <c r="W24" s="96">
        <v>35203</v>
      </c>
      <c r="X24" s="112">
        <f t="shared" si="1"/>
        <v>46093</v>
      </c>
      <c r="Y24" s="96">
        <v>1222411</v>
      </c>
      <c r="Z24" s="93"/>
      <c r="AA24" s="98" t="s">
        <v>46</v>
      </c>
      <c r="AB24" s="115">
        <f t="shared" si="2"/>
        <v>1.121</v>
      </c>
      <c r="AC24" s="115">
        <f t="shared" si="3"/>
        <v>0.875</v>
      </c>
      <c r="AD24" s="115">
        <f t="shared" si="4"/>
        <v>3.077</v>
      </c>
    </row>
    <row r="25" spans="15:30" ht="13.5" customHeight="1">
      <c r="O25" s="98" t="s">
        <v>47</v>
      </c>
      <c r="P25" s="96">
        <v>31612</v>
      </c>
      <c r="Q25" s="96">
        <v>9824</v>
      </c>
      <c r="R25" s="96">
        <v>12082</v>
      </c>
      <c r="S25" s="96">
        <v>16778</v>
      </c>
      <c r="T25" s="96">
        <v>14405</v>
      </c>
      <c r="U25" s="112">
        <f t="shared" si="0"/>
        <v>84701</v>
      </c>
      <c r="V25" s="96">
        <v>11136</v>
      </c>
      <c r="W25" s="96">
        <v>36532</v>
      </c>
      <c r="X25" s="112">
        <f t="shared" si="1"/>
        <v>47668</v>
      </c>
      <c r="Y25" s="96">
        <v>1236085</v>
      </c>
      <c r="Z25" s="93"/>
      <c r="AA25" s="98" t="s">
        <v>47</v>
      </c>
      <c r="AB25" s="115">
        <f t="shared" si="2"/>
        <v>1.1180000000000001</v>
      </c>
      <c r="AC25" s="115">
        <f t="shared" si="3"/>
        <v>2.4590000000000001</v>
      </c>
      <c r="AD25" s="115">
        <f t="shared" si="4"/>
        <v>3.4169999999999998</v>
      </c>
    </row>
    <row r="26" spans="15:30" ht="13.5" customHeight="1">
      <c r="O26" s="98" t="s">
        <v>48</v>
      </c>
      <c r="P26" s="96">
        <v>32442</v>
      </c>
      <c r="Q26" s="96">
        <v>9931</v>
      </c>
      <c r="R26" s="96">
        <v>12114</v>
      </c>
      <c r="S26" s="96">
        <v>17486</v>
      </c>
      <c r="T26" s="96">
        <v>14588</v>
      </c>
      <c r="U26" s="112">
        <f t="shared" si="0"/>
        <v>86561</v>
      </c>
      <c r="V26" s="96">
        <v>11288</v>
      </c>
      <c r="W26" s="96">
        <v>37386</v>
      </c>
      <c r="X26" s="112">
        <f t="shared" si="1"/>
        <v>48674</v>
      </c>
      <c r="Y26" s="96">
        <v>1248552</v>
      </c>
      <c r="Z26" s="93"/>
      <c r="AA26" s="98" t="s">
        <v>48</v>
      </c>
      <c r="AB26" s="115">
        <f t="shared" si="2"/>
        <v>1.008</v>
      </c>
      <c r="AC26" s="115">
        <f t="shared" si="3"/>
        <v>2.1949999999999998</v>
      </c>
      <c r="AD26" s="115">
        <f t="shared" si="4"/>
        <v>2.11</v>
      </c>
    </row>
    <row r="27" spans="15:30" ht="13.5" customHeight="1">
      <c r="O27" s="98" t="s">
        <v>49</v>
      </c>
      <c r="P27" s="96">
        <v>33261</v>
      </c>
      <c r="Q27" s="96">
        <v>9937</v>
      </c>
      <c r="R27" s="96">
        <v>12117</v>
      </c>
      <c r="S27" s="96">
        <v>18065</v>
      </c>
      <c r="T27" s="96">
        <v>14761</v>
      </c>
      <c r="U27" s="112">
        <f t="shared" si="0"/>
        <v>88141</v>
      </c>
      <c r="V27" s="96">
        <v>11484</v>
      </c>
      <c r="W27" s="96">
        <v>38467</v>
      </c>
      <c r="X27" s="112">
        <f t="shared" si="1"/>
        <v>49951</v>
      </c>
      <c r="Y27" s="96">
        <v>1261342</v>
      </c>
      <c r="Z27" s="93"/>
      <c r="AA27" s="98" t="s">
        <v>49</v>
      </c>
      <c r="AB27" s="115">
        <f t="shared" si="2"/>
        <v>1.024</v>
      </c>
      <c r="AC27" s="115">
        <f t="shared" si="3"/>
        <v>1.825</v>
      </c>
      <c r="AD27" s="115">
        <f t="shared" si="4"/>
        <v>2.6230000000000002</v>
      </c>
    </row>
    <row r="28" spans="15:30" ht="13.5" customHeight="1">
      <c r="O28" s="98" t="s">
        <v>50</v>
      </c>
      <c r="P28" s="96">
        <v>34316</v>
      </c>
      <c r="Q28" s="96">
        <v>9849</v>
      </c>
      <c r="R28" s="96">
        <v>12097</v>
      </c>
      <c r="S28" s="96">
        <v>18589</v>
      </c>
      <c r="T28" s="96">
        <v>14832</v>
      </c>
      <c r="U28" s="112">
        <f t="shared" si="0"/>
        <v>89683</v>
      </c>
      <c r="V28" s="96">
        <v>11700</v>
      </c>
      <c r="W28" s="96">
        <v>39185</v>
      </c>
      <c r="X28" s="112">
        <f t="shared" si="1"/>
        <v>50885</v>
      </c>
      <c r="Y28" s="96">
        <v>1274787</v>
      </c>
      <c r="Z28" s="93"/>
      <c r="AA28" s="98" t="s">
        <v>50</v>
      </c>
      <c r="AB28" s="115">
        <f t="shared" si="2"/>
        <v>1.0649999999999999</v>
      </c>
      <c r="AC28" s="115">
        <f t="shared" si="3"/>
        <v>1.7490000000000001</v>
      </c>
      <c r="AD28" s="115">
        <f t="shared" si="4"/>
        <v>1.869</v>
      </c>
    </row>
    <row r="29" spans="15:30" ht="13.5" customHeight="1">
      <c r="O29" s="98" t="s">
        <v>51</v>
      </c>
      <c r="P29" s="96">
        <v>35182</v>
      </c>
      <c r="Q29" s="96">
        <v>9680</v>
      </c>
      <c r="R29" s="96">
        <v>12075</v>
      </c>
      <c r="S29" s="96">
        <v>18903</v>
      </c>
      <c r="T29" s="96">
        <v>14904</v>
      </c>
      <c r="U29" s="112">
        <f t="shared" si="0"/>
        <v>90744</v>
      </c>
      <c r="V29" s="96">
        <v>11784</v>
      </c>
      <c r="W29" s="96">
        <v>39588</v>
      </c>
      <c r="X29" s="112">
        <f t="shared" si="1"/>
        <v>51372</v>
      </c>
      <c r="Y29" s="96">
        <v>1287005</v>
      </c>
      <c r="Z29" s="93"/>
      <c r="AA29" s="98" t="s">
        <v>51</v>
      </c>
      <c r="AB29" s="115">
        <f t="shared" si="2"/>
        <v>0.95799999999999996</v>
      </c>
      <c r="AC29" s="115">
        <f t="shared" si="3"/>
        <v>1.1830000000000001</v>
      </c>
      <c r="AD29" s="115">
        <f t="shared" si="4"/>
        <v>0.95699999999999996</v>
      </c>
    </row>
    <row r="30" spans="15:30" ht="13.5" customHeight="1">
      <c r="O30" s="98" t="s">
        <v>52</v>
      </c>
      <c r="P30" s="96">
        <v>35723</v>
      </c>
      <c r="Q30" s="96">
        <v>9652</v>
      </c>
      <c r="R30" s="96">
        <v>12011</v>
      </c>
      <c r="S30" s="96">
        <v>19179</v>
      </c>
      <c r="T30" s="96">
        <v>14819</v>
      </c>
      <c r="U30" s="112">
        <f t="shared" si="0"/>
        <v>91384</v>
      </c>
      <c r="V30" s="96">
        <v>11881</v>
      </c>
      <c r="W30" s="96">
        <v>40408</v>
      </c>
      <c r="X30" s="112">
        <f t="shared" si="1"/>
        <v>52289</v>
      </c>
      <c r="Y30" s="96">
        <v>1299046</v>
      </c>
      <c r="Z30" s="93"/>
      <c r="AA30" s="98" t="s">
        <v>52</v>
      </c>
      <c r="AB30" s="115">
        <f t="shared" si="2"/>
        <v>0.93500000000000005</v>
      </c>
      <c r="AC30" s="115">
        <f t="shared" si="3"/>
        <v>0.70499999999999996</v>
      </c>
      <c r="AD30" s="115">
        <f t="shared" si="4"/>
        <v>1.7849999999999999</v>
      </c>
    </row>
    <row r="31" spans="15:30" ht="13.5" customHeight="1">
      <c r="O31" s="98" t="s">
        <v>53</v>
      </c>
      <c r="P31" s="96">
        <v>36433</v>
      </c>
      <c r="Q31" s="96">
        <v>9540</v>
      </c>
      <c r="R31" s="96">
        <v>12016</v>
      </c>
      <c r="S31" s="96">
        <v>19431</v>
      </c>
      <c r="T31" s="96">
        <v>14820</v>
      </c>
      <c r="U31" s="112">
        <f t="shared" si="0"/>
        <v>92240</v>
      </c>
      <c r="V31" s="96">
        <v>12081</v>
      </c>
      <c r="W31" s="96">
        <v>40792</v>
      </c>
      <c r="X31" s="112">
        <f t="shared" si="1"/>
        <v>52873</v>
      </c>
      <c r="Y31" s="96">
        <v>1311514</v>
      </c>
      <c r="Z31" s="93"/>
      <c r="AA31" s="98" t="s">
        <v>53</v>
      </c>
      <c r="AB31" s="115">
        <f t="shared" si="2"/>
        <v>0.95899999999999996</v>
      </c>
      <c r="AC31" s="115">
        <f t="shared" si="3"/>
        <v>0.93600000000000005</v>
      </c>
      <c r="AD31" s="115">
        <f t="shared" si="4"/>
        <v>1.1160000000000001</v>
      </c>
    </row>
    <row r="32" spans="15:30" ht="13.5" customHeight="1">
      <c r="O32" s="98" t="s">
        <v>54</v>
      </c>
      <c r="P32" s="96">
        <v>36737</v>
      </c>
      <c r="Q32" s="96">
        <v>9516</v>
      </c>
      <c r="R32" s="96">
        <v>12052</v>
      </c>
      <c r="S32" s="96">
        <v>19596</v>
      </c>
      <c r="T32" s="96">
        <v>14812</v>
      </c>
      <c r="U32" s="112">
        <f t="shared" si="0"/>
        <v>92713</v>
      </c>
      <c r="V32" s="96">
        <v>12198</v>
      </c>
      <c r="W32" s="96">
        <v>41277</v>
      </c>
      <c r="X32" s="112">
        <f t="shared" si="1"/>
        <v>53475</v>
      </c>
      <c r="Y32" s="96">
        <v>1324148</v>
      </c>
      <c r="Z32" s="93"/>
      <c r="AA32" s="98" t="s">
        <v>54</v>
      </c>
      <c r="AB32" s="115">
        <f t="shared" si="2"/>
        <v>0.96299999999999997</v>
      </c>
      <c r="AC32" s="115">
        <f t="shared" si="3"/>
        <v>0.51200000000000001</v>
      </c>
      <c r="AD32" s="115">
        <f t="shared" si="4"/>
        <v>1.1379999999999999</v>
      </c>
    </row>
    <row r="33" spans="15:30" ht="13.5" customHeight="1">
      <c r="O33" s="98" t="s">
        <v>55</v>
      </c>
      <c r="P33" s="96">
        <v>37133</v>
      </c>
      <c r="Q33" s="96">
        <v>9433</v>
      </c>
      <c r="R33" s="96">
        <v>12014</v>
      </c>
      <c r="S33" s="96">
        <v>19723</v>
      </c>
      <c r="T33" s="96">
        <v>14720</v>
      </c>
      <c r="U33" s="112">
        <f t="shared" si="0"/>
        <v>93023</v>
      </c>
      <c r="V33" s="96">
        <v>12158</v>
      </c>
      <c r="W33" s="96">
        <v>41429</v>
      </c>
      <c r="X33" s="112">
        <f t="shared" si="1"/>
        <v>53587</v>
      </c>
      <c r="Y33" s="96">
        <v>1334166</v>
      </c>
      <c r="Z33" s="93"/>
      <c r="AA33" s="98" t="s">
        <v>55</v>
      </c>
      <c r="AB33" s="115">
        <f t="shared" si="2"/>
        <v>0.75600000000000001</v>
      </c>
      <c r="AC33" s="115">
        <f t="shared" si="3"/>
        <v>0.33400000000000002</v>
      </c>
      <c r="AD33" s="115">
        <f t="shared" si="4"/>
        <v>0.20899999999999999</v>
      </c>
    </row>
    <row r="34" spans="15:30" ht="13.5" customHeight="1">
      <c r="O34" s="98" t="s">
        <v>56</v>
      </c>
      <c r="P34" s="100">
        <v>37044</v>
      </c>
      <c r="Q34" s="100">
        <v>9369</v>
      </c>
      <c r="R34" s="100">
        <v>11840</v>
      </c>
      <c r="S34" s="100">
        <v>19839</v>
      </c>
      <c r="T34" s="100">
        <v>14392</v>
      </c>
      <c r="U34" s="112">
        <f t="shared" si="0"/>
        <v>92484</v>
      </c>
      <c r="V34" s="100">
        <v>12378</v>
      </c>
      <c r="W34" s="100">
        <v>41362</v>
      </c>
      <c r="X34" s="112">
        <f t="shared" si="1"/>
        <v>53740</v>
      </c>
      <c r="Y34" s="96">
        <v>1342832</v>
      </c>
      <c r="Z34" s="93"/>
      <c r="AA34" s="98" t="s">
        <v>56</v>
      </c>
      <c r="AB34" s="115">
        <f t="shared" si="2"/>
        <v>0.64900000000000002</v>
      </c>
      <c r="AC34" s="115">
        <f t="shared" si="3"/>
        <v>-0.57899999999999996</v>
      </c>
      <c r="AD34" s="115">
        <f t="shared" si="4"/>
        <v>0.28499999999999998</v>
      </c>
    </row>
    <row r="35" spans="15:30" ht="13.5" customHeight="1">
      <c r="O35" s="98" t="s">
        <v>57</v>
      </c>
      <c r="P35" s="96">
        <v>37470</v>
      </c>
      <c r="Q35" s="96">
        <v>9316</v>
      </c>
      <c r="R35" s="96">
        <v>11797</v>
      </c>
      <c r="S35" s="96">
        <v>19890</v>
      </c>
      <c r="T35" s="96">
        <v>14346</v>
      </c>
      <c r="U35" s="112">
        <f t="shared" si="0"/>
        <v>92819</v>
      </c>
      <c r="V35" s="96">
        <v>12405</v>
      </c>
      <c r="W35" s="96">
        <v>41628</v>
      </c>
      <c r="X35" s="112">
        <f t="shared" si="1"/>
        <v>54033</v>
      </c>
      <c r="Y35" s="96">
        <v>1352361</v>
      </c>
      <c r="Z35" s="93"/>
      <c r="AA35" s="98" t="s">
        <v>57</v>
      </c>
      <c r="AB35" s="115">
        <f t="shared" si="2"/>
        <v>0.70899999999999996</v>
      </c>
      <c r="AC35" s="115">
        <f t="shared" si="3"/>
        <v>0.36199999999999999</v>
      </c>
      <c r="AD35" s="115">
        <f t="shared" si="4"/>
        <v>0.54500000000000004</v>
      </c>
    </row>
    <row r="36" spans="15:30" ht="13.5" customHeight="1">
      <c r="O36" s="98" t="s">
        <v>58</v>
      </c>
      <c r="P36" s="96">
        <v>37717</v>
      </c>
      <c r="Q36" s="96">
        <v>9248</v>
      </c>
      <c r="R36" s="96">
        <v>11773</v>
      </c>
      <c r="S36" s="96">
        <v>20002</v>
      </c>
      <c r="T36" s="96">
        <v>14168</v>
      </c>
      <c r="U36" s="112">
        <f t="shared" si="0"/>
        <v>92908</v>
      </c>
      <c r="V36" s="96">
        <v>12438</v>
      </c>
      <c r="W36" s="96">
        <v>41932</v>
      </c>
      <c r="X36" s="112">
        <f t="shared" si="1"/>
        <v>54370</v>
      </c>
      <c r="Y36" s="96">
        <v>1359773</v>
      </c>
      <c r="Z36" s="93"/>
      <c r="AA36" s="98" t="s">
        <v>58</v>
      </c>
      <c r="AB36" s="115">
        <f t="shared" si="2"/>
        <v>0.54800000000000004</v>
      </c>
      <c r="AC36" s="115">
        <f t="shared" si="3"/>
        <v>9.5000000000000001E-2</v>
      </c>
      <c r="AD36" s="115">
        <f t="shared" si="4"/>
        <v>0.623</v>
      </c>
    </row>
    <row r="37" spans="15:30" ht="13.5" customHeight="1">
      <c r="O37" s="98" t="s">
        <v>59</v>
      </c>
      <c r="P37" s="96">
        <v>38337</v>
      </c>
      <c r="Q37" s="96">
        <v>9134</v>
      </c>
      <c r="R37" s="96">
        <v>11732</v>
      </c>
      <c r="S37" s="96">
        <v>20106</v>
      </c>
      <c r="T37" s="96">
        <v>14035</v>
      </c>
      <c r="U37" s="112">
        <f t="shared" si="0"/>
        <v>93344</v>
      </c>
      <c r="V37" s="96">
        <v>12418</v>
      </c>
      <c r="W37" s="96">
        <v>42166</v>
      </c>
      <c r="X37" s="112">
        <f t="shared" si="1"/>
        <v>54584</v>
      </c>
      <c r="Y37" s="96">
        <v>1366415</v>
      </c>
      <c r="Z37" s="93"/>
      <c r="AA37" s="98" t="s">
        <v>59</v>
      </c>
      <c r="AB37" s="115">
        <f t="shared" si="2"/>
        <v>0.48799999999999999</v>
      </c>
      <c r="AC37" s="115">
        <f t="shared" si="3"/>
        <v>0.46899999999999997</v>
      </c>
      <c r="AD37" s="115">
        <f t="shared" si="4"/>
        <v>0.39300000000000002</v>
      </c>
    </row>
    <row r="38" spans="15:30" ht="13.5" customHeight="1">
      <c r="O38" s="98" t="s">
        <v>60</v>
      </c>
      <c r="P38" s="101"/>
      <c r="Q38" s="101"/>
      <c r="R38" s="101"/>
      <c r="S38" s="101"/>
      <c r="T38" s="101"/>
      <c r="U38" s="96">
        <v>93571</v>
      </c>
      <c r="V38" s="101"/>
      <c r="W38" s="101"/>
      <c r="X38" s="96">
        <v>54901</v>
      </c>
      <c r="Y38" s="96">
        <v>1374182</v>
      </c>
      <c r="Z38" s="93"/>
      <c r="AA38" s="98" t="s">
        <v>60</v>
      </c>
      <c r="AB38" s="115">
        <f t="shared" si="2"/>
        <v>0.56799999999999995</v>
      </c>
      <c r="AC38" s="115">
        <f t="shared" si="3"/>
        <v>0.24299999999999999</v>
      </c>
      <c r="AD38" s="115">
        <f t="shared" si="4"/>
        <v>0.57999999999999996</v>
      </c>
    </row>
    <row r="39" spans="15:30" ht="13.5" customHeight="1">
      <c r="O39" s="98" t="s">
        <v>61</v>
      </c>
      <c r="P39" s="101"/>
      <c r="Q39" s="101"/>
      <c r="R39" s="101"/>
      <c r="S39" s="101"/>
      <c r="T39" s="101"/>
      <c r="U39" s="96">
        <v>93764</v>
      </c>
      <c r="V39" s="101"/>
      <c r="W39" s="101"/>
      <c r="X39" s="96">
        <v>55204</v>
      </c>
      <c r="Y39" s="96">
        <v>1381232</v>
      </c>
      <c r="Z39" s="93"/>
      <c r="AA39" s="98" t="s">
        <v>61</v>
      </c>
      <c r="AB39" s="115">
        <f t="shared" si="2"/>
        <v>0.51300000000000001</v>
      </c>
      <c r="AC39" s="115">
        <f t="shared" si="3"/>
        <v>0.20599999999999999</v>
      </c>
      <c r="AD39" s="115">
        <f t="shared" si="4"/>
        <v>0.55100000000000005</v>
      </c>
    </row>
    <row r="40" spans="15:30" ht="13.5" customHeight="1">
      <c r="O40" s="98" t="s">
        <v>62</v>
      </c>
      <c r="P40" s="102"/>
      <c r="Q40" s="102"/>
      <c r="R40" s="102"/>
      <c r="S40" s="102"/>
      <c r="T40" s="102"/>
      <c r="U40" s="113">
        <v>94061</v>
      </c>
      <c r="V40" s="101"/>
      <c r="W40" s="102"/>
      <c r="X40" s="113">
        <v>55274</v>
      </c>
      <c r="Y40" s="113">
        <v>1387110</v>
      </c>
      <c r="AA40" s="98" t="s">
        <v>62</v>
      </c>
      <c r="AB40" s="115">
        <f t="shared" si="2"/>
        <v>0.42499999999999999</v>
      </c>
      <c r="AC40" s="115">
        <f t="shared" si="3"/>
        <v>0.316</v>
      </c>
      <c r="AD40" s="115">
        <f t="shared" si="4"/>
        <v>0.126</v>
      </c>
    </row>
    <row r="41" spans="15:30" ht="13.5" customHeight="1">
      <c r="O41" s="98" t="s">
        <v>63</v>
      </c>
      <c r="P41" s="102"/>
      <c r="Q41" s="102"/>
      <c r="R41" s="102"/>
      <c r="S41" s="102"/>
      <c r="T41" s="102"/>
      <c r="U41" s="113">
        <v>94043</v>
      </c>
      <c r="V41" s="101"/>
      <c r="W41" s="102"/>
      <c r="X41" s="113">
        <v>55221</v>
      </c>
      <c r="Y41" s="113">
        <v>1394809</v>
      </c>
      <c r="AA41" s="98" t="s">
        <v>63</v>
      </c>
      <c r="AB41" s="115">
        <f t="shared" si="2"/>
        <v>0.55500000000000005</v>
      </c>
      <c r="AC41" s="115">
        <f t="shared" si="3"/>
        <v>-1.9E-2</v>
      </c>
      <c r="AD41" s="115">
        <f t="shared" si="4"/>
        <v>-9.5000000000000001E-2</v>
      </c>
    </row>
    <row r="42" spans="15:30" ht="13.5" customHeight="1">
      <c r="O42" s="98" t="s">
        <v>64</v>
      </c>
      <c r="P42" s="102"/>
      <c r="Q42" s="102"/>
      <c r="R42" s="102"/>
      <c r="S42" s="102"/>
      <c r="T42" s="102"/>
      <c r="U42" s="113">
        <v>94173</v>
      </c>
      <c r="V42" s="101"/>
      <c r="W42" s="102"/>
      <c r="X42" s="113">
        <v>55146</v>
      </c>
      <c r="Y42" s="113">
        <v>1401073</v>
      </c>
      <c r="AA42" s="98" t="s">
        <v>64</v>
      </c>
      <c r="AB42" s="115">
        <f t="shared" si="2"/>
        <v>0.44900000000000001</v>
      </c>
      <c r="AC42" s="115">
        <f t="shared" si="3"/>
        <v>0.13800000000000001</v>
      </c>
      <c r="AD42" s="115">
        <f t="shared" si="4"/>
        <v>-0.13500000000000001</v>
      </c>
    </row>
    <row r="43" spans="15:30" ht="13.5" customHeight="1">
      <c r="O43" s="98" t="s">
        <v>65</v>
      </c>
      <c r="P43" s="102"/>
      <c r="Q43" s="102"/>
      <c r="R43" s="102"/>
      <c r="S43" s="102"/>
      <c r="T43" s="102"/>
      <c r="U43" s="113">
        <v>93685</v>
      </c>
      <c r="V43" s="101"/>
      <c r="W43" s="102"/>
      <c r="X43" s="113">
        <v>54475</v>
      </c>
      <c r="Y43" s="113">
        <v>1402132</v>
      </c>
      <c r="AA43" s="98" t="s">
        <v>65</v>
      </c>
      <c r="AB43" s="115">
        <f t="shared" si="2"/>
        <v>7.4999999999999997E-2</v>
      </c>
      <c r="AC43" s="115">
        <f t="shared" si="3"/>
        <v>-0.51800000000000002</v>
      </c>
      <c r="AD43" s="115">
        <f t="shared" si="4"/>
        <v>-1.216</v>
      </c>
    </row>
    <row r="44" spans="15:30" ht="13.5" customHeight="1">
      <c r="O44" s="103" t="s">
        <v>66</v>
      </c>
      <c r="P44" s="104"/>
      <c r="Q44" s="104"/>
      <c r="R44" s="104"/>
      <c r="S44" s="104"/>
      <c r="T44" s="104"/>
      <c r="U44" s="100">
        <v>93012</v>
      </c>
      <c r="V44" s="105"/>
      <c r="W44" s="104"/>
      <c r="X44" s="100">
        <v>54177</v>
      </c>
      <c r="Y44" s="100">
        <v>1403977</v>
      </c>
      <c r="AA44" s="103" t="s">
        <v>66</v>
      </c>
      <c r="AB44" s="115">
        <f t="shared" si="2"/>
        <v>0.13100000000000001</v>
      </c>
      <c r="AC44" s="115">
        <f t="shared" si="3"/>
        <v>-0.71799999999999997</v>
      </c>
      <c r="AD44" s="115">
        <f t="shared" si="4"/>
        <v>-0.54700000000000004</v>
      </c>
    </row>
    <row r="45" spans="15:30" ht="13.5" customHeight="1">
      <c r="O45" s="103" t="s">
        <v>67</v>
      </c>
      <c r="P45" s="104"/>
      <c r="Q45" s="104"/>
      <c r="R45" s="104"/>
      <c r="S45" s="104"/>
      <c r="T45" s="104"/>
      <c r="U45" s="100">
        <v>92284</v>
      </c>
      <c r="V45" s="105"/>
      <c r="W45" s="104"/>
      <c r="X45" s="100">
        <v>54307</v>
      </c>
      <c r="Y45" s="100">
        <v>1414398</v>
      </c>
      <c r="AA45" s="103" t="s">
        <v>67</v>
      </c>
      <c r="AB45" s="115">
        <f t="shared" si="2"/>
        <v>0.74199999999999999</v>
      </c>
      <c r="AC45" s="115">
        <f>ROUNDDOWN((U45-U44)/U44*100,3)</f>
        <v>-0.78200000000000003</v>
      </c>
      <c r="AD45" s="115">
        <f>ROUNDDOWN((X45-X44)/X44*100,3)</f>
        <v>0.23899999999999999</v>
      </c>
    </row>
    <row r="46" spans="15:30" ht="13.5" customHeight="1">
      <c r="O46" s="103" t="s">
        <v>68</v>
      </c>
      <c r="P46" s="104"/>
      <c r="Q46" s="104"/>
      <c r="R46" s="104"/>
      <c r="S46" s="104"/>
      <c r="T46" s="104"/>
      <c r="U46" s="100">
        <v>92022</v>
      </c>
      <c r="V46" s="105"/>
      <c r="W46" s="104"/>
      <c r="X46" s="100">
        <v>54193</v>
      </c>
      <c r="Y46" s="100">
        <v>1416546</v>
      </c>
      <c r="AA46" s="103" t="s">
        <v>68</v>
      </c>
      <c r="AB46" s="115">
        <f t="shared" si="2"/>
        <v>0.151</v>
      </c>
      <c r="AC46" s="115">
        <f>ROUNDDOWN((U46-U45)/U45*100,3)</f>
        <v>-0.28299999999999997</v>
      </c>
      <c r="AD46" s="115">
        <f>ROUNDDOWN((X46-X45)/X45*100,3)</f>
        <v>-0.20899999999999999</v>
      </c>
    </row>
    <row r="47" spans="15:30" ht="13.5" customHeight="1">
      <c r="O47" s="103" t="s">
        <v>69</v>
      </c>
      <c r="P47" s="104"/>
      <c r="Q47" s="104"/>
      <c r="R47" s="104"/>
      <c r="S47" s="104"/>
      <c r="T47" s="104"/>
      <c r="U47" s="100">
        <v>91458</v>
      </c>
      <c r="V47" s="105"/>
      <c r="W47" s="104"/>
      <c r="X47" s="100">
        <v>54116</v>
      </c>
      <c r="Y47" s="100">
        <v>1416952</v>
      </c>
      <c r="AA47" s="103" t="s">
        <v>69</v>
      </c>
      <c r="AB47" s="115">
        <f t="shared" si="2"/>
        <v>2.8000000000000001E-2</v>
      </c>
      <c r="AC47" s="115">
        <f>ROUNDDOWN((U47-U46)/U46*100,3)</f>
        <v>-0.61199999999999999</v>
      </c>
      <c r="AD47" s="115">
        <f>ROUNDDOWN((X47-X46)/X46*100,3)</f>
        <v>-0.14199999999999999</v>
      </c>
    </row>
    <row r="48" spans="15:30" ht="13.5" customHeight="1">
      <c r="O48" s="103" t="s">
        <v>70</v>
      </c>
      <c r="P48" s="104"/>
      <c r="Q48" s="104"/>
      <c r="R48" s="104"/>
      <c r="S48" s="104"/>
      <c r="T48" s="104"/>
      <c r="U48" s="100">
        <v>90928</v>
      </c>
      <c r="V48" s="105"/>
      <c r="W48" s="104"/>
      <c r="X48" s="100">
        <v>54151</v>
      </c>
      <c r="Y48" s="100">
        <v>1416500</v>
      </c>
      <c r="AA48" s="103" t="s">
        <v>70</v>
      </c>
      <c r="AB48" s="115">
        <f t="shared" si="2"/>
        <v>-3.1E-2</v>
      </c>
      <c r="AC48" s="115">
        <f>ROUNDDOWN((U48-U47)/U47*100,3)</f>
        <v>-0.57899999999999996</v>
      </c>
      <c r="AD48" s="115">
        <f>ROUNDDOWN((X48-X47)/X47*100,3)</f>
        <v>6.4000000000000001E-2</v>
      </c>
    </row>
    <row r="49" spans="2:30" ht="13.5" customHeight="1">
      <c r="O49" s="103" t="s">
        <v>71</v>
      </c>
      <c r="P49" s="104"/>
      <c r="Q49" s="104"/>
      <c r="R49" s="104"/>
      <c r="S49" s="104"/>
      <c r="T49" s="104"/>
      <c r="U49" s="100">
        <v>90428</v>
      </c>
      <c r="V49" s="105"/>
      <c r="W49" s="104"/>
      <c r="X49" s="100">
        <v>54059</v>
      </c>
      <c r="Y49" s="100">
        <v>1415373</v>
      </c>
      <c r="AA49" s="103" t="s">
        <v>71</v>
      </c>
      <c r="AB49" s="115">
        <f t="shared" ref="AB49:AB54" si="5">ROUNDDOWN((Y49-Y48)/Y48*100,3)</f>
        <v>-7.9000000000000001E-2</v>
      </c>
      <c r="AC49" s="115">
        <f t="shared" ref="AC49" si="6">ROUNDDOWN((U49-U48)/U48*100,3)</f>
        <v>-0.54900000000000004</v>
      </c>
      <c r="AD49" s="115">
        <f t="shared" ref="AD49" si="7">ROUNDDOWN((X49-X48)/X48*100,3)</f>
        <v>-0.16900000000000001</v>
      </c>
    </row>
    <row r="50" spans="2:30" ht="13.5" customHeight="1">
      <c r="O50" s="103" t="s">
        <v>72</v>
      </c>
      <c r="P50" s="104"/>
      <c r="Q50" s="104"/>
      <c r="R50" s="104"/>
      <c r="S50" s="104"/>
      <c r="T50" s="104"/>
      <c r="U50" s="100">
        <v>90354</v>
      </c>
      <c r="V50" s="105"/>
      <c r="W50" s="104"/>
      <c r="X50" s="100">
        <v>54522</v>
      </c>
      <c r="Y50" s="100">
        <v>1413079</v>
      </c>
      <c r="AA50" s="103" t="s">
        <v>72</v>
      </c>
      <c r="AB50" s="115">
        <f t="shared" si="5"/>
        <v>-0.16200000000000001</v>
      </c>
      <c r="AC50" s="115">
        <f>ROUNDDOWN((U50-U49)/U49*100,3)</f>
        <v>-8.1000000000000003E-2</v>
      </c>
      <c r="AD50" s="115">
        <f>ROUNDDOWN((X50-X49)/X49*100,3)</f>
        <v>0.85599999999999998</v>
      </c>
    </row>
    <row r="51" spans="2:30" ht="14.25">
      <c r="O51" s="103" t="s">
        <v>492</v>
      </c>
      <c r="P51" s="104"/>
      <c r="Q51" s="104"/>
      <c r="R51" s="104"/>
      <c r="S51" s="104"/>
      <c r="T51" s="104"/>
      <c r="U51" s="100">
        <v>89865</v>
      </c>
      <c r="V51" s="105"/>
      <c r="W51" s="104"/>
      <c r="X51" s="100">
        <v>54410</v>
      </c>
      <c r="Y51" s="100">
        <v>1412956</v>
      </c>
      <c r="AA51" s="103" t="s">
        <v>492</v>
      </c>
      <c r="AB51" s="115">
        <f t="shared" si="5"/>
        <v>-8.0000000000000002E-3</v>
      </c>
      <c r="AC51" s="115">
        <f>ROUNDDOWN((U51-U50)/U50*100,3)</f>
        <v>-0.54100000000000004</v>
      </c>
      <c r="AD51" s="115">
        <f>ROUNDDOWN((X51-X50)/X50*100,3)</f>
        <v>-0.20499999999999999</v>
      </c>
    </row>
    <row r="52" spans="2:30" ht="14.25">
      <c r="O52" s="103" t="s">
        <v>627</v>
      </c>
      <c r="P52" s="104"/>
      <c r="Q52" s="104"/>
      <c r="R52" s="104"/>
      <c r="S52" s="104"/>
      <c r="T52" s="104"/>
      <c r="U52" s="100">
        <v>89560</v>
      </c>
      <c r="V52" s="105"/>
      <c r="W52" s="104"/>
      <c r="X52" s="100">
        <v>54429</v>
      </c>
      <c r="Y52" s="100">
        <v>1412881</v>
      </c>
      <c r="AA52" s="103" t="s">
        <v>627</v>
      </c>
      <c r="AB52" s="115">
        <f t="shared" si="5"/>
        <v>-5.0000000000000001E-3</v>
      </c>
      <c r="AC52" s="115">
        <f>ROUNDDOWN((U52-U51)/U51*100,3)</f>
        <v>-0.33900000000000002</v>
      </c>
      <c r="AD52" s="115">
        <f>ROUNDDOWN((X52-X51)/X51*100,3)</f>
        <v>3.4000000000000002E-2</v>
      </c>
    </row>
    <row r="53" spans="2:30" ht="14.25">
      <c r="O53" s="103" t="s">
        <v>633</v>
      </c>
      <c r="P53" s="104"/>
      <c r="Q53" s="104"/>
      <c r="R53" s="104"/>
      <c r="S53" s="104"/>
      <c r="T53" s="104"/>
      <c r="U53" s="100">
        <v>89226</v>
      </c>
      <c r="V53" s="105"/>
      <c r="W53" s="104"/>
      <c r="X53" s="100">
        <v>54734</v>
      </c>
      <c r="Y53" s="100">
        <v>1413959</v>
      </c>
      <c r="AA53" s="103" t="s">
        <v>633</v>
      </c>
      <c r="AB53" s="115">
        <f t="shared" si="5"/>
        <v>7.5999999999999998E-2</v>
      </c>
      <c r="AC53" s="115">
        <f>ROUNDDOWN((U53-U52)/U52*100,3)</f>
        <v>-0.372</v>
      </c>
      <c r="AD53" s="115">
        <f>ROUNDDOWN((X53-X52)/X52*100,3)</f>
        <v>0.56000000000000005</v>
      </c>
    </row>
    <row r="54" spans="2:30" ht="14.25">
      <c r="B54" s="1068" t="s">
        <v>490</v>
      </c>
      <c r="C54" s="1068"/>
      <c r="D54" s="1068"/>
      <c r="E54" s="1068"/>
      <c r="F54" s="1068"/>
      <c r="G54" s="1068"/>
      <c r="H54" s="1068"/>
      <c r="I54" s="1068"/>
      <c r="J54" s="1068"/>
      <c r="K54" s="1068"/>
      <c r="L54" s="1068"/>
      <c r="M54" s="1068"/>
      <c r="O54" s="103" t="s">
        <v>643</v>
      </c>
      <c r="P54" s="104"/>
      <c r="Q54" s="104"/>
      <c r="R54" s="104"/>
      <c r="S54" s="104"/>
      <c r="T54" s="104"/>
      <c r="U54" s="100">
        <v>88743</v>
      </c>
      <c r="V54" s="105"/>
      <c r="W54" s="104"/>
      <c r="X54" s="100">
        <v>54572</v>
      </c>
      <c r="Y54" s="100">
        <v>1412415</v>
      </c>
      <c r="AA54" s="103" t="s">
        <v>643</v>
      </c>
      <c r="AB54" s="115">
        <f t="shared" si="5"/>
        <v>-0.109</v>
      </c>
      <c r="AC54" s="115">
        <f>ROUNDDOWN((U54-U53)/U53*100,3)</f>
        <v>-0.54100000000000004</v>
      </c>
      <c r="AD54" s="115">
        <f>ROUNDDOWN((X54-X53)/X53*100,3)</f>
        <v>-0.29499999999999998</v>
      </c>
    </row>
    <row r="55" spans="2:30">
      <c r="B55" s="1068"/>
      <c r="C55" s="1068"/>
      <c r="D55" s="1068"/>
      <c r="E55" s="1068"/>
      <c r="F55" s="1068"/>
      <c r="G55" s="1068"/>
      <c r="H55" s="1068"/>
      <c r="I55" s="1068"/>
      <c r="J55" s="1068"/>
      <c r="K55" s="1068"/>
      <c r="L55" s="1068"/>
      <c r="M55" s="1068"/>
    </row>
    <row r="56" spans="2:30">
      <c r="B56" s="1068"/>
      <c r="C56" s="1068"/>
      <c r="D56" s="1068"/>
      <c r="E56" s="1068"/>
      <c r="F56" s="1068"/>
      <c r="G56" s="1068"/>
      <c r="H56" s="1068"/>
      <c r="I56" s="1068"/>
      <c r="J56" s="1068"/>
      <c r="K56" s="1068"/>
      <c r="L56" s="1068"/>
      <c r="M56" s="1068"/>
    </row>
    <row r="65" ht="13.5" customHeight="1"/>
  </sheetData>
  <mergeCells count="2">
    <mergeCell ref="AA7:AC7"/>
    <mergeCell ref="B54:M56"/>
  </mergeCells>
  <phoneticPr fontId="15"/>
  <printOptions horizontalCentered="1"/>
  <pageMargins left="0.55118110236220474" right="0.55118110236220474" top="0.59055118110236227"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8"/>
  <sheetViews>
    <sheetView showGridLines="0" zoomScaleNormal="100" workbookViewId="0">
      <selection activeCell="N37" sqref="N37"/>
    </sheetView>
  </sheetViews>
  <sheetFormatPr defaultRowHeight="13.5"/>
  <cols>
    <col min="1" max="1" width="8" style="94" customWidth="1"/>
    <col min="2" max="2" width="2.5" style="94" customWidth="1"/>
    <col min="3" max="3" width="3" style="94" customWidth="1"/>
    <col min="4" max="4" width="8" style="94" customWidth="1"/>
    <col min="5" max="5" width="4.125" style="94" customWidth="1"/>
    <col min="6" max="6" width="8.25" style="94" customWidth="1"/>
    <col min="7" max="7" width="5.875" style="99" bestFit="1" customWidth="1"/>
    <col min="8" max="8" width="8.625" style="99" customWidth="1"/>
    <col min="9" max="9" width="3.5" style="99" customWidth="1"/>
    <col min="10" max="10" width="8.875" style="99" customWidth="1"/>
    <col min="11" max="11" width="5.25" style="99" customWidth="1"/>
    <col min="12" max="12" width="8.375" style="99" customWidth="1"/>
    <col min="13" max="13" width="4.25" style="99" customWidth="1"/>
    <col min="14" max="14" width="7.875" style="99" customWidth="1"/>
    <col min="15" max="15" width="3.125" style="99" bestFit="1" customWidth="1"/>
    <col min="16" max="17" width="9" style="99"/>
    <col min="18" max="18" width="9.5" style="94" bestFit="1" customWidth="1"/>
    <col min="19" max="19" width="9.5" style="99" bestFit="1" customWidth="1"/>
    <col min="20" max="20" width="4.875" style="94" customWidth="1"/>
    <col min="21" max="21" width="5.5" style="94" customWidth="1"/>
    <col min="22" max="16384" width="9" style="94"/>
  </cols>
  <sheetData>
    <row r="1" spans="1:24" ht="17.25">
      <c r="A1" s="807" t="s">
        <v>116</v>
      </c>
      <c r="B1" s="117"/>
      <c r="D1" s="117"/>
      <c r="E1" s="117"/>
    </row>
    <row r="2" spans="1:24" ht="17.25">
      <c r="A2" s="133" t="s">
        <v>687</v>
      </c>
      <c r="B2" s="117"/>
      <c r="D2" s="117"/>
      <c r="E2" s="117"/>
    </row>
    <row r="3" spans="1:24" ht="17.25">
      <c r="A3" s="133" t="s">
        <v>138</v>
      </c>
      <c r="B3" s="117"/>
      <c r="D3" s="117"/>
      <c r="E3" s="117"/>
    </row>
    <row r="4" spans="1:24">
      <c r="Q4" s="108" t="s">
        <v>93</v>
      </c>
      <c r="S4" s="94"/>
      <c r="T4" s="107" t="s">
        <v>74</v>
      </c>
      <c r="U4" s="106"/>
    </row>
    <row r="5" spans="1:24">
      <c r="F5" s="119" t="s">
        <v>117</v>
      </c>
      <c r="H5" s="99">
        <f>'1人口の推移　年齢階級別'!B4</f>
        <v>1412415</v>
      </c>
      <c r="I5" s="119" t="s">
        <v>118</v>
      </c>
      <c r="J5" s="120" t="s">
        <v>119</v>
      </c>
      <c r="K5" s="121">
        <f>'1人口の推移　年齢階級別'!B25</f>
        <v>13869</v>
      </c>
      <c r="L5" s="99" t="s">
        <v>120</v>
      </c>
      <c r="T5" s="118"/>
    </row>
    <row r="6" spans="1:24" ht="14.25">
      <c r="C6" s="94" t="s">
        <v>121</v>
      </c>
      <c r="D6" s="122">
        <f>'1人口の推移　年齢階級別'!C4</f>
        <v>698424</v>
      </c>
      <c r="E6" s="94" t="s">
        <v>118</v>
      </c>
      <c r="F6" s="120" t="s">
        <v>122</v>
      </c>
      <c r="G6" s="120">
        <f>'1人口の推移　年齢階級別'!C25</f>
        <v>8154</v>
      </c>
      <c r="H6" s="120" t="s">
        <v>123</v>
      </c>
      <c r="I6" s="123" t="s">
        <v>124</v>
      </c>
      <c r="J6" s="124">
        <f>'1人口の推移　年齢階級別'!D4</f>
        <v>713991</v>
      </c>
      <c r="K6" s="119" t="s">
        <v>118</v>
      </c>
      <c r="L6" s="120" t="s">
        <v>122</v>
      </c>
      <c r="M6" s="125">
        <f>'1人口の推移　年齢階級別'!D25</f>
        <v>5715</v>
      </c>
      <c r="N6" s="120" t="s">
        <v>123</v>
      </c>
      <c r="O6" s="120"/>
      <c r="Q6" s="109" t="s">
        <v>44</v>
      </c>
      <c r="R6" s="169" t="s">
        <v>3</v>
      </c>
      <c r="S6" s="169" t="s">
        <v>4</v>
      </c>
      <c r="T6" s="118"/>
      <c r="V6" s="109" t="s">
        <v>44</v>
      </c>
      <c r="W6" s="173" t="s">
        <v>125</v>
      </c>
      <c r="X6" s="173" t="s">
        <v>124</v>
      </c>
    </row>
    <row r="7" spans="1:24" ht="14.25">
      <c r="Q7" s="166" t="s">
        <v>2</v>
      </c>
      <c r="R7" s="165">
        <f>'1人口の推移　年齢階級別'!C4</f>
        <v>698424</v>
      </c>
      <c r="S7" s="165">
        <f>'1人口の推移　年齢階級別'!D4</f>
        <v>713991</v>
      </c>
      <c r="T7" s="118"/>
      <c r="V7" s="170" t="s">
        <v>126</v>
      </c>
      <c r="W7" s="174">
        <f t="shared" ref="W7:X9" si="0">R8</f>
        <v>30204</v>
      </c>
      <c r="X7" s="174">
        <f t="shared" si="0"/>
        <v>28485</v>
      </c>
    </row>
    <row r="8" spans="1:24" ht="14.25">
      <c r="Q8" s="166" t="s">
        <v>97</v>
      </c>
      <c r="R8" s="165">
        <f>'1人口の推移　年齢階級別'!C5</f>
        <v>30204</v>
      </c>
      <c r="S8" s="165">
        <f>'1人口の推移　年齢階級別'!D5</f>
        <v>28485</v>
      </c>
      <c r="T8" s="118"/>
      <c r="V8" s="171" t="s">
        <v>128</v>
      </c>
      <c r="W8" s="174">
        <f t="shared" si="0"/>
        <v>33425</v>
      </c>
      <c r="X8" s="174">
        <f t="shared" si="0"/>
        <v>31672</v>
      </c>
    </row>
    <row r="9" spans="1:24" ht="15" thickBot="1">
      <c r="Q9" s="166" t="s">
        <v>98</v>
      </c>
      <c r="R9" s="165">
        <f>'1人口の推移　年齢階級別'!C6</f>
        <v>33425</v>
      </c>
      <c r="S9" s="165">
        <f>'1人口の推移　年齢階級別'!D6</f>
        <v>31672</v>
      </c>
      <c r="T9" s="118"/>
      <c r="V9" s="171"/>
      <c r="W9" s="175">
        <f t="shared" si="0"/>
        <v>35297</v>
      </c>
      <c r="X9" s="175">
        <f t="shared" si="0"/>
        <v>33222</v>
      </c>
    </row>
    <row r="10" spans="1:24" ht="15" thickBot="1">
      <c r="A10" s="1069" t="s">
        <v>127</v>
      </c>
      <c r="B10" s="1069"/>
      <c r="N10" s="126" t="s">
        <v>127</v>
      </c>
      <c r="Q10" s="166" t="s">
        <v>99</v>
      </c>
      <c r="R10" s="165">
        <f>'1人口の推移　年齢階級別'!C7</f>
        <v>35297</v>
      </c>
      <c r="S10" s="165">
        <f>'1人口の推移　年齢階級別'!D7</f>
        <v>33222</v>
      </c>
      <c r="T10" s="118"/>
      <c r="V10" s="172" t="s">
        <v>142</v>
      </c>
      <c r="W10" s="176">
        <f>SUM(W7:W9)</f>
        <v>98926</v>
      </c>
      <c r="X10" s="177">
        <f>SUM(X7:X9)</f>
        <v>93379</v>
      </c>
    </row>
    <row r="11" spans="1:24" ht="14.25">
      <c r="A11" s="127">
        <f>W29</f>
        <v>164648</v>
      </c>
      <c r="B11" s="128" t="s">
        <v>118</v>
      </c>
      <c r="C11" s="129"/>
      <c r="D11" s="129"/>
      <c r="E11" s="129"/>
      <c r="N11" s="127">
        <f>X29</f>
        <v>203768</v>
      </c>
      <c r="O11" s="130" t="s">
        <v>118</v>
      </c>
      <c r="Q11" s="166" t="s">
        <v>100</v>
      </c>
      <c r="R11" s="165">
        <f>'1人口の推移　年齢階級別'!C8</f>
        <v>37028</v>
      </c>
      <c r="S11" s="165">
        <f>'1人口の推移　年齢階級別'!D8</f>
        <v>34676</v>
      </c>
      <c r="T11" s="118"/>
      <c r="V11" s="179" t="s">
        <v>143</v>
      </c>
      <c r="W11" s="178">
        <f>R11</f>
        <v>37028</v>
      </c>
      <c r="X11" s="178">
        <f>S11</f>
        <v>34676</v>
      </c>
    </row>
    <row r="12" spans="1:24" ht="14.25">
      <c r="Q12" s="166" t="s">
        <v>101</v>
      </c>
      <c r="R12" s="165">
        <f>'1人口の推移　年齢階級別'!C9</f>
        <v>39577</v>
      </c>
      <c r="S12" s="165">
        <f>'1人口の推移　年齢階級別'!D9</f>
        <v>35021</v>
      </c>
      <c r="T12" s="118"/>
      <c r="V12" s="179" t="s">
        <v>130</v>
      </c>
      <c r="W12" s="178">
        <f t="shared" ref="W12:W20" si="1">R12</f>
        <v>39577</v>
      </c>
      <c r="X12" s="178">
        <f t="shared" ref="X12:X20" si="2">S12</f>
        <v>35021</v>
      </c>
    </row>
    <row r="13" spans="1:24" ht="14.25">
      <c r="Q13" s="166" t="s">
        <v>102</v>
      </c>
      <c r="R13" s="165">
        <f>'1人口の推移　年齢階級別'!C10</f>
        <v>36975</v>
      </c>
      <c r="S13" s="165">
        <f>'1人口の推移　年齢階級別'!D10</f>
        <v>32305</v>
      </c>
      <c r="T13" s="118"/>
      <c r="V13" s="179"/>
      <c r="W13" s="178">
        <f t="shared" si="1"/>
        <v>36975</v>
      </c>
      <c r="X13" s="178">
        <f t="shared" si="2"/>
        <v>32305</v>
      </c>
    </row>
    <row r="14" spans="1:24" ht="14.25">
      <c r="Q14" s="166" t="s">
        <v>103</v>
      </c>
      <c r="R14" s="165">
        <f>'1人口の推移　年齢階級別'!C11</f>
        <v>39023</v>
      </c>
      <c r="S14" s="165">
        <f>'1人口の推移　年齢階級別'!D11</f>
        <v>35946</v>
      </c>
      <c r="T14" s="118"/>
      <c r="V14" s="179"/>
      <c r="W14" s="178">
        <f t="shared" si="1"/>
        <v>39023</v>
      </c>
      <c r="X14" s="178">
        <f t="shared" si="2"/>
        <v>35946</v>
      </c>
    </row>
    <row r="15" spans="1:24" ht="14.25">
      <c r="Q15" s="166" t="s">
        <v>104</v>
      </c>
      <c r="R15" s="165">
        <f>'1人口の推移　年齢階級別'!C12</f>
        <v>42575</v>
      </c>
      <c r="S15" s="165">
        <f>'1人口の推移　年齢階級別'!D12</f>
        <v>41146</v>
      </c>
      <c r="T15" s="118"/>
      <c r="V15" s="179"/>
      <c r="W15" s="178">
        <f t="shared" si="1"/>
        <v>42575</v>
      </c>
      <c r="X15" s="178">
        <f t="shared" si="2"/>
        <v>41146</v>
      </c>
    </row>
    <row r="16" spans="1:24" ht="14.25">
      <c r="A16" s="1069" t="s">
        <v>129</v>
      </c>
      <c r="B16" s="1069"/>
      <c r="N16" s="126" t="s">
        <v>129</v>
      </c>
      <c r="Q16" s="166" t="s">
        <v>105</v>
      </c>
      <c r="R16" s="165">
        <f>'1人口の推移　年齢階級別'!C13</f>
        <v>48329</v>
      </c>
      <c r="S16" s="165">
        <f>'1人口の推移　年齢階級別'!D13</f>
        <v>48038</v>
      </c>
      <c r="T16" s="118"/>
      <c r="V16" s="179"/>
      <c r="W16" s="178">
        <f t="shared" si="1"/>
        <v>48329</v>
      </c>
      <c r="X16" s="178">
        <f t="shared" si="2"/>
        <v>48038</v>
      </c>
    </row>
    <row r="17" spans="1:24" ht="14.25">
      <c r="A17" s="127">
        <f>W21</f>
        <v>426696</v>
      </c>
      <c r="B17" s="128" t="s">
        <v>118</v>
      </c>
      <c r="C17" s="129"/>
      <c r="D17" s="129"/>
      <c r="E17" s="129"/>
      <c r="N17" s="131">
        <f>X21</f>
        <v>411129</v>
      </c>
      <c r="O17" s="132" t="s">
        <v>118</v>
      </c>
      <c r="Q17" s="166" t="s">
        <v>106</v>
      </c>
      <c r="R17" s="165">
        <f>'1人口の推移　年齢階級別'!C14</f>
        <v>55857</v>
      </c>
      <c r="S17" s="165">
        <f>'1人口の推移　年齢階級別'!D14</f>
        <v>54345</v>
      </c>
      <c r="T17" s="118"/>
      <c r="V17" s="179"/>
      <c r="W17" s="178">
        <f t="shared" si="1"/>
        <v>55857</v>
      </c>
      <c r="X17" s="178">
        <f t="shared" si="2"/>
        <v>54345</v>
      </c>
    </row>
    <row r="18" spans="1:24" ht="14.25">
      <c r="Q18" s="166" t="s">
        <v>107</v>
      </c>
      <c r="R18" s="165">
        <f>'1人口の推移　年齢階級別'!C15</f>
        <v>46328</v>
      </c>
      <c r="S18" s="165">
        <f>'1人口の推移　年齢階級別'!D15</f>
        <v>46203</v>
      </c>
      <c r="T18" s="118"/>
      <c r="V18" s="179"/>
      <c r="W18" s="178">
        <f t="shared" si="1"/>
        <v>46328</v>
      </c>
      <c r="X18" s="178">
        <f t="shared" si="2"/>
        <v>46203</v>
      </c>
    </row>
    <row r="19" spans="1:24" ht="14.25">
      <c r="Q19" s="166" t="s">
        <v>108</v>
      </c>
      <c r="R19" s="165">
        <f>'1人口の推移　年齢階級別'!C16</f>
        <v>42097</v>
      </c>
      <c r="S19" s="165">
        <f>'1人口の推移　年齢階級別'!D16</f>
        <v>42819</v>
      </c>
      <c r="T19" s="118"/>
      <c r="V19" s="179"/>
      <c r="W19" s="178">
        <f t="shared" si="1"/>
        <v>42097</v>
      </c>
      <c r="X19" s="178">
        <f t="shared" si="2"/>
        <v>42819</v>
      </c>
    </row>
    <row r="20" spans="1:24" ht="15" thickBot="1">
      <c r="Q20" s="166" t="s">
        <v>109</v>
      </c>
      <c r="R20" s="165">
        <f>'1人口の推移　年齢階級別'!C17</f>
        <v>38907</v>
      </c>
      <c r="S20" s="165">
        <f>'1人口の推移　年齢階級別'!D17</f>
        <v>40630</v>
      </c>
      <c r="T20" s="118"/>
      <c r="V20" s="179"/>
      <c r="W20" s="180">
        <f t="shared" si="1"/>
        <v>38907</v>
      </c>
      <c r="X20" s="180">
        <f t="shared" si="2"/>
        <v>40630</v>
      </c>
    </row>
    <row r="21" spans="1:24" ht="15" thickBot="1">
      <c r="Q21" s="166" t="s">
        <v>110</v>
      </c>
      <c r="R21" s="165">
        <f>'1人口の推移　年齢階級別'!C18</f>
        <v>42496</v>
      </c>
      <c r="S21" s="165">
        <f>'1人口の推移　年齢階級別'!D18</f>
        <v>44543</v>
      </c>
      <c r="T21" s="118"/>
      <c r="V21" s="172" t="s">
        <v>142</v>
      </c>
      <c r="W21" s="176">
        <f>SUM(W11:W20)</f>
        <v>426696</v>
      </c>
      <c r="X21" s="177">
        <f>SUM(X11:X20)</f>
        <v>411129</v>
      </c>
    </row>
    <row r="22" spans="1:24" ht="14.25">
      <c r="Q22" s="166" t="s">
        <v>111</v>
      </c>
      <c r="R22" s="165">
        <f>'1人口の推移　年齢階級別'!C19</f>
        <v>46426</v>
      </c>
      <c r="S22" s="165">
        <f>'1人口の推移　年齢階級別'!D19</f>
        <v>50377</v>
      </c>
      <c r="T22" s="92"/>
      <c r="V22" s="171" t="s">
        <v>133</v>
      </c>
      <c r="W22" s="858">
        <f t="shared" ref="W22:W28" si="3">R21</f>
        <v>42496</v>
      </c>
      <c r="X22" s="178">
        <f t="shared" ref="X22:X26" si="4">S21</f>
        <v>44543</v>
      </c>
    </row>
    <row r="23" spans="1:24" ht="14.25">
      <c r="A23" s="1069" t="s">
        <v>131</v>
      </c>
      <c r="B23" s="1069"/>
      <c r="N23" s="126" t="s">
        <v>131</v>
      </c>
      <c r="Q23" s="166" t="s">
        <v>132</v>
      </c>
      <c r="R23" s="165">
        <f>'1人口の推移　年齢階級別'!C20</f>
        <v>33444</v>
      </c>
      <c r="S23" s="165">
        <f>'1人口の推移　年齢階級別'!D20</f>
        <v>38305</v>
      </c>
      <c r="V23" s="171"/>
      <c r="W23" s="858">
        <f t="shared" si="3"/>
        <v>46426</v>
      </c>
      <c r="X23" s="178">
        <f t="shared" si="4"/>
        <v>50377</v>
      </c>
    </row>
    <row r="24" spans="1:24" ht="14.25">
      <c r="A24" s="127">
        <f>W10</f>
        <v>98926</v>
      </c>
      <c r="B24" s="128" t="s">
        <v>118</v>
      </c>
      <c r="C24" s="129"/>
      <c r="D24" s="129"/>
      <c r="E24" s="129"/>
      <c r="N24" s="131">
        <f>X10</f>
        <v>93379</v>
      </c>
      <c r="O24" s="132" t="s">
        <v>118</v>
      </c>
      <c r="Q24" s="166" t="s">
        <v>657</v>
      </c>
      <c r="R24" s="165">
        <f>'1人口の推移　年齢階級別'!C21</f>
        <v>22487</v>
      </c>
      <c r="S24" s="165">
        <f>'1人口の推移　年齢階級別'!D21</f>
        <v>29427</v>
      </c>
      <c r="V24" s="171"/>
      <c r="W24" s="858">
        <f t="shared" si="3"/>
        <v>33444</v>
      </c>
      <c r="X24" s="178">
        <f t="shared" si="4"/>
        <v>38305</v>
      </c>
    </row>
    <row r="25" spans="1:24" ht="14.25">
      <c r="Q25" s="166" t="s">
        <v>658</v>
      </c>
      <c r="R25" s="165">
        <v>13366</v>
      </c>
      <c r="S25" s="165">
        <f>'1人口の推移　年齢階級別'!D22</f>
        <v>22865</v>
      </c>
      <c r="V25" s="171"/>
      <c r="W25" s="858">
        <f t="shared" si="3"/>
        <v>22487</v>
      </c>
      <c r="X25" s="178">
        <f t="shared" si="4"/>
        <v>29427</v>
      </c>
    </row>
    <row r="26" spans="1:24" ht="14.25">
      <c r="Q26" s="166" t="s">
        <v>659</v>
      </c>
      <c r="R26" s="165">
        <v>5408</v>
      </c>
      <c r="S26" s="165">
        <v>13212</v>
      </c>
      <c r="V26" s="171"/>
      <c r="W26" s="174">
        <f t="shared" si="3"/>
        <v>13366</v>
      </c>
      <c r="X26" s="174">
        <f t="shared" si="4"/>
        <v>22865</v>
      </c>
    </row>
    <row r="27" spans="1:24" ht="14.25">
      <c r="Q27" s="166" t="s">
        <v>660</v>
      </c>
      <c r="R27" s="165">
        <v>1021</v>
      </c>
      <c r="S27" s="165">
        <v>5039</v>
      </c>
      <c r="V27" s="859"/>
      <c r="W27" s="174">
        <f t="shared" si="3"/>
        <v>5408</v>
      </c>
      <c r="X27" s="174">
        <f>S26</f>
        <v>13212</v>
      </c>
    </row>
    <row r="28" spans="1:24" ht="14.25" thickBot="1">
      <c r="V28" s="171"/>
      <c r="W28" s="175">
        <f t="shared" si="3"/>
        <v>1021</v>
      </c>
      <c r="X28" s="175">
        <f>S27</f>
        <v>5039</v>
      </c>
    </row>
    <row r="29" spans="1:24" ht="14.25" thickBot="1">
      <c r="V29" s="172" t="s">
        <v>661</v>
      </c>
      <c r="W29" s="176">
        <f>SUM(W22:W28)</f>
        <v>164648</v>
      </c>
      <c r="X29" s="177">
        <f>SUM(X22:X28)</f>
        <v>203768</v>
      </c>
    </row>
    <row r="30" spans="1:24">
      <c r="V30" s="181"/>
      <c r="W30" s="182"/>
      <c r="X30" s="182"/>
    </row>
    <row r="31" spans="1:24">
      <c r="F31" s="119" t="s">
        <v>134</v>
      </c>
      <c r="H31" s="99">
        <f>'1人口の推移　年齢階級別'!E4</f>
        <v>143315</v>
      </c>
      <c r="I31" s="119" t="s">
        <v>118</v>
      </c>
      <c r="J31" s="120" t="s">
        <v>135</v>
      </c>
      <c r="K31" s="99">
        <f>'1人口の推移　年齢階級別'!E25</f>
        <v>833</v>
      </c>
      <c r="L31" s="99" t="s">
        <v>120</v>
      </c>
      <c r="T31" s="118"/>
    </row>
    <row r="32" spans="1:24" ht="14.25">
      <c r="C32" s="94" t="s">
        <v>121</v>
      </c>
      <c r="D32" s="122">
        <f>'1人口の推移　年齢階級別'!F4</f>
        <v>72699</v>
      </c>
      <c r="E32" s="94" t="s">
        <v>118</v>
      </c>
      <c r="F32" s="120" t="s">
        <v>122</v>
      </c>
      <c r="G32" s="99">
        <f>'1人口の推移　年齢階級別'!F25</f>
        <v>558</v>
      </c>
      <c r="H32" s="120" t="s">
        <v>123</v>
      </c>
      <c r="I32" s="123" t="s">
        <v>124</v>
      </c>
      <c r="J32" s="124">
        <f>'1人口の推移　年齢階級別'!G4</f>
        <v>70616</v>
      </c>
      <c r="K32" s="119" t="s">
        <v>118</v>
      </c>
      <c r="L32" s="120" t="s">
        <v>122</v>
      </c>
      <c r="M32" s="99">
        <f>'1人口の推移　年齢階級別'!G25</f>
        <v>275</v>
      </c>
      <c r="N32" s="120" t="s">
        <v>123</v>
      </c>
      <c r="O32" s="120"/>
      <c r="Q32" s="109" t="s">
        <v>139</v>
      </c>
      <c r="R32" s="169" t="s">
        <v>3</v>
      </c>
      <c r="S32" s="169" t="s">
        <v>4</v>
      </c>
      <c r="T32" s="118"/>
      <c r="V32" s="109" t="s">
        <v>139</v>
      </c>
      <c r="W32" s="173" t="s">
        <v>125</v>
      </c>
      <c r="X32" s="173" t="s">
        <v>124</v>
      </c>
    </row>
    <row r="33" spans="1:24" ht="14.25">
      <c r="Q33" s="166" t="s">
        <v>2</v>
      </c>
      <c r="R33" s="165">
        <f>'1人口の推移　年齢階級別'!F4</f>
        <v>72699</v>
      </c>
      <c r="S33" s="165">
        <f>'1人口の推移　年齢階級別'!G4</f>
        <v>70616</v>
      </c>
      <c r="T33" s="118"/>
      <c r="V33" s="170" t="s">
        <v>144</v>
      </c>
      <c r="W33" s="174">
        <f>R34</f>
        <v>2921</v>
      </c>
      <c r="X33" s="174">
        <f t="shared" ref="X33:X35" si="5">S34</f>
        <v>2651</v>
      </c>
    </row>
    <row r="34" spans="1:24" ht="14.25">
      <c r="Q34" s="166" t="s">
        <v>97</v>
      </c>
      <c r="R34" s="165">
        <f>'1人口の推移　年齢階級別'!F5</f>
        <v>2921</v>
      </c>
      <c r="S34" s="165">
        <f>'1人口の推移　年齢階級別'!G5</f>
        <v>2651</v>
      </c>
      <c r="T34" s="118"/>
      <c r="V34" s="171" t="s">
        <v>128</v>
      </c>
      <c r="W34" s="174">
        <f>R35</f>
        <v>3180</v>
      </c>
      <c r="X34" s="174">
        <f t="shared" si="5"/>
        <v>3038</v>
      </c>
    </row>
    <row r="35" spans="1:24" ht="15" thickBot="1">
      <c r="Q35" s="166" t="s">
        <v>98</v>
      </c>
      <c r="R35" s="165">
        <f>'1人口の推移　年齢階級別'!F6</f>
        <v>3180</v>
      </c>
      <c r="S35" s="165">
        <f>'1人口の推移　年齢階級別'!G6</f>
        <v>3038</v>
      </c>
      <c r="T35" s="118"/>
      <c r="V35" s="171"/>
      <c r="W35" s="175">
        <f>R36</f>
        <v>3558</v>
      </c>
      <c r="X35" s="175">
        <f t="shared" si="5"/>
        <v>3173</v>
      </c>
    </row>
    <row r="36" spans="1:24" ht="15" thickBot="1">
      <c r="A36" s="1069" t="s">
        <v>127</v>
      </c>
      <c r="B36" s="1069"/>
      <c r="N36" s="126" t="s">
        <v>127</v>
      </c>
      <c r="Q36" s="166" t="s">
        <v>99</v>
      </c>
      <c r="R36" s="165">
        <f>'1人口の推移　年齢階級別'!F7</f>
        <v>3558</v>
      </c>
      <c r="S36" s="165">
        <f>'1人口の推移　年齢階級別'!G7</f>
        <v>3173</v>
      </c>
      <c r="T36" s="118"/>
      <c r="V36" s="172" t="s">
        <v>142</v>
      </c>
      <c r="W36" s="176">
        <f>SUM(W33:W35)</f>
        <v>9659</v>
      </c>
      <c r="X36" s="177">
        <f>SUM(X33:X35)</f>
        <v>8862</v>
      </c>
    </row>
    <row r="37" spans="1:24" ht="14.25">
      <c r="A37" s="127">
        <f>W55</f>
        <v>17612</v>
      </c>
      <c r="B37" s="128" t="s">
        <v>118</v>
      </c>
      <c r="C37" s="129"/>
      <c r="D37" s="129"/>
      <c r="E37" s="129"/>
      <c r="N37" s="127">
        <f>X55</f>
        <v>20946</v>
      </c>
      <c r="O37" s="130" t="s">
        <v>118</v>
      </c>
      <c r="Q37" s="166" t="s">
        <v>100</v>
      </c>
      <c r="R37" s="165">
        <f>'1人口の推移　年齢階級別'!F8</f>
        <v>3900</v>
      </c>
      <c r="S37" s="165">
        <f>'1人口の推移　年齢階級別'!G8</f>
        <v>3528</v>
      </c>
      <c r="T37" s="118"/>
      <c r="V37" s="179" t="s">
        <v>143</v>
      </c>
      <c r="W37" s="178">
        <f>R37</f>
        <v>3900</v>
      </c>
      <c r="X37" s="178">
        <f>S37</f>
        <v>3528</v>
      </c>
    </row>
    <row r="38" spans="1:24" ht="14.25">
      <c r="Q38" s="166" t="s">
        <v>101</v>
      </c>
      <c r="R38" s="165">
        <f>'1人口の推移　年齢階級別'!F9</f>
        <v>4229</v>
      </c>
      <c r="S38" s="165">
        <f>'1人口の推移　年齢階級別'!G9</f>
        <v>3471</v>
      </c>
      <c r="T38" s="118"/>
      <c r="V38" s="179" t="s">
        <v>130</v>
      </c>
      <c r="W38" s="178">
        <f t="shared" ref="W38:W46" si="6">R38</f>
        <v>4229</v>
      </c>
      <c r="X38" s="178">
        <f t="shared" ref="X38:X46" si="7">S38</f>
        <v>3471</v>
      </c>
    </row>
    <row r="39" spans="1:24" ht="14.25">
      <c r="Q39" s="166" t="s">
        <v>102</v>
      </c>
      <c r="R39" s="165">
        <f>'1人口の推移　年齢階級別'!F10</f>
        <v>3699</v>
      </c>
      <c r="S39" s="165">
        <f>'1人口の推移　年齢階級別'!G10</f>
        <v>2973</v>
      </c>
      <c r="T39" s="118"/>
      <c r="V39" s="179"/>
      <c r="W39" s="178">
        <f t="shared" si="6"/>
        <v>3699</v>
      </c>
      <c r="X39" s="178">
        <f t="shared" si="7"/>
        <v>2973</v>
      </c>
    </row>
    <row r="40" spans="1:24" ht="14.25">
      <c r="Q40" s="166" t="s">
        <v>103</v>
      </c>
      <c r="R40" s="165">
        <f>'1人口の推移　年齢階級別'!F11</f>
        <v>4337</v>
      </c>
      <c r="S40" s="165">
        <f>'1人口の推移　年齢階級別'!G11</f>
        <v>3650</v>
      </c>
      <c r="T40" s="118"/>
      <c r="V40" s="179"/>
      <c r="W40" s="178">
        <f t="shared" si="6"/>
        <v>4337</v>
      </c>
      <c r="X40" s="178">
        <f t="shared" si="7"/>
        <v>3650</v>
      </c>
    </row>
    <row r="41" spans="1:24" ht="14.25">
      <c r="Q41" s="166" t="s">
        <v>104</v>
      </c>
      <c r="R41" s="165">
        <f>'1人口の推移　年齢階級別'!F12</f>
        <v>4471</v>
      </c>
      <c r="S41" s="165">
        <f>'1人口の推移　年齢階級別'!G12</f>
        <v>3945</v>
      </c>
      <c r="T41" s="118"/>
      <c r="V41" s="179"/>
      <c r="W41" s="178">
        <f t="shared" si="6"/>
        <v>4471</v>
      </c>
      <c r="X41" s="178">
        <f t="shared" si="7"/>
        <v>3945</v>
      </c>
    </row>
    <row r="42" spans="1:24" ht="14.25">
      <c r="A42" s="1069" t="s">
        <v>129</v>
      </c>
      <c r="B42" s="1069"/>
      <c r="N42" s="126" t="s">
        <v>129</v>
      </c>
      <c r="Q42" s="166" t="s">
        <v>105</v>
      </c>
      <c r="R42" s="165">
        <f>'1人口の推移　年齢階級別'!F13</f>
        <v>4818</v>
      </c>
      <c r="S42" s="165">
        <f>'1人口の推移　年齢階級別'!G13</f>
        <v>4527</v>
      </c>
      <c r="T42" s="118"/>
      <c r="V42" s="179"/>
      <c r="W42" s="178">
        <f t="shared" si="6"/>
        <v>4818</v>
      </c>
      <c r="X42" s="178">
        <f t="shared" si="7"/>
        <v>4527</v>
      </c>
    </row>
    <row r="43" spans="1:24" ht="14.25">
      <c r="A43" s="127">
        <f>W47</f>
        <v>44870</v>
      </c>
      <c r="B43" s="128" t="s">
        <v>118</v>
      </c>
      <c r="C43" s="129"/>
      <c r="D43" s="129"/>
      <c r="E43" s="129"/>
      <c r="N43" s="131">
        <f>X47</f>
        <v>40533</v>
      </c>
      <c r="O43" s="132" t="s">
        <v>118</v>
      </c>
      <c r="Q43" s="166" t="s">
        <v>106</v>
      </c>
      <c r="R43" s="165">
        <f>'1人口の推移　年齢階級別'!F14</f>
        <v>5890</v>
      </c>
      <c r="S43" s="165">
        <f>'1人口の推移　年齢階級別'!G14</f>
        <v>5102</v>
      </c>
      <c r="T43" s="118"/>
      <c r="V43" s="179"/>
      <c r="W43" s="178">
        <f t="shared" si="6"/>
        <v>5890</v>
      </c>
      <c r="X43" s="178">
        <f t="shared" si="7"/>
        <v>5102</v>
      </c>
    </row>
    <row r="44" spans="1:24" ht="14.25">
      <c r="Q44" s="166" t="s">
        <v>107</v>
      </c>
      <c r="R44" s="165">
        <f>'1人口の推移　年齢階級別'!F15</f>
        <v>4655</v>
      </c>
      <c r="S44" s="165">
        <f>'1人口の推移　年齢階級別'!G15</f>
        <v>4359</v>
      </c>
      <c r="T44" s="118"/>
      <c r="V44" s="179"/>
      <c r="W44" s="178">
        <f t="shared" si="6"/>
        <v>4655</v>
      </c>
      <c r="X44" s="178">
        <f t="shared" si="7"/>
        <v>4359</v>
      </c>
    </row>
    <row r="45" spans="1:24" ht="14.25">
      <c r="Q45" s="166" t="s">
        <v>108</v>
      </c>
      <c r="R45" s="165">
        <f>'1人口の推移　年齢階級別'!F16</f>
        <v>4432</v>
      </c>
      <c r="S45" s="165">
        <f>'1人口の推移　年齢階級別'!G16</f>
        <v>4388</v>
      </c>
      <c r="T45" s="118"/>
      <c r="V45" s="179"/>
      <c r="W45" s="178">
        <f t="shared" si="6"/>
        <v>4432</v>
      </c>
      <c r="X45" s="178">
        <f t="shared" si="7"/>
        <v>4388</v>
      </c>
    </row>
    <row r="46" spans="1:24" ht="15" thickBot="1">
      <c r="Q46" s="166" t="s">
        <v>109</v>
      </c>
      <c r="R46" s="165">
        <f>'1人口の推移　年齢階級別'!F17</f>
        <v>4439</v>
      </c>
      <c r="S46" s="165">
        <f>'1人口の推移　年齢階級別'!G17</f>
        <v>4590</v>
      </c>
      <c r="T46" s="118"/>
      <c r="V46" s="179"/>
      <c r="W46" s="180">
        <f t="shared" si="6"/>
        <v>4439</v>
      </c>
      <c r="X46" s="180">
        <f t="shared" si="7"/>
        <v>4590</v>
      </c>
    </row>
    <row r="47" spans="1:24" ht="15" thickBot="1">
      <c r="Q47" s="166" t="s">
        <v>110</v>
      </c>
      <c r="R47" s="165">
        <f>'1人口の推移　年齢階級別'!F18</f>
        <v>4864</v>
      </c>
      <c r="S47" s="165">
        <f>'1人口の推移　年齢階級別'!G18</f>
        <v>4758</v>
      </c>
      <c r="T47" s="118"/>
      <c r="V47" s="172" t="s">
        <v>142</v>
      </c>
      <c r="W47" s="176">
        <f>SUM(W37:W46)</f>
        <v>44870</v>
      </c>
      <c r="X47" s="177">
        <f>SUM(X37:X46)</f>
        <v>40533</v>
      </c>
    </row>
    <row r="48" spans="1:24" ht="14.25">
      <c r="Q48" s="166" t="s">
        <v>111</v>
      </c>
      <c r="R48" s="165">
        <f>'1人口の推移　年齢階級別'!F19</f>
        <v>5054</v>
      </c>
      <c r="S48" s="165">
        <f>'1人口の推移　年齢階級別'!G19</f>
        <v>5222</v>
      </c>
      <c r="T48" s="92"/>
      <c r="V48" s="179" t="s">
        <v>133</v>
      </c>
      <c r="W48" s="178">
        <f t="shared" ref="W48:W54" si="8">R47</f>
        <v>4864</v>
      </c>
      <c r="X48" s="178">
        <f t="shared" ref="X48:X51" si="9">S47</f>
        <v>4758</v>
      </c>
    </row>
    <row r="49" spans="1:24" ht="14.25">
      <c r="A49" s="1069" t="s">
        <v>131</v>
      </c>
      <c r="B49" s="1069"/>
      <c r="N49" s="126" t="s">
        <v>131</v>
      </c>
      <c r="Q49" s="166" t="s">
        <v>140</v>
      </c>
      <c r="R49" s="165">
        <f>'1人口の推移　年齢階級別'!F20</f>
        <v>3342</v>
      </c>
      <c r="S49" s="165">
        <f>'1人口の推移　年齢階級別'!G20</f>
        <v>3792</v>
      </c>
      <c r="V49" s="179"/>
      <c r="W49" s="178">
        <f t="shared" si="8"/>
        <v>5054</v>
      </c>
      <c r="X49" s="178">
        <f t="shared" si="9"/>
        <v>5222</v>
      </c>
    </row>
    <row r="50" spans="1:24" ht="14.25">
      <c r="A50" s="127">
        <f>W36</f>
        <v>9659</v>
      </c>
      <c r="B50" s="128" t="s">
        <v>118</v>
      </c>
      <c r="C50" s="129"/>
      <c r="D50" s="129"/>
      <c r="E50" s="129"/>
      <c r="N50" s="131">
        <f>X36</f>
        <v>8862</v>
      </c>
      <c r="O50" s="132" t="s">
        <v>118</v>
      </c>
      <c r="Q50" s="167" t="s">
        <v>141</v>
      </c>
      <c r="R50" s="165">
        <f>'1人口の推移　年齢階級別'!F21</f>
        <v>2342</v>
      </c>
      <c r="S50" s="165">
        <f>'1人口の推移　年齢階級別'!G21</f>
        <v>2860</v>
      </c>
      <c r="V50" s="179"/>
      <c r="W50" s="178">
        <f t="shared" si="8"/>
        <v>3342</v>
      </c>
      <c r="X50" s="178">
        <f t="shared" si="9"/>
        <v>3792</v>
      </c>
    </row>
    <row r="51" spans="1:24" ht="14.25">
      <c r="Q51" s="166" t="s">
        <v>658</v>
      </c>
      <c r="R51" s="165">
        <v>1338</v>
      </c>
      <c r="S51" s="165">
        <v>2370</v>
      </c>
      <c r="V51" s="179"/>
      <c r="W51" s="178">
        <f t="shared" si="8"/>
        <v>2342</v>
      </c>
      <c r="X51" s="178">
        <f t="shared" si="9"/>
        <v>2860</v>
      </c>
    </row>
    <row r="52" spans="1:24" ht="14.25">
      <c r="Q52" s="166" t="s">
        <v>659</v>
      </c>
      <c r="R52" s="165">
        <v>556</v>
      </c>
      <c r="S52" s="165">
        <v>1441</v>
      </c>
      <c r="V52" s="179"/>
      <c r="W52" s="165">
        <f t="shared" si="8"/>
        <v>1338</v>
      </c>
      <c r="X52" s="165">
        <f>S51</f>
        <v>2370</v>
      </c>
    </row>
    <row r="53" spans="1:24" ht="14.25">
      <c r="Q53" s="166" t="s">
        <v>660</v>
      </c>
      <c r="R53" s="165">
        <v>116</v>
      </c>
      <c r="S53" s="165">
        <v>503</v>
      </c>
      <c r="V53" s="179"/>
      <c r="W53" s="165">
        <f t="shared" si="8"/>
        <v>556</v>
      </c>
      <c r="X53" s="165">
        <f>S52</f>
        <v>1441</v>
      </c>
    </row>
    <row r="54" spans="1:24" ht="14.25" customHeight="1" thickBot="1">
      <c r="V54" s="179"/>
      <c r="W54" s="856">
        <f t="shared" si="8"/>
        <v>116</v>
      </c>
      <c r="X54" s="856">
        <f>S53</f>
        <v>503</v>
      </c>
    </row>
    <row r="55" spans="1:24" ht="14.25" thickBot="1">
      <c r="V55" s="857" t="s">
        <v>661</v>
      </c>
      <c r="W55" s="176">
        <f>SUM(W48:W54)</f>
        <v>17612</v>
      </c>
      <c r="X55" s="177">
        <f>SUM(X48:X54)</f>
        <v>20946</v>
      </c>
    </row>
    <row r="58" spans="1:24" ht="13.5" customHeight="1"/>
  </sheetData>
  <mergeCells count="6">
    <mergeCell ref="A49:B49"/>
    <mergeCell ref="A10:B10"/>
    <mergeCell ref="A16:B16"/>
    <mergeCell ref="A23:B23"/>
    <mergeCell ref="A36:B36"/>
    <mergeCell ref="A42:B42"/>
  </mergeCells>
  <phoneticPr fontId="15"/>
  <printOptions horizontalCentered="1"/>
  <pageMargins left="0.74803149606299213" right="0.55118110236220474" top="0.59055118110236227" bottom="0.59055118110236227"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7"/>
  <sheetViews>
    <sheetView showGridLines="0" workbookViewId="0">
      <selection activeCell="P1" sqref="P1:X53"/>
    </sheetView>
  </sheetViews>
  <sheetFormatPr defaultRowHeight="13.5"/>
  <cols>
    <col min="1" max="1" width="8" style="94" customWidth="1"/>
    <col min="2" max="2" width="2.5" style="94" customWidth="1"/>
    <col min="3" max="3" width="3.5" style="94" customWidth="1"/>
    <col min="4" max="4" width="8" style="94" customWidth="1"/>
    <col min="5" max="5" width="4.125" style="94" customWidth="1"/>
    <col min="6" max="6" width="8.25" style="94" customWidth="1"/>
    <col min="7" max="7" width="3.625" style="99" customWidth="1"/>
    <col min="8" max="8" width="8.625" style="99" customWidth="1"/>
    <col min="9" max="9" width="3.5" style="99" customWidth="1"/>
    <col min="10" max="10" width="8.875" style="99" customWidth="1"/>
    <col min="11" max="11" width="3.875" style="99" customWidth="1"/>
    <col min="12" max="12" width="9" style="99"/>
    <col min="13" max="13" width="4.5" style="99" bestFit="1" customWidth="1"/>
    <col min="14" max="14" width="7.875" style="99" customWidth="1"/>
    <col min="15" max="15" width="3.25" style="99" customWidth="1"/>
    <col min="16" max="17" width="9" style="99"/>
    <col min="18" max="18" width="9.5" style="94" bestFit="1" customWidth="1"/>
    <col min="19" max="19" width="9.5" style="99" bestFit="1" customWidth="1"/>
    <col min="20" max="20" width="4.875" style="94" customWidth="1"/>
    <col min="21" max="21" width="5.5" style="94" customWidth="1"/>
    <col min="22" max="16384" width="9" style="94"/>
  </cols>
  <sheetData>
    <row r="1" spans="1:24" ht="17.25">
      <c r="B1" s="116"/>
      <c r="C1" s="117"/>
      <c r="D1" s="117"/>
      <c r="E1" s="117"/>
      <c r="Q1" s="108" t="s">
        <v>93</v>
      </c>
      <c r="S1" s="94"/>
      <c r="T1" s="107" t="s">
        <v>74</v>
      </c>
      <c r="U1" s="106"/>
    </row>
    <row r="2" spans="1:24">
      <c r="T2" s="118"/>
    </row>
    <row r="3" spans="1:24">
      <c r="F3" s="119" t="s">
        <v>136</v>
      </c>
      <c r="H3" s="99">
        <f>'1人口の推移　年齢階級別'!B30</f>
        <v>88743</v>
      </c>
      <c r="I3" s="119" t="s">
        <v>118</v>
      </c>
      <c r="J3" s="120" t="s">
        <v>119</v>
      </c>
      <c r="K3" s="99">
        <f>'1人口の推移　年齢階級別'!B51</f>
        <v>435</v>
      </c>
      <c r="L3" s="99" t="s">
        <v>120</v>
      </c>
      <c r="T3" s="118"/>
    </row>
    <row r="4" spans="1:24" ht="14.25">
      <c r="C4" s="94" t="s">
        <v>121</v>
      </c>
      <c r="D4" s="122">
        <f>'1人口の推移　年齢階級別'!C30</f>
        <v>44321</v>
      </c>
      <c r="E4" s="94" t="s">
        <v>118</v>
      </c>
      <c r="F4" s="120" t="s">
        <v>122</v>
      </c>
      <c r="G4" s="99">
        <f>'1人口の推移　年齢階級別'!C51</f>
        <v>280</v>
      </c>
      <c r="H4" s="120" t="s">
        <v>123</v>
      </c>
      <c r="I4" s="123" t="s">
        <v>124</v>
      </c>
      <c r="J4" s="124">
        <f>'1人口の推移　年齢階級別'!D30</f>
        <v>44422</v>
      </c>
      <c r="K4" s="119" t="s">
        <v>118</v>
      </c>
      <c r="L4" s="120" t="s">
        <v>122</v>
      </c>
      <c r="M4" s="99">
        <f>'1人口の推移　年齢階級別'!D51</f>
        <v>155</v>
      </c>
      <c r="N4" s="120" t="s">
        <v>123</v>
      </c>
      <c r="O4" s="120"/>
      <c r="Q4" s="109" t="s">
        <v>41</v>
      </c>
      <c r="R4" s="169" t="s">
        <v>3</v>
      </c>
      <c r="S4" s="169" t="s">
        <v>4</v>
      </c>
      <c r="T4" s="118"/>
      <c r="V4" s="109" t="s">
        <v>41</v>
      </c>
      <c r="W4" s="173" t="s">
        <v>125</v>
      </c>
      <c r="X4" s="173" t="s">
        <v>124</v>
      </c>
    </row>
    <row r="5" spans="1:24" ht="14.25">
      <c r="Q5" s="166" t="s">
        <v>2</v>
      </c>
      <c r="R5" s="165">
        <f>'1人口の推移　年齢階級別'!C30</f>
        <v>44321</v>
      </c>
      <c r="S5" s="165">
        <f>'1人口の推移　年齢階級別'!D30</f>
        <v>44422</v>
      </c>
      <c r="T5" s="118"/>
      <c r="V5" s="170" t="s">
        <v>144</v>
      </c>
      <c r="W5" s="174">
        <f>R6</f>
        <v>1746</v>
      </c>
      <c r="X5" s="174">
        <f t="shared" ref="X5:X7" si="0">S6</f>
        <v>1595</v>
      </c>
    </row>
    <row r="6" spans="1:24" ht="14.25">
      <c r="Q6" s="166" t="s">
        <v>97</v>
      </c>
      <c r="R6" s="165">
        <f>'1人口の推移　年齢階級別'!C31</f>
        <v>1746</v>
      </c>
      <c r="S6" s="165">
        <f>'1人口の推移　年齢階級別'!D31</f>
        <v>1595</v>
      </c>
      <c r="T6" s="118"/>
      <c r="V6" s="171" t="s">
        <v>128</v>
      </c>
      <c r="W6" s="174">
        <f>R7</f>
        <v>1919</v>
      </c>
      <c r="X6" s="174">
        <f t="shared" si="0"/>
        <v>1856</v>
      </c>
    </row>
    <row r="7" spans="1:24" ht="15" thickBot="1">
      <c r="Q7" s="166" t="s">
        <v>98</v>
      </c>
      <c r="R7" s="165">
        <f>'1人口の推移　年齢階級別'!C32</f>
        <v>1919</v>
      </c>
      <c r="S7" s="165">
        <f>'1人口の推移　年齢階級別'!D32</f>
        <v>1856</v>
      </c>
      <c r="T7" s="118"/>
      <c r="V7" s="171"/>
      <c r="W7" s="175">
        <f>R8</f>
        <v>2248</v>
      </c>
      <c r="X7" s="175">
        <f t="shared" si="0"/>
        <v>1961</v>
      </c>
    </row>
    <row r="8" spans="1:24" ht="15" thickBot="1">
      <c r="A8" s="1069" t="s">
        <v>127</v>
      </c>
      <c r="B8" s="1069"/>
      <c r="N8" s="126" t="s">
        <v>127</v>
      </c>
      <c r="Q8" s="166" t="s">
        <v>99</v>
      </c>
      <c r="R8" s="165">
        <f>'1人口の推移　年齢階級別'!C33</f>
        <v>2248</v>
      </c>
      <c r="S8" s="165">
        <f>'1人口の推移　年齢階級別'!D33</f>
        <v>1961</v>
      </c>
      <c r="T8" s="118"/>
      <c r="V8" s="172" t="s">
        <v>142</v>
      </c>
      <c r="W8" s="176">
        <f>SUM(W5:W7)</f>
        <v>5913</v>
      </c>
      <c r="X8" s="177">
        <f>SUM(X5:X7)</f>
        <v>5412</v>
      </c>
    </row>
    <row r="9" spans="1:24" ht="14.25">
      <c r="A9" s="127">
        <f>W27</f>
        <v>10117</v>
      </c>
      <c r="B9" s="128" t="s">
        <v>118</v>
      </c>
      <c r="C9" s="129"/>
      <c r="D9" s="129"/>
      <c r="E9" s="129"/>
      <c r="N9" s="127">
        <f>X27</f>
        <v>12880</v>
      </c>
      <c r="O9" s="130" t="s">
        <v>118</v>
      </c>
      <c r="Q9" s="166" t="s">
        <v>100</v>
      </c>
      <c r="R9" s="165">
        <f>'1人口の推移　年齢階級別'!C34</f>
        <v>2433</v>
      </c>
      <c r="S9" s="165">
        <f>'1人口の推移　年齢階級別'!D34</f>
        <v>2233</v>
      </c>
      <c r="T9" s="118"/>
      <c r="V9" s="179" t="s">
        <v>143</v>
      </c>
      <c r="W9" s="178">
        <f t="shared" ref="W9:W18" si="1">R9</f>
        <v>2433</v>
      </c>
      <c r="X9" s="178">
        <f t="shared" ref="X9:X18" si="2">S9</f>
        <v>2233</v>
      </c>
    </row>
    <row r="10" spans="1:24" ht="14.25">
      <c r="Q10" s="166" t="s">
        <v>101</v>
      </c>
      <c r="R10" s="165">
        <f>'1人口の推移　年齢階級別'!C35</f>
        <v>2448</v>
      </c>
      <c r="S10" s="165">
        <f>'1人口の推移　年齢階級別'!D35</f>
        <v>2112</v>
      </c>
      <c r="T10" s="118"/>
      <c r="V10" s="179" t="s">
        <v>130</v>
      </c>
      <c r="W10" s="178">
        <f t="shared" si="1"/>
        <v>2448</v>
      </c>
      <c r="X10" s="178">
        <f t="shared" si="2"/>
        <v>2112</v>
      </c>
    </row>
    <row r="11" spans="1:24" ht="14.25">
      <c r="Q11" s="166" t="s">
        <v>102</v>
      </c>
      <c r="R11" s="165">
        <f>'1人口の推移　年齢階級別'!C36</f>
        <v>2100</v>
      </c>
      <c r="S11" s="165">
        <f>'1人口の推移　年齢階級別'!D36</f>
        <v>1776</v>
      </c>
      <c r="T11" s="118"/>
      <c r="V11" s="179"/>
      <c r="W11" s="178">
        <f t="shared" si="1"/>
        <v>2100</v>
      </c>
      <c r="X11" s="178">
        <f t="shared" si="2"/>
        <v>1776</v>
      </c>
    </row>
    <row r="12" spans="1:24" ht="14.25">
      <c r="Q12" s="166" t="s">
        <v>103</v>
      </c>
      <c r="R12" s="165">
        <f>'1人口の推移　年齢階級別'!C37</f>
        <v>2464</v>
      </c>
      <c r="S12" s="165">
        <f>'1人口の推移　年齢階級別'!D37</f>
        <v>2171</v>
      </c>
      <c r="T12" s="118"/>
      <c r="V12" s="179"/>
      <c r="W12" s="178">
        <f t="shared" si="1"/>
        <v>2464</v>
      </c>
      <c r="X12" s="178">
        <f t="shared" si="2"/>
        <v>2171</v>
      </c>
    </row>
    <row r="13" spans="1:24" ht="14.25">
      <c r="Q13" s="166" t="s">
        <v>104</v>
      </c>
      <c r="R13" s="165">
        <f>'1人口の推移　年齢階級別'!C38</f>
        <v>2641</v>
      </c>
      <c r="S13" s="165">
        <f>'1人口の推移　年齢階級別'!D38</f>
        <v>2364</v>
      </c>
      <c r="T13" s="118"/>
      <c r="V13" s="179"/>
      <c r="W13" s="178">
        <f t="shared" si="1"/>
        <v>2641</v>
      </c>
      <c r="X13" s="178">
        <f t="shared" si="2"/>
        <v>2364</v>
      </c>
    </row>
    <row r="14" spans="1:24" ht="14.25">
      <c r="A14" s="1069" t="s">
        <v>129</v>
      </c>
      <c r="B14" s="1069"/>
      <c r="N14" s="126" t="s">
        <v>129</v>
      </c>
      <c r="Q14" s="166" t="s">
        <v>105</v>
      </c>
      <c r="R14" s="165">
        <f>'1人口の推移　年齢階級別'!C39</f>
        <v>2841</v>
      </c>
      <c r="S14" s="165">
        <f>'1人口の推移　年齢階級別'!D39</f>
        <v>2777</v>
      </c>
      <c r="T14" s="118"/>
      <c r="V14" s="179"/>
      <c r="W14" s="178">
        <f t="shared" si="1"/>
        <v>2841</v>
      </c>
      <c r="X14" s="178">
        <f t="shared" si="2"/>
        <v>2777</v>
      </c>
    </row>
    <row r="15" spans="1:24" ht="14.25">
      <c r="A15" s="127">
        <f>W19</f>
        <v>26839</v>
      </c>
      <c r="B15" s="128" t="s">
        <v>118</v>
      </c>
      <c r="C15" s="129"/>
      <c r="D15" s="129"/>
      <c r="E15" s="129"/>
      <c r="N15" s="131">
        <f>X19</f>
        <v>25036</v>
      </c>
      <c r="O15" s="132" t="s">
        <v>118</v>
      </c>
      <c r="Q15" s="166" t="s">
        <v>106</v>
      </c>
      <c r="R15" s="165">
        <f>'1人口の推移　年齢階級別'!C40</f>
        <v>3561</v>
      </c>
      <c r="S15" s="165">
        <f>'1人口の推移　年齢階級別'!D40</f>
        <v>3173</v>
      </c>
      <c r="T15" s="118"/>
      <c r="V15" s="179"/>
      <c r="W15" s="178">
        <f t="shared" si="1"/>
        <v>3561</v>
      </c>
      <c r="X15" s="178">
        <f t="shared" si="2"/>
        <v>3173</v>
      </c>
    </row>
    <row r="16" spans="1:24" ht="14.25">
      <c r="Q16" s="166" t="s">
        <v>107</v>
      </c>
      <c r="R16" s="165">
        <f>'1人口の推移　年齢階級別'!C41</f>
        <v>2792</v>
      </c>
      <c r="S16" s="165">
        <f>'1人口の推移　年齢階級別'!D41</f>
        <v>2701</v>
      </c>
      <c r="T16" s="118"/>
      <c r="V16" s="179"/>
      <c r="W16" s="178">
        <f t="shared" si="1"/>
        <v>2792</v>
      </c>
      <c r="X16" s="178">
        <f t="shared" si="2"/>
        <v>2701</v>
      </c>
    </row>
    <row r="17" spans="1:24" ht="14.25">
      <c r="Q17" s="166" t="s">
        <v>108</v>
      </c>
      <c r="R17" s="165">
        <f>'1人口の推移　年齢階級別'!C42</f>
        <v>2758</v>
      </c>
      <c r="S17" s="165">
        <f>'1人口の推移　年齢階級別'!D42</f>
        <v>2797</v>
      </c>
      <c r="T17" s="118"/>
      <c r="V17" s="179"/>
      <c r="W17" s="178">
        <f t="shared" si="1"/>
        <v>2758</v>
      </c>
      <c r="X17" s="178">
        <f t="shared" si="2"/>
        <v>2797</v>
      </c>
    </row>
    <row r="18" spans="1:24" ht="15" thickBot="1">
      <c r="Q18" s="166" t="s">
        <v>109</v>
      </c>
      <c r="R18" s="165">
        <f>'1人口の推移　年齢階級別'!C43</f>
        <v>2801</v>
      </c>
      <c r="S18" s="165">
        <f>'1人口の推移　年齢階級別'!D43</f>
        <v>2932</v>
      </c>
      <c r="T18" s="118"/>
      <c r="V18" s="179"/>
      <c r="W18" s="180">
        <f t="shared" si="1"/>
        <v>2801</v>
      </c>
      <c r="X18" s="180">
        <f t="shared" si="2"/>
        <v>2932</v>
      </c>
    </row>
    <row r="19" spans="1:24" ht="15" thickBot="1">
      <c r="Q19" s="166" t="s">
        <v>110</v>
      </c>
      <c r="R19" s="165">
        <f>'1人口の推移　年齢階級別'!C44</f>
        <v>3030</v>
      </c>
      <c r="S19" s="165">
        <f>'1人口の推移　年齢階級別'!D44</f>
        <v>2952</v>
      </c>
      <c r="T19" s="118"/>
      <c r="V19" s="172" t="s">
        <v>142</v>
      </c>
      <c r="W19" s="176">
        <f>SUM(W9:W18)</f>
        <v>26839</v>
      </c>
      <c r="X19" s="177">
        <f>SUM(X9:X18)</f>
        <v>25036</v>
      </c>
    </row>
    <row r="20" spans="1:24" ht="14.25">
      <c r="Q20" s="166" t="s">
        <v>111</v>
      </c>
      <c r="R20" s="165">
        <f>'1人口の推移　年齢階級別'!C45</f>
        <v>3145</v>
      </c>
      <c r="S20" s="165">
        <f>'1人口の推移　年齢階級別'!D45</f>
        <v>3303</v>
      </c>
      <c r="T20" s="92"/>
      <c r="V20" s="171" t="s">
        <v>133</v>
      </c>
      <c r="W20" s="178">
        <f t="shared" ref="W20:W26" si="3">R19</f>
        <v>3030</v>
      </c>
      <c r="X20" s="178">
        <f t="shared" ref="X20:X24" si="4">S19</f>
        <v>2952</v>
      </c>
    </row>
    <row r="21" spans="1:24" ht="14.25">
      <c r="A21" s="1069" t="s">
        <v>131</v>
      </c>
      <c r="B21" s="1069"/>
      <c r="N21" s="126" t="s">
        <v>131</v>
      </c>
      <c r="Q21" s="166" t="s">
        <v>140</v>
      </c>
      <c r="R21" s="165">
        <f>'1人口の推移　年齢階級別'!C46</f>
        <v>2097</v>
      </c>
      <c r="S21" s="165">
        <f>'1人口の推移　年齢階級別'!D46</f>
        <v>2431</v>
      </c>
      <c r="V21" s="171"/>
      <c r="W21" s="174">
        <f t="shared" si="3"/>
        <v>3145</v>
      </c>
      <c r="X21" s="174">
        <f t="shared" si="4"/>
        <v>3303</v>
      </c>
    </row>
    <row r="22" spans="1:24" ht="14.25">
      <c r="A22" s="127">
        <f>W8</f>
        <v>5913</v>
      </c>
      <c r="B22" s="128" t="s">
        <v>118</v>
      </c>
      <c r="C22" s="129"/>
      <c r="D22" s="129"/>
      <c r="E22" s="129"/>
      <c r="N22" s="131">
        <f>X8</f>
        <v>5412</v>
      </c>
      <c r="O22" s="132" t="s">
        <v>118</v>
      </c>
      <c r="Q22" s="166" t="s">
        <v>662</v>
      </c>
      <c r="R22" s="165">
        <f>'1人口の推移　年齢階級別'!C49</f>
        <v>397</v>
      </c>
      <c r="S22" s="165">
        <f>'1人口の推移　年齢階級別'!D49</f>
        <v>1060</v>
      </c>
      <c r="V22" s="171"/>
      <c r="W22" s="174">
        <f t="shared" si="3"/>
        <v>2097</v>
      </c>
      <c r="X22" s="174">
        <f t="shared" si="4"/>
        <v>2431</v>
      </c>
    </row>
    <row r="23" spans="1:24" ht="14.25">
      <c r="Q23" s="166" t="s">
        <v>663</v>
      </c>
      <c r="R23" s="165">
        <v>965</v>
      </c>
      <c r="S23" s="165">
        <v>1734</v>
      </c>
      <c r="V23" s="171"/>
      <c r="W23" s="174">
        <f t="shared" si="3"/>
        <v>397</v>
      </c>
      <c r="X23" s="174">
        <f t="shared" si="4"/>
        <v>1060</v>
      </c>
    </row>
    <row r="24" spans="1:24" ht="14.25">
      <c r="Q24" s="166" t="s">
        <v>664</v>
      </c>
      <c r="R24" s="165">
        <v>397</v>
      </c>
      <c r="S24" s="112">
        <v>1060</v>
      </c>
      <c r="V24" s="171"/>
      <c r="W24" s="174">
        <f t="shared" si="3"/>
        <v>965</v>
      </c>
      <c r="X24" s="174">
        <f t="shared" si="4"/>
        <v>1734</v>
      </c>
    </row>
    <row r="25" spans="1:24" ht="14.25">
      <c r="Q25" s="860" t="s">
        <v>665</v>
      </c>
      <c r="R25" s="165">
        <v>86</v>
      </c>
      <c r="S25" s="112">
        <v>340</v>
      </c>
      <c r="V25" s="859"/>
      <c r="W25" s="174">
        <f t="shared" si="3"/>
        <v>397</v>
      </c>
      <c r="X25" s="174">
        <f>S24</f>
        <v>1060</v>
      </c>
    </row>
    <row r="26" spans="1:24" ht="14.25" thickBot="1">
      <c r="Q26" s="861"/>
      <c r="V26" s="171"/>
      <c r="W26" s="175">
        <f t="shared" si="3"/>
        <v>86</v>
      </c>
      <c r="X26" s="175">
        <f>S25</f>
        <v>340</v>
      </c>
    </row>
    <row r="27" spans="1:24" ht="14.25" thickBot="1">
      <c r="V27" s="172" t="s">
        <v>669</v>
      </c>
      <c r="W27" s="176">
        <f>SUM(W20:W26)</f>
        <v>10117</v>
      </c>
      <c r="X27" s="177">
        <f>SUM(X20:X26)</f>
        <v>12880</v>
      </c>
    </row>
    <row r="28" spans="1:24">
      <c r="V28" s="181"/>
      <c r="W28" s="182"/>
      <c r="X28" s="182"/>
    </row>
    <row r="29" spans="1:24">
      <c r="F29" s="119" t="s">
        <v>137</v>
      </c>
      <c r="H29" s="99">
        <f>'1人口の推移　年齢階級別'!E30</f>
        <v>54572</v>
      </c>
      <c r="I29" s="119" t="s">
        <v>118</v>
      </c>
      <c r="J29" s="120" t="s">
        <v>135</v>
      </c>
      <c r="K29" s="99">
        <f>'1人口の推移　年齢階級別'!E51</f>
        <v>398</v>
      </c>
      <c r="L29" s="99" t="s">
        <v>120</v>
      </c>
      <c r="T29" s="118"/>
    </row>
    <row r="30" spans="1:24" ht="14.25">
      <c r="C30" s="94" t="s">
        <v>121</v>
      </c>
      <c r="D30" s="122">
        <f>'1人口の推移　年齢階級別'!F30</f>
        <v>28378</v>
      </c>
      <c r="E30" s="94" t="s">
        <v>118</v>
      </c>
      <c r="F30" s="120" t="s">
        <v>122</v>
      </c>
      <c r="G30" s="99">
        <f>'1人口の推移　年齢階級別'!F51</f>
        <v>278</v>
      </c>
      <c r="H30" s="120" t="s">
        <v>123</v>
      </c>
      <c r="I30" s="123" t="s">
        <v>124</v>
      </c>
      <c r="J30" s="124">
        <f>'1人口の推移　年齢階級別'!G30</f>
        <v>26194</v>
      </c>
      <c r="K30" s="119" t="s">
        <v>118</v>
      </c>
      <c r="L30" s="120" t="s">
        <v>122</v>
      </c>
      <c r="M30" s="99">
        <f>'1人口の推移　年齢階級別'!G51</f>
        <v>120</v>
      </c>
      <c r="N30" s="120" t="s">
        <v>123</v>
      </c>
      <c r="O30" s="120"/>
      <c r="Q30" s="109" t="s">
        <v>8</v>
      </c>
      <c r="R30" s="169" t="s">
        <v>3</v>
      </c>
      <c r="S30" s="169" t="s">
        <v>4</v>
      </c>
      <c r="T30" s="118"/>
      <c r="V30" s="109" t="s">
        <v>8</v>
      </c>
      <c r="W30" s="173" t="s">
        <v>125</v>
      </c>
      <c r="X30" s="173" t="s">
        <v>124</v>
      </c>
    </row>
    <row r="31" spans="1:24" ht="14.25">
      <c r="Q31" s="166" t="s">
        <v>2</v>
      </c>
      <c r="R31" s="165">
        <f>'1人口の推移　年齢階級別'!F30</f>
        <v>28378</v>
      </c>
      <c r="S31" s="165">
        <f>'1人口の推移　年齢階級別'!G30</f>
        <v>26194</v>
      </c>
      <c r="T31" s="118"/>
      <c r="V31" s="170" t="s">
        <v>144</v>
      </c>
      <c r="W31" s="174">
        <f>R32</f>
        <v>1175</v>
      </c>
      <c r="X31" s="174">
        <f t="shared" ref="X31:X33" si="5">S32</f>
        <v>1056</v>
      </c>
    </row>
    <row r="32" spans="1:24" ht="14.25">
      <c r="Q32" s="166" t="s">
        <v>97</v>
      </c>
      <c r="R32" s="165">
        <f>'1人口の推移　年齢階級別'!F31</f>
        <v>1175</v>
      </c>
      <c r="S32" s="165">
        <f>'1人口の推移　年齢階級別'!G31</f>
        <v>1056</v>
      </c>
      <c r="T32" s="118"/>
      <c r="V32" s="171" t="s">
        <v>128</v>
      </c>
      <c r="W32" s="174">
        <f>R33</f>
        <v>1261</v>
      </c>
      <c r="X32" s="174">
        <f t="shared" si="5"/>
        <v>1182</v>
      </c>
    </row>
    <row r="33" spans="1:24" ht="15" thickBot="1">
      <c r="Q33" s="166" t="s">
        <v>98</v>
      </c>
      <c r="R33" s="165">
        <f>'1人口の推移　年齢階級別'!F32</f>
        <v>1261</v>
      </c>
      <c r="S33" s="165">
        <f>'1人口の推移　年齢階級別'!G32</f>
        <v>1182</v>
      </c>
      <c r="T33" s="118"/>
      <c r="V33" s="171"/>
      <c r="W33" s="175">
        <f>R34</f>
        <v>1310</v>
      </c>
      <c r="X33" s="175">
        <f t="shared" si="5"/>
        <v>1212</v>
      </c>
    </row>
    <row r="34" spans="1:24" ht="15" thickBot="1">
      <c r="A34" s="1069" t="s">
        <v>127</v>
      </c>
      <c r="B34" s="1069"/>
      <c r="N34" s="126" t="s">
        <v>127</v>
      </c>
      <c r="Q34" s="166" t="s">
        <v>99</v>
      </c>
      <c r="R34" s="165">
        <f>'1人口の推移　年齢階級別'!F33</f>
        <v>1310</v>
      </c>
      <c r="S34" s="165">
        <f>'1人口の推移　年齢階級別'!G33</f>
        <v>1212</v>
      </c>
      <c r="T34" s="118"/>
      <c r="V34" s="172" t="s">
        <v>142</v>
      </c>
      <c r="W34" s="176">
        <f>SUM(W31:W33)</f>
        <v>3746</v>
      </c>
      <c r="X34" s="177">
        <f>SUM(X31:X33)</f>
        <v>3450</v>
      </c>
    </row>
    <row r="35" spans="1:24" ht="14.25">
      <c r="A35" s="127">
        <f>W53</f>
        <v>5366</v>
      </c>
      <c r="B35" s="128" t="s">
        <v>118</v>
      </c>
      <c r="C35" s="129"/>
      <c r="D35" s="129"/>
      <c r="E35" s="129"/>
      <c r="N35" s="127">
        <f>X53</f>
        <v>6174</v>
      </c>
      <c r="O35" s="130" t="s">
        <v>118</v>
      </c>
      <c r="Q35" s="166" t="s">
        <v>100</v>
      </c>
      <c r="R35" s="165">
        <f>'1人口の推移　年齢階級別'!F34</f>
        <v>1467</v>
      </c>
      <c r="S35" s="165">
        <f>'1人口の推移　年齢階級別'!G34</f>
        <v>1295</v>
      </c>
      <c r="T35" s="118"/>
      <c r="V35" s="179" t="s">
        <v>143</v>
      </c>
      <c r="W35" s="178">
        <f t="shared" ref="W35:W44" si="6">R35</f>
        <v>1467</v>
      </c>
      <c r="X35" s="178">
        <f t="shared" ref="X35:X44" si="7">S35</f>
        <v>1295</v>
      </c>
    </row>
    <row r="36" spans="1:24" ht="14.25">
      <c r="Q36" s="166" t="s">
        <v>101</v>
      </c>
      <c r="R36" s="165">
        <f>'1人口の推移　年齢階級別'!F35</f>
        <v>1781</v>
      </c>
      <c r="S36" s="165">
        <f>'1人口の推移　年齢階級別'!G35</f>
        <v>1359</v>
      </c>
      <c r="T36" s="118"/>
      <c r="V36" s="179" t="s">
        <v>130</v>
      </c>
      <c r="W36" s="178">
        <f t="shared" si="6"/>
        <v>1781</v>
      </c>
      <c r="X36" s="178">
        <f t="shared" si="7"/>
        <v>1359</v>
      </c>
    </row>
    <row r="37" spans="1:24" ht="14.25">
      <c r="Q37" s="166" t="s">
        <v>102</v>
      </c>
      <c r="R37" s="165">
        <f>'1人口の推移　年齢階級別'!F36</f>
        <v>1599</v>
      </c>
      <c r="S37" s="165">
        <f>'1人口の推移　年齢階級別'!G36</f>
        <v>1197</v>
      </c>
      <c r="T37" s="118"/>
      <c r="V37" s="179"/>
      <c r="W37" s="178">
        <f t="shared" si="6"/>
        <v>1599</v>
      </c>
      <c r="X37" s="178">
        <f t="shared" si="7"/>
        <v>1197</v>
      </c>
    </row>
    <row r="38" spans="1:24" ht="14.25">
      <c r="Q38" s="166" t="s">
        <v>103</v>
      </c>
      <c r="R38" s="165">
        <f>'1人口の推移　年齢階級別'!F37</f>
        <v>1873</v>
      </c>
      <c r="S38" s="165">
        <f>'1人口の推移　年齢階級別'!G37</f>
        <v>1479</v>
      </c>
      <c r="T38" s="118"/>
      <c r="V38" s="179"/>
      <c r="W38" s="178">
        <f t="shared" si="6"/>
        <v>1873</v>
      </c>
      <c r="X38" s="178">
        <f t="shared" si="7"/>
        <v>1479</v>
      </c>
    </row>
    <row r="39" spans="1:24" ht="14.25">
      <c r="Q39" s="166" t="s">
        <v>104</v>
      </c>
      <c r="R39" s="165">
        <f>'1人口の推移　年齢階級別'!F38</f>
        <v>1830</v>
      </c>
      <c r="S39" s="165">
        <f>'1人口の推移　年齢階級別'!G38</f>
        <v>1581</v>
      </c>
      <c r="T39" s="118"/>
      <c r="V39" s="179"/>
      <c r="W39" s="178">
        <f t="shared" si="6"/>
        <v>1830</v>
      </c>
      <c r="X39" s="178">
        <f t="shared" si="7"/>
        <v>1581</v>
      </c>
    </row>
    <row r="40" spans="1:24" ht="14.25">
      <c r="A40" s="1069" t="s">
        <v>129</v>
      </c>
      <c r="B40" s="1069"/>
      <c r="N40" s="126" t="s">
        <v>129</v>
      </c>
      <c r="Q40" s="166" t="s">
        <v>105</v>
      </c>
      <c r="R40" s="165">
        <f>'1人口の推移　年齢階級別'!F39</f>
        <v>1977</v>
      </c>
      <c r="S40" s="165">
        <f>'1人口の推移　年齢階級別'!G39</f>
        <v>1750</v>
      </c>
      <c r="T40" s="118"/>
      <c r="V40" s="179"/>
      <c r="W40" s="178">
        <f t="shared" si="6"/>
        <v>1977</v>
      </c>
      <c r="X40" s="178">
        <f t="shared" si="7"/>
        <v>1750</v>
      </c>
    </row>
    <row r="41" spans="1:24" ht="14.25">
      <c r="A41" s="127">
        <f>W45</f>
        <v>18031</v>
      </c>
      <c r="B41" s="128" t="s">
        <v>118</v>
      </c>
      <c r="C41" s="129"/>
      <c r="D41" s="129"/>
      <c r="E41" s="129"/>
      <c r="N41" s="131">
        <f>X45</f>
        <v>15497</v>
      </c>
      <c r="O41" s="132" t="s">
        <v>118</v>
      </c>
      <c r="Q41" s="166" t="s">
        <v>106</v>
      </c>
      <c r="R41" s="165">
        <f>'1人口の推移　年齢階級別'!F40</f>
        <v>2329</v>
      </c>
      <c r="S41" s="165">
        <f>'1人口の推移　年齢階級別'!G40</f>
        <v>1929</v>
      </c>
      <c r="T41" s="118"/>
      <c r="V41" s="179"/>
      <c r="W41" s="178">
        <f t="shared" si="6"/>
        <v>2329</v>
      </c>
      <c r="X41" s="178">
        <f t="shared" si="7"/>
        <v>1929</v>
      </c>
    </row>
    <row r="42" spans="1:24" ht="14.25">
      <c r="Q42" s="166" t="s">
        <v>107</v>
      </c>
      <c r="R42" s="165">
        <f>'1人口の推移　年齢階級別'!F41</f>
        <v>1863</v>
      </c>
      <c r="S42" s="165">
        <f>'1人口の推移　年齢階級別'!G41</f>
        <v>1658</v>
      </c>
      <c r="T42" s="118"/>
      <c r="V42" s="179"/>
      <c r="W42" s="178">
        <f t="shared" si="6"/>
        <v>1863</v>
      </c>
      <c r="X42" s="178">
        <f t="shared" si="7"/>
        <v>1658</v>
      </c>
    </row>
    <row r="43" spans="1:24" ht="14.25">
      <c r="Q43" s="166" t="s">
        <v>108</v>
      </c>
      <c r="R43" s="165">
        <f>'1人口の推移　年齢階級別'!F42</f>
        <v>1674</v>
      </c>
      <c r="S43" s="165">
        <f>'1人口の推移　年齢階級別'!G42</f>
        <v>1591</v>
      </c>
      <c r="T43" s="118"/>
      <c r="V43" s="179"/>
      <c r="W43" s="178">
        <f t="shared" si="6"/>
        <v>1674</v>
      </c>
      <c r="X43" s="178">
        <f t="shared" si="7"/>
        <v>1591</v>
      </c>
    </row>
    <row r="44" spans="1:24" ht="15" thickBot="1">
      <c r="Q44" s="166" t="s">
        <v>109</v>
      </c>
      <c r="R44" s="165">
        <f>'1人口の推移　年齢階級別'!F43</f>
        <v>1638</v>
      </c>
      <c r="S44" s="165">
        <f>'1人口の推移　年齢階級別'!G43</f>
        <v>1658</v>
      </c>
      <c r="T44" s="118"/>
      <c r="V44" s="179"/>
      <c r="W44" s="180">
        <f t="shared" si="6"/>
        <v>1638</v>
      </c>
      <c r="X44" s="180">
        <f t="shared" si="7"/>
        <v>1658</v>
      </c>
    </row>
    <row r="45" spans="1:24" ht="15" thickBot="1">
      <c r="Q45" s="166" t="s">
        <v>110</v>
      </c>
      <c r="R45" s="165">
        <f>'1人口の推移　年齢階級別'!F44</f>
        <v>1834</v>
      </c>
      <c r="S45" s="165">
        <f>'1人口の推移　年齢階級別'!G44</f>
        <v>1806</v>
      </c>
      <c r="T45" s="118"/>
      <c r="V45" s="172" t="s">
        <v>142</v>
      </c>
      <c r="W45" s="176">
        <f>SUM(W35:W44)</f>
        <v>18031</v>
      </c>
      <c r="X45" s="177">
        <f>SUM(X35:X44)</f>
        <v>15497</v>
      </c>
    </row>
    <row r="46" spans="1:24" ht="14.25">
      <c r="Q46" s="166" t="s">
        <v>111</v>
      </c>
      <c r="R46" s="165">
        <f>'1人口の推移　年齢階級別'!F45</f>
        <v>1909</v>
      </c>
      <c r="S46" s="165">
        <f>'1人口の推移　年齢階級別'!G45</f>
        <v>1919</v>
      </c>
      <c r="T46" s="92"/>
      <c r="V46" s="171" t="s">
        <v>133</v>
      </c>
      <c r="W46" s="178">
        <f>R45</f>
        <v>1834</v>
      </c>
      <c r="X46" s="178">
        <f t="shared" ref="X46:X50" si="8">S45</f>
        <v>1806</v>
      </c>
    </row>
    <row r="47" spans="1:24" ht="14.25">
      <c r="A47" s="1069" t="s">
        <v>131</v>
      </c>
      <c r="B47" s="1069"/>
      <c r="N47" s="126" t="s">
        <v>131</v>
      </c>
      <c r="Q47" s="166" t="s">
        <v>140</v>
      </c>
      <c r="R47" s="165">
        <f>'1人口の推移　年齢階級別'!F46</f>
        <v>1245</v>
      </c>
      <c r="S47" s="165">
        <f>'1人口の推移　年齢階級別'!G46</f>
        <v>1361</v>
      </c>
      <c r="V47" s="171"/>
      <c r="W47" s="174">
        <f>R46</f>
        <v>1909</v>
      </c>
      <c r="X47" s="174">
        <f t="shared" si="8"/>
        <v>1919</v>
      </c>
    </row>
    <row r="48" spans="1:24" ht="14.25">
      <c r="A48" s="127">
        <f>W34</f>
        <v>3746</v>
      </c>
      <c r="B48" s="128" t="s">
        <v>118</v>
      </c>
      <c r="C48" s="129"/>
      <c r="D48" s="129"/>
      <c r="E48" s="129"/>
      <c r="N48" s="131">
        <f>X34</f>
        <v>3450</v>
      </c>
      <c r="O48" s="132" t="s">
        <v>118</v>
      </c>
      <c r="Q48" s="169" t="s">
        <v>141</v>
      </c>
      <c r="R48" s="165">
        <f>'1人口の推移　年齢階級別'!F49</f>
        <v>159</v>
      </c>
      <c r="S48" s="165">
        <f>'1人口の推移　年齢階級別'!G49</f>
        <v>381</v>
      </c>
      <c r="V48" s="171"/>
      <c r="W48" s="174">
        <f>R47</f>
        <v>1245</v>
      </c>
      <c r="X48" s="174">
        <f t="shared" si="8"/>
        <v>1361</v>
      </c>
    </row>
    <row r="49" spans="17:24" ht="14.25">
      <c r="Q49" s="169" t="s">
        <v>666</v>
      </c>
      <c r="R49" s="165">
        <f>'1人口の推移　年齢階級別'!F50</f>
        <v>30</v>
      </c>
      <c r="S49" s="165">
        <f>'1人口の推移　年齢階級別'!G50</f>
        <v>163</v>
      </c>
      <c r="V49" s="171"/>
      <c r="W49" s="174">
        <f>R48</f>
        <v>159</v>
      </c>
      <c r="X49" s="174">
        <f t="shared" si="8"/>
        <v>381</v>
      </c>
    </row>
    <row r="50" spans="17:24" ht="14.25">
      <c r="Q50" s="169" t="s">
        <v>667</v>
      </c>
      <c r="R50" s="862">
        <v>159</v>
      </c>
      <c r="S50" s="863">
        <v>381</v>
      </c>
      <c r="V50" s="171"/>
      <c r="W50" s="174">
        <f>R49</f>
        <v>30</v>
      </c>
      <c r="X50" s="174">
        <f t="shared" si="8"/>
        <v>163</v>
      </c>
    </row>
    <row r="51" spans="17:24" ht="14.25">
      <c r="Q51" s="169" t="s">
        <v>668</v>
      </c>
      <c r="R51" s="862">
        <v>30</v>
      </c>
      <c r="S51" s="863">
        <v>163</v>
      </c>
      <c r="V51" s="859"/>
      <c r="W51" s="174">
        <v>159</v>
      </c>
      <c r="X51" s="174">
        <v>381</v>
      </c>
    </row>
    <row r="52" spans="17:24" ht="14.25" customHeight="1" thickBot="1">
      <c r="V52" s="859"/>
      <c r="W52" s="175">
        <v>30</v>
      </c>
      <c r="X52" s="175">
        <v>163</v>
      </c>
    </row>
    <row r="53" spans="17:24" ht="14.25" thickBot="1">
      <c r="V53" s="172" t="s">
        <v>669</v>
      </c>
      <c r="W53" s="176">
        <f>SUM(W46:W52)</f>
        <v>5366</v>
      </c>
      <c r="X53" s="865">
        <f>SUM(X46:X52)</f>
        <v>6174</v>
      </c>
    </row>
    <row r="54" spans="17:24">
      <c r="V54" s="864"/>
      <c r="W54" s="182"/>
      <c r="X54" s="182"/>
    </row>
    <row r="57" spans="17:24" ht="13.5" customHeight="1"/>
  </sheetData>
  <mergeCells count="6">
    <mergeCell ref="A47:B47"/>
    <mergeCell ref="A8:B8"/>
    <mergeCell ref="A14:B14"/>
    <mergeCell ref="A21:B21"/>
    <mergeCell ref="A34:B34"/>
    <mergeCell ref="A40:B40"/>
  </mergeCells>
  <phoneticPr fontId="23"/>
  <printOptions horizontalCentered="1"/>
  <pageMargins left="0.74803149606299213" right="0.7480314960629921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P72"/>
  <sheetViews>
    <sheetView topLeftCell="A13" zoomScaleNormal="100" workbookViewId="0">
      <selection activeCell="P30" sqref="P30"/>
    </sheetView>
  </sheetViews>
  <sheetFormatPr defaultRowHeight="13.5"/>
  <cols>
    <col min="1" max="1" width="2.625" style="185" customWidth="1"/>
    <col min="2" max="2" width="5.25" style="185" customWidth="1"/>
    <col min="3" max="3" width="4.75" style="185" bestFit="1" customWidth="1"/>
    <col min="4" max="4" width="4" style="185" bestFit="1" customWidth="1"/>
    <col min="5" max="5" width="4.75" style="185" bestFit="1" customWidth="1"/>
    <col min="6" max="6" width="4" style="185" bestFit="1" customWidth="1"/>
    <col min="7" max="7" width="3" style="185" bestFit="1" customWidth="1"/>
    <col min="8" max="8" width="4" style="185" bestFit="1" customWidth="1"/>
    <col min="9" max="9" width="3" style="185" bestFit="1" customWidth="1"/>
    <col min="10" max="10" width="3.25" style="185" bestFit="1" customWidth="1"/>
    <col min="11" max="11" width="3" style="185" bestFit="1" customWidth="1"/>
    <col min="12" max="12" width="4" style="185" bestFit="1" customWidth="1"/>
    <col min="13" max="13" width="3" style="185" bestFit="1" customWidth="1"/>
    <col min="14" max="14" width="4" style="185" bestFit="1" customWidth="1"/>
    <col min="15" max="15" width="3" style="185" bestFit="1" customWidth="1"/>
    <col min="16" max="16" width="4" style="185" bestFit="1" customWidth="1"/>
    <col min="17" max="17" width="3" style="185" bestFit="1" customWidth="1"/>
    <col min="18" max="18" width="4" style="185" bestFit="1" customWidth="1"/>
    <col min="19" max="20" width="4.5" style="185" bestFit="1" customWidth="1"/>
    <col min="21" max="21" width="3.75" style="185" bestFit="1" customWidth="1"/>
    <col min="22" max="22" width="3.25" style="185" bestFit="1" customWidth="1"/>
    <col min="23" max="23" width="3.75" style="185" bestFit="1" customWidth="1"/>
    <col min="24" max="24" width="3.25" style="185" bestFit="1" customWidth="1"/>
    <col min="25" max="25" width="5.625" style="185" customWidth="1"/>
    <col min="26" max="26" width="5.875" style="185" customWidth="1"/>
    <col min="27" max="32" width="9.375" style="185" customWidth="1"/>
    <col min="33" max="16384" width="9" style="185"/>
  </cols>
  <sheetData>
    <row r="1" spans="1:42" ht="17.25" customHeight="1">
      <c r="A1" s="808" t="s">
        <v>212</v>
      </c>
      <c r="B1" s="809"/>
      <c r="C1" s="809"/>
      <c r="D1" s="809"/>
      <c r="E1" s="809"/>
      <c r="F1" s="809"/>
      <c r="G1" s="809"/>
      <c r="H1" s="809"/>
      <c r="I1" s="809"/>
      <c r="J1" s="809"/>
      <c r="K1" s="809"/>
      <c r="L1" s="809"/>
      <c r="M1" s="809"/>
      <c r="N1" s="809"/>
      <c r="O1" s="809"/>
      <c r="P1" s="809"/>
      <c r="Q1" s="809"/>
      <c r="R1" s="809"/>
      <c r="S1" s="809"/>
      <c r="T1" s="809"/>
      <c r="U1" s="809"/>
      <c r="V1" s="809"/>
      <c r="W1" s="809"/>
      <c r="X1" s="809"/>
      <c r="Y1" s="192"/>
      <c r="Z1" s="192"/>
      <c r="AA1" s="192"/>
      <c r="AB1" s="192"/>
      <c r="AC1" s="192"/>
      <c r="AD1" s="192"/>
      <c r="AE1" s="192"/>
      <c r="AF1" s="192"/>
      <c r="AH1" s="192"/>
      <c r="AI1" s="192"/>
      <c r="AJ1" s="192"/>
      <c r="AK1" s="192"/>
      <c r="AL1" s="192"/>
      <c r="AM1" s="192"/>
      <c r="AN1" s="192"/>
      <c r="AO1" s="192"/>
      <c r="AP1" s="192"/>
    </row>
    <row r="2" spans="1:42" ht="46.5" customHeight="1">
      <c r="A2" s="810"/>
      <c r="B2" s="1075" t="s">
        <v>216</v>
      </c>
      <c r="C2" s="1075"/>
      <c r="D2" s="1075"/>
      <c r="E2" s="1075"/>
      <c r="F2" s="1075"/>
      <c r="G2" s="1075"/>
      <c r="H2" s="1075"/>
      <c r="I2" s="1075"/>
      <c r="J2" s="1075"/>
      <c r="K2" s="1075"/>
      <c r="L2" s="1075"/>
      <c r="M2" s="1075"/>
      <c r="N2" s="1075"/>
      <c r="O2" s="1075"/>
      <c r="P2" s="1075"/>
      <c r="Q2" s="1075"/>
      <c r="R2" s="1075"/>
      <c r="S2" s="1075"/>
      <c r="T2" s="1075"/>
      <c r="U2" s="1075"/>
      <c r="V2" s="1075"/>
      <c r="W2" s="1075"/>
      <c r="X2" s="1075"/>
      <c r="Y2" s="336"/>
    </row>
    <row r="3" spans="1:42" ht="34.5" customHeight="1">
      <c r="A3" s="810"/>
      <c r="B3" s="1075" t="s">
        <v>213</v>
      </c>
      <c r="C3" s="1075"/>
      <c r="D3" s="1075"/>
      <c r="E3" s="1075"/>
      <c r="F3" s="1075"/>
      <c r="G3" s="1075"/>
      <c r="H3" s="1075"/>
      <c r="I3" s="1075"/>
      <c r="J3" s="1075"/>
      <c r="K3" s="1075"/>
      <c r="L3" s="1075"/>
      <c r="M3" s="1075"/>
      <c r="N3" s="1075"/>
      <c r="O3" s="1075"/>
      <c r="P3" s="1075"/>
      <c r="Q3" s="1075"/>
      <c r="R3" s="1075"/>
      <c r="S3" s="1075"/>
      <c r="T3" s="1075"/>
      <c r="U3" s="1075"/>
      <c r="V3" s="1075"/>
      <c r="W3" s="1075"/>
      <c r="X3" s="1075"/>
      <c r="Y3" s="336"/>
    </row>
    <row r="4" spans="1:42" ht="17.25" customHeight="1">
      <c r="A4" s="811"/>
      <c r="B4" s="809" t="s">
        <v>215</v>
      </c>
      <c r="C4" s="809"/>
      <c r="D4" s="809"/>
      <c r="E4" s="809"/>
      <c r="F4" s="809"/>
      <c r="G4" s="809"/>
      <c r="H4" s="809"/>
      <c r="I4" s="809"/>
      <c r="J4" s="809"/>
      <c r="K4" s="809"/>
      <c r="L4" s="809"/>
      <c r="M4" s="809"/>
      <c r="N4" s="809"/>
      <c r="O4" s="809"/>
      <c r="P4" s="809"/>
      <c r="Q4" s="809"/>
      <c r="R4" s="809"/>
      <c r="S4" s="809"/>
      <c r="T4" s="809"/>
      <c r="U4" s="809"/>
      <c r="V4" s="809"/>
      <c r="W4" s="809"/>
      <c r="X4" s="809"/>
      <c r="Y4" s="192"/>
      <c r="Z4" s="192"/>
      <c r="AA4" s="192"/>
      <c r="AB4" s="192"/>
      <c r="AC4" s="192"/>
      <c r="AD4" s="192"/>
      <c r="AE4" s="192"/>
      <c r="AF4" s="192"/>
      <c r="AG4" s="192"/>
      <c r="AH4" s="192"/>
      <c r="AI4" s="192"/>
      <c r="AJ4" s="192"/>
      <c r="AK4" s="192"/>
      <c r="AL4" s="192"/>
      <c r="AM4" s="192"/>
      <c r="AN4" s="192"/>
      <c r="AO4" s="192"/>
      <c r="AP4" s="192"/>
    </row>
    <row r="5" spans="1:42" ht="17.25" customHeight="1">
      <c r="A5" s="810"/>
      <c r="B5" s="812" t="s">
        <v>214</v>
      </c>
      <c r="C5" s="809"/>
      <c r="D5" s="809"/>
      <c r="E5" s="809"/>
      <c r="F5" s="809"/>
      <c r="G5" s="809"/>
      <c r="H5" s="809"/>
      <c r="I5" s="809"/>
      <c r="J5" s="809"/>
      <c r="K5" s="809"/>
      <c r="L5" s="809"/>
      <c r="M5" s="809"/>
      <c r="N5" s="809"/>
      <c r="O5" s="809"/>
      <c r="P5" s="809"/>
      <c r="Q5" s="809"/>
      <c r="R5" s="809"/>
      <c r="S5" s="809"/>
      <c r="T5" s="809"/>
      <c r="U5" s="809"/>
      <c r="V5" s="809"/>
      <c r="W5" s="809"/>
      <c r="X5" s="809"/>
      <c r="Y5" s="192"/>
      <c r="Z5" s="192"/>
      <c r="AA5" s="192"/>
      <c r="AB5" s="192"/>
      <c r="AC5" s="192"/>
      <c r="AD5" s="192"/>
      <c r="AE5" s="192"/>
      <c r="AF5" s="192"/>
      <c r="AG5" s="192"/>
      <c r="AH5" s="192"/>
      <c r="AI5" s="192"/>
      <c r="AJ5" s="192"/>
      <c r="AK5" s="192"/>
      <c r="AL5" s="192"/>
      <c r="AM5" s="192"/>
      <c r="AN5" s="192"/>
      <c r="AO5" s="192"/>
      <c r="AP5" s="192"/>
    </row>
    <row r="6" spans="1:42" ht="17.25" customHeight="1">
      <c r="B6" s="335"/>
      <c r="C6" s="192"/>
      <c r="D6" s="192"/>
      <c r="E6" s="192"/>
      <c r="F6" s="192"/>
      <c r="G6" s="192"/>
      <c r="H6" s="192"/>
      <c r="I6" s="192"/>
      <c r="J6" s="192"/>
      <c r="K6" s="192"/>
      <c r="L6" s="192"/>
      <c r="M6" s="192"/>
      <c r="N6" s="192"/>
      <c r="O6" s="192"/>
      <c r="P6" s="192"/>
      <c r="Q6" s="192"/>
      <c r="R6" s="192"/>
      <c r="S6" s="192"/>
      <c r="T6" s="192"/>
      <c r="U6" s="192"/>
      <c r="V6" s="192"/>
      <c r="W6" s="192"/>
      <c r="X6" s="192"/>
      <c r="Y6" s="192"/>
      <c r="Z6" s="151" t="s">
        <v>93</v>
      </c>
      <c r="AA6" s="152"/>
      <c r="AB6" s="152"/>
      <c r="AC6" s="153" t="s">
        <v>74</v>
      </c>
      <c r="AD6" s="192"/>
      <c r="AE6" s="192"/>
      <c r="AF6" s="192"/>
      <c r="AG6" s="192"/>
      <c r="AH6" s="192"/>
      <c r="AI6" s="192"/>
      <c r="AJ6" s="192"/>
      <c r="AK6" s="192"/>
      <c r="AL6" s="192"/>
      <c r="AM6" s="192"/>
      <c r="AN6" s="192"/>
      <c r="AO6" s="192"/>
      <c r="AP6" s="192"/>
    </row>
    <row r="7" spans="1:42" ht="15" thickBot="1">
      <c r="A7" s="192"/>
      <c r="B7" s="243" t="s">
        <v>165</v>
      </c>
      <c r="C7" s="192"/>
      <c r="D7" s="192"/>
      <c r="E7" s="192"/>
      <c r="F7" s="192"/>
      <c r="G7" s="244"/>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H7" s="192"/>
      <c r="AI7" s="192"/>
      <c r="AJ7" s="192"/>
      <c r="AK7" s="192"/>
      <c r="AL7" s="192"/>
      <c r="AM7" s="192"/>
      <c r="AN7" s="192"/>
      <c r="AO7" s="192"/>
      <c r="AP7" s="192"/>
    </row>
    <row r="8" spans="1:42">
      <c r="A8" s="192"/>
      <c r="B8" s="245"/>
      <c r="C8" s="246"/>
      <c r="D8" s="247"/>
      <c r="E8" s="248"/>
      <c r="F8" s="247"/>
      <c r="G8" s="248"/>
      <c r="H8" s="247"/>
      <c r="I8" s="248"/>
      <c r="J8" s="249"/>
      <c r="K8" s="250" t="s">
        <v>145</v>
      </c>
      <c r="L8" s="251"/>
      <c r="M8" s="252"/>
      <c r="N8" s="253"/>
      <c r="O8" s="252"/>
      <c r="P8" s="254"/>
      <c r="Q8" s="255" t="s">
        <v>146</v>
      </c>
      <c r="R8" s="251"/>
      <c r="S8" s="252"/>
      <c r="T8" s="252"/>
      <c r="U8" s="248"/>
      <c r="V8" s="249"/>
      <c r="W8" s="248"/>
      <c r="X8" s="256"/>
      <c r="Y8" s="192"/>
      <c r="Z8" s="192" t="s">
        <v>217</v>
      </c>
      <c r="AA8" s="192"/>
      <c r="AB8" s="192"/>
      <c r="AC8" s="192"/>
      <c r="AD8" s="192"/>
      <c r="AE8" s="192"/>
      <c r="AF8" s="192"/>
      <c r="AH8" s="192"/>
      <c r="AI8" s="192"/>
      <c r="AJ8" s="192"/>
      <c r="AK8" s="192"/>
      <c r="AL8" s="192"/>
      <c r="AM8" s="192"/>
      <c r="AN8" s="192"/>
      <c r="AO8" s="192"/>
      <c r="AP8" s="192"/>
    </row>
    <row r="9" spans="1:42" ht="48" customHeight="1">
      <c r="A9" s="183"/>
      <c r="B9" s="257" t="s">
        <v>1</v>
      </c>
      <c r="C9" s="258" t="s">
        <v>148</v>
      </c>
      <c r="D9" s="259"/>
      <c r="E9" s="260" t="s">
        <v>149</v>
      </c>
      <c r="F9" s="259"/>
      <c r="G9" s="1070" t="s">
        <v>150</v>
      </c>
      <c r="H9" s="1071"/>
      <c r="I9" s="260" t="s">
        <v>151</v>
      </c>
      <c r="J9" s="261"/>
      <c r="K9" s="262" t="s">
        <v>2</v>
      </c>
      <c r="L9" s="261"/>
      <c r="M9" s="263" t="s">
        <v>152</v>
      </c>
      <c r="N9" s="261"/>
      <c r="O9" s="263" t="s">
        <v>153</v>
      </c>
      <c r="P9" s="261"/>
      <c r="Q9" s="262" t="s">
        <v>2</v>
      </c>
      <c r="R9" s="261"/>
      <c r="S9" s="263" t="s">
        <v>166</v>
      </c>
      <c r="T9" s="263" t="s">
        <v>167</v>
      </c>
      <c r="U9" s="262" t="s">
        <v>154</v>
      </c>
      <c r="V9" s="261"/>
      <c r="W9" s="262" t="s">
        <v>155</v>
      </c>
      <c r="X9" s="264"/>
      <c r="Y9" s="183"/>
      <c r="Z9" s="1072" t="s">
        <v>168</v>
      </c>
      <c r="AA9" s="1073"/>
      <c r="AB9" s="1073"/>
      <c r="AC9" s="1073"/>
      <c r="AD9" s="1073"/>
      <c r="AE9" s="1073"/>
      <c r="AF9" s="1074"/>
      <c r="AG9" s="183"/>
      <c r="AH9" s="183"/>
      <c r="AI9" s="183"/>
      <c r="AJ9" s="183"/>
      <c r="AK9" s="183"/>
      <c r="AL9" s="183"/>
      <c r="AM9" s="183"/>
      <c r="AN9" s="183"/>
      <c r="AO9" s="183"/>
      <c r="AP9" s="183"/>
    </row>
    <row r="10" spans="1:42" ht="13.5" customHeight="1" thickBot="1">
      <c r="A10" s="183"/>
      <c r="B10" s="265"/>
      <c r="C10" s="266" t="s">
        <v>156</v>
      </c>
      <c r="D10" s="267" t="s">
        <v>157</v>
      </c>
      <c r="E10" s="268" t="s">
        <v>156</v>
      </c>
      <c r="F10" s="269" t="s">
        <v>157</v>
      </c>
      <c r="G10" s="268" t="s">
        <v>156</v>
      </c>
      <c r="H10" s="269" t="s">
        <v>157</v>
      </c>
      <c r="I10" s="270" t="s">
        <v>156</v>
      </c>
      <c r="J10" s="267" t="s">
        <v>157</v>
      </c>
      <c r="K10" s="270" t="s">
        <v>156</v>
      </c>
      <c r="L10" s="267" t="s">
        <v>157</v>
      </c>
      <c r="M10" s="270" t="s">
        <v>156</v>
      </c>
      <c r="N10" s="267" t="s">
        <v>157</v>
      </c>
      <c r="O10" s="270" t="s">
        <v>156</v>
      </c>
      <c r="P10" s="267" t="s">
        <v>157</v>
      </c>
      <c r="Q10" s="270" t="s">
        <v>156</v>
      </c>
      <c r="R10" s="267" t="s">
        <v>157</v>
      </c>
      <c r="S10" s="270" t="s">
        <v>156</v>
      </c>
      <c r="T10" s="270" t="s">
        <v>156</v>
      </c>
      <c r="U10" s="270" t="s">
        <v>156</v>
      </c>
      <c r="V10" s="267" t="s">
        <v>157</v>
      </c>
      <c r="W10" s="270" t="s">
        <v>156</v>
      </c>
      <c r="X10" s="271" t="s">
        <v>157</v>
      </c>
      <c r="Y10" s="183"/>
      <c r="Z10" s="272"/>
      <c r="AA10" s="273" t="s">
        <v>169</v>
      </c>
      <c r="AB10" s="273" t="s">
        <v>170</v>
      </c>
      <c r="AC10" s="273" t="s">
        <v>171</v>
      </c>
      <c r="AD10" s="273" t="s">
        <v>172</v>
      </c>
      <c r="AE10" s="273" t="s">
        <v>173</v>
      </c>
      <c r="AF10" s="273" t="s">
        <v>174</v>
      </c>
      <c r="AH10" s="186"/>
      <c r="AI10" s="186"/>
      <c r="AJ10" s="186"/>
      <c r="AK10" s="186"/>
      <c r="AL10" s="186"/>
      <c r="AM10" s="186"/>
      <c r="AN10" s="186"/>
      <c r="AO10" s="186"/>
      <c r="AP10" s="186"/>
    </row>
    <row r="11" spans="1:42" ht="13.5" customHeight="1">
      <c r="A11" s="184"/>
      <c r="B11" s="274" t="s">
        <v>175</v>
      </c>
      <c r="C11" s="275">
        <v>1652</v>
      </c>
      <c r="D11" s="276">
        <v>17.144399012017683</v>
      </c>
      <c r="E11" s="277">
        <v>775</v>
      </c>
      <c r="F11" s="276">
        <v>8.0429232653230667</v>
      </c>
      <c r="G11" s="277">
        <v>18</v>
      </c>
      <c r="H11" s="276">
        <v>10.895883777239709</v>
      </c>
      <c r="I11" s="277">
        <v>14</v>
      </c>
      <c r="J11" s="276">
        <v>8.4745762711864412</v>
      </c>
      <c r="K11" s="277">
        <v>80</v>
      </c>
      <c r="L11" s="278">
        <v>46.189376443418013</v>
      </c>
      <c r="M11" s="277">
        <v>66</v>
      </c>
      <c r="N11" s="276">
        <v>38.106235565819858</v>
      </c>
      <c r="O11" s="277">
        <v>14</v>
      </c>
      <c r="P11" s="276">
        <v>8.0831408775981526</v>
      </c>
      <c r="Q11" s="277">
        <v>34</v>
      </c>
      <c r="R11" s="276">
        <v>20.334928229665071</v>
      </c>
      <c r="S11" s="277">
        <v>20</v>
      </c>
      <c r="T11" s="277">
        <v>14</v>
      </c>
      <c r="U11" s="277">
        <v>809</v>
      </c>
      <c r="V11" s="276">
        <v>8.3957740924469171</v>
      </c>
      <c r="W11" s="277">
        <v>46</v>
      </c>
      <c r="X11" s="279">
        <v>0.47738641316756258</v>
      </c>
      <c r="Y11" s="184"/>
      <c r="Z11" s="280" t="s">
        <v>176</v>
      </c>
      <c r="AA11" s="281">
        <f>D11/D$11</f>
        <v>1</v>
      </c>
      <c r="AB11" s="281">
        <f>F11/F$11</f>
        <v>1</v>
      </c>
      <c r="AC11" s="281">
        <f>H11/H$11</f>
        <v>1</v>
      </c>
      <c r="AD11" s="281">
        <f>J11/J$11</f>
        <v>1</v>
      </c>
      <c r="AE11" s="281">
        <f>V11/V$11</f>
        <v>1</v>
      </c>
      <c r="AF11" s="281">
        <f>X11/X$11</f>
        <v>1</v>
      </c>
      <c r="AH11" s="184"/>
      <c r="AI11" s="184"/>
      <c r="AJ11" s="184"/>
      <c r="AK11" s="184"/>
      <c r="AL11" s="184"/>
      <c r="AM11" s="184"/>
      <c r="AN11" s="184"/>
      <c r="AO11" s="184"/>
      <c r="AP11" s="184"/>
    </row>
    <row r="12" spans="1:42" ht="13.5" customHeight="1">
      <c r="A12" s="184"/>
      <c r="B12" s="282" t="s">
        <v>177</v>
      </c>
      <c r="C12" s="283">
        <v>1592</v>
      </c>
      <c r="D12" s="284">
        <v>14.750027795278509</v>
      </c>
      <c r="E12" s="285">
        <v>717</v>
      </c>
      <c r="F12" s="284">
        <v>6.6430715635770676</v>
      </c>
      <c r="G12" s="285">
        <v>4</v>
      </c>
      <c r="H12" s="284">
        <v>2.512562814070352</v>
      </c>
      <c r="I12" s="285">
        <v>1</v>
      </c>
      <c r="J12" s="284">
        <v>0.62814070351758799</v>
      </c>
      <c r="K12" s="285">
        <v>62</v>
      </c>
      <c r="L12" s="286">
        <v>37.484885126964933</v>
      </c>
      <c r="M12" s="285">
        <v>56</v>
      </c>
      <c r="N12" s="284">
        <v>33.857315598548972</v>
      </c>
      <c r="O12" s="285">
        <v>6</v>
      </c>
      <c r="P12" s="284">
        <v>3.6275695284159615</v>
      </c>
      <c r="Q12" s="285">
        <v>19</v>
      </c>
      <c r="R12" s="284">
        <v>11.801242236024846</v>
      </c>
      <c r="S12" s="285">
        <v>18</v>
      </c>
      <c r="T12" s="285">
        <v>1</v>
      </c>
      <c r="U12" s="285">
        <v>695</v>
      </c>
      <c r="V12" s="284">
        <v>6.439239521180002</v>
      </c>
      <c r="W12" s="285">
        <v>83</v>
      </c>
      <c r="X12" s="287">
        <v>0.76900270540710813</v>
      </c>
      <c r="Y12" s="184"/>
      <c r="Z12" s="280" t="s">
        <v>178</v>
      </c>
      <c r="AA12" s="281">
        <f>D12/D$11</f>
        <v>0.86034090695971344</v>
      </c>
      <c r="AB12" s="281">
        <f t="shared" ref="AB12:AB27" si="0">F12/F$11</f>
        <v>0.82595237383633424</v>
      </c>
      <c r="AC12" s="281">
        <f t="shared" ref="AC12:AC27" si="1">H12/H$11</f>
        <v>0.23059743160245677</v>
      </c>
      <c r="AD12" s="281">
        <f t="shared" ref="AD12:AD27" si="2">J12/J$11</f>
        <v>7.4120603015075379E-2</v>
      </c>
      <c r="AE12" s="281">
        <f t="shared" ref="AE12:AE27" si="3">V12/V$11</f>
        <v>0.76696197995285864</v>
      </c>
      <c r="AF12" s="281">
        <f t="shared" ref="AF12:AF27" si="4">X12/X$11</f>
        <v>1.6108600584264812</v>
      </c>
      <c r="AG12" s="184"/>
      <c r="AH12" s="184"/>
      <c r="AI12" s="184"/>
      <c r="AJ12" s="184"/>
      <c r="AK12" s="184"/>
      <c r="AL12" s="184"/>
      <c r="AM12" s="184"/>
      <c r="AN12" s="184"/>
      <c r="AO12" s="184"/>
      <c r="AP12" s="184"/>
    </row>
    <row r="13" spans="1:42" ht="13.5" customHeight="1">
      <c r="A13" s="183"/>
      <c r="B13" s="282" t="s">
        <v>179</v>
      </c>
      <c r="C13" s="283">
        <v>1631</v>
      </c>
      <c r="D13" s="284">
        <v>13.788031211165684</v>
      </c>
      <c r="E13" s="285">
        <v>745</v>
      </c>
      <c r="F13" s="284">
        <v>6.2980277451369924</v>
      </c>
      <c r="G13" s="285">
        <v>10</v>
      </c>
      <c r="H13" s="284">
        <v>6.1312078479460457</v>
      </c>
      <c r="I13" s="285">
        <v>8</v>
      </c>
      <c r="J13" s="284">
        <v>4.9049662783568362</v>
      </c>
      <c r="K13" s="285">
        <v>50</v>
      </c>
      <c r="L13" s="286">
        <v>29.744199881023203</v>
      </c>
      <c r="M13" s="285">
        <v>37</v>
      </c>
      <c r="N13" s="284">
        <v>22.010707911957166</v>
      </c>
      <c r="O13" s="285">
        <v>13</v>
      </c>
      <c r="P13" s="284">
        <v>7.7334919690660318</v>
      </c>
      <c r="Q13" s="285">
        <v>10</v>
      </c>
      <c r="R13" s="284">
        <v>6.1124694376528126</v>
      </c>
      <c r="S13" s="285">
        <v>5</v>
      </c>
      <c r="T13" s="285">
        <v>5</v>
      </c>
      <c r="U13" s="285">
        <v>663</v>
      </c>
      <c r="V13" s="284">
        <v>5.6048220067460761</v>
      </c>
      <c r="W13" s="285">
        <v>83</v>
      </c>
      <c r="X13" s="287">
        <v>0.70165946690787973</v>
      </c>
      <c r="Y13" s="183"/>
      <c r="Z13" s="280" t="s">
        <v>180</v>
      </c>
      <c r="AA13" s="281">
        <f>D13/D$11</f>
        <v>0.80422948634715685</v>
      </c>
      <c r="AB13" s="281">
        <f t="shared" si="0"/>
        <v>0.78305207414956168</v>
      </c>
      <c r="AC13" s="281">
        <f t="shared" si="1"/>
        <v>0.5627086313781593</v>
      </c>
      <c r="AD13" s="281">
        <f t="shared" si="2"/>
        <v>0.57878602084610664</v>
      </c>
      <c r="AE13" s="281">
        <f t="shared" si="3"/>
        <v>0.66757656233132057</v>
      </c>
      <c r="AF13" s="281">
        <f t="shared" si="4"/>
        <v>1.4697935415719452</v>
      </c>
      <c r="AG13" s="183"/>
      <c r="AH13" s="183"/>
      <c r="AI13" s="183"/>
      <c r="AJ13" s="183"/>
      <c r="AK13" s="183"/>
      <c r="AL13" s="183"/>
      <c r="AM13" s="183"/>
      <c r="AN13" s="183"/>
      <c r="AO13" s="183"/>
      <c r="AP13" s="183"/>
    </row>
    <row r="14" spans="1:42" ht="13.5" customHeight="1">
      <c r="A14" s="184"/>
      <c r="B14" s="282" t="s">
        <v>181</v>
      </c>
      <c r="C14" s="283">
        <v>1442</v>
      </c>
      <c r="D14" s="284">
        <v>11.199043188543113</v>
      </c>
      <c r="E14" s="285">
        <v>808</v>
      </c>
      <c r="F14" s="284">
        <v>6.2751920224291524</v>
      </c>
      <c r="G14" s="285">
        <v>9</v>
      </c>
      <c r="H14" s="284">
        <v>6.2413314840499305</v>
      </c>
      <c r="I14" s="285">
        <v>4</v>
      </c>
      <c r="J14" s="284">
        <v>2.7739251040221915</v>
      </c>
      <c r="K14" s="285">
        <v>44</v>
      </c>
      <c r="L14" s="286">
        <v>29.609690444145357</v>
      </c>
      <c r="M14" s="285">
        <v>29</v>
      </c>
      <c r="N14" s="284">
        <v>19.515477792732167</v>
      </c>
      <c r="O14" s="285">
        <v>15</v>
      </c>
      <c r="P14" s="284">
        <v>10.094212651413189</v>
      </c>
      <c r="Q14" s="285">
        <v>8</v>
      </c>
      <c r="R14" s="284">
        <v>5.5286800276434001</v>
      </c>
      <c r="S14" s="285">
        <v>5</v>
      </c>
      <c r="T14" s="285">
        <v>3</v>
      </c>
      <c r="U14" s="285">
        <v>633</v>
      </c>
      <c r="V14" s="284">
        <v>4.9160848393535312</v>
      </c>
      <c r="W14" s="285">
        <v>98</v>
      </c>
      <c r="X14" s="287">
        <v>0.76110002252234765</v>
      </c>
      <c r="Y14" s="288"/>
      <c r="Z14" s="280" t="s">
        <v>182</v>
      </c>
      <c r="AA14" s="281">
        <f t="shared" ref="AA14:AA27" si="5">D14/D$11</f>
        <v>0.65321876728912676</v>
      </c>
      <c r="AB14" s="281">
        <f t="shared" si="0"/>
        <v>0.78021284244803646</v>
      </c>
      <c r="AC14" s="281">
        <f t="shared" si="1"/>
        <v>0.5728155339805826</v>
      </c>
      <c r="AD14" s="281">
        <f t="shared" si="2"/>
        <v>0.32732316227461855</v>
      </c>
      <c r="AE14" s="281">
        <f t="shared" si="3"/>
        <v>0.58554277249743825</v>
      </c>
      <c r="AF14" s="281">
        <f t="shared" si="4"/>
        <v>1.5943059993523561</v>
      </c>
      <c r="AG14" s="184"/>
      <c r="AH14" s="184"/>
      <c r="AI14" s="184"/>
      <c r="AJ14" s="184"/>
      <c r="AK14" s="184"/>
      <c r="AL14" s="184"/>
      <c r="AM14" s="184"/>
      <c r="AN14" s="184"/>
      <c r="AO14" s="184"/>
      <c r="AP14" s="184"/>
    </row>
    <row r="15" spans="1:42" ht="13.5" customHeight="1">
      <c r="A15" s="184"/>
      <c r="B15" s="282" t="s">
        <v>183</v>
      </c>
      <c r="C15" s="283">
        <v>1542</v>
      </c>
      <c r="D15" s="284">
        <v>10.732705518782234</v>
      </c>
      <c r="E15" s="285">
        <v>913</v>
      </c>
      <c r="F15" s="284">
        <v>6.3547082611207397</v>
      </c>
      <c r="G15" s="285">
        <v>12</v>
      </c>
      <c r="H15" s="284">
        <v>7.782101167315175</v>
      </c>
      <c r="I15" s="285">
        <v>5</v>
      </c>
      <c r="J15" s="284">
        <v>3.2425421530479897</v>
      </c>
      <c r="K15" s="285">
        <v>39</v>
      </c>
      <c r="L15" s="286">
        <v>24.667931688804554</v>
      </c>
      <c r="M15" s="285">
        <v>19</v>
      </c>
      <c r="N15" s="284">
        <v>12.017710309930424</v>
      </c>
      <c r="O15" s="285">
        <v>20</v>
      </c>
      <c r="P15" s="284">
        <v>12.65022137887413</v>
      </c>
      <c r="Q15" s="285">
        <v>10</v>
      </c>
      <c r="R15" s="284">
        <v>6.4516129032258061</v>
      </c>
      <c r="S15" s="285">
        <v>8</v>
      </c>
      <c r="T15" s="285">
        <v>2</v>
      </c>
      <c r="U15" s="285">
        <v>841</v>
      </c>
      <c r="V15" s="284">
        <v>5.8535702602437478</v>
      </c>
      <c r="W15" s="285">
        <v>165</v>
      </c>
      <c r="X15" s="287">
        <v>1.1484412520097722</v>
      </c>
      <c r="Y15" s="288"/>
      <c r="Z15" s="280" t="s">
        <v>184</v>
      </c>
      <c r="AA15" s="281">
        <f t="shared" si="5"/>
        <v>0.62601818303802581</v>
      </c>
      <c r="AB15" s="281">
        <f t="shared" si="0"/>
        <v>0.79009932725815768</v>
      </c>
      <c r="AC15" s="281">
        <f t="shared" si="1"/>
        <v>0.7142239515780372</v>
      </c>
      <c r="AD15" s="281">
        <f t="shared" si="2"/>
        <v>0.38261997405966275</v>
      </c>
      <c r="AE15" s="281">
        <f t="shared" si="3"/>
        <v>0.69720435492777133</v>
      </c>
      <c r="AF15" s="281">
        <f t="shared" si="4"/>
        <v>2.4056848295903834</v>
      </c>
      <c r="AG15" s="184"/>
      <c r="AH15" s="184"/>
      <c r="AI15" s="184"/>
      <c r="AJ15" s="184"/>
      <c r="AK15" s="184"/>
      <c r="AL15" s="184"/>
      <c r="AM15" s="184"/>
      <c r="AN15" s="184"/>
      <c r="AO15" s="184"/>
      <c r="AP15" s="184"/>
    </row>
    <row r="16" spans="1:42" ht="13.5" customHeight="1">
      <c r="A16" s="192"/>
      <c r="B16" s="289" t="s">
        <v>185</v>
      </c>
      <c r="C16" s="290">
        <v>1562</v>
      </c>
      <c r="D16" s="291">
        <v>10.636559256938959</v>
      </c>
      <c r="E16" s="292">
        <v>935</v>
      </c>
      <c r="F16" s="291">
        <v>6.3669544847874047</v>
      </c>
      <c r="G16" s="292">
        <v>5</v>
      </c>
      <c r="H16" s="291">
        <v>3.2010243277848911</v>
      </c>
      <c r="I16" s="292">
        <v>3</v>
      </c>
      <c r="J16" s="291">
        <v>1.9206145966709347</v>
      </c>
      <c r="K16" s="292">
        <v>42</v>
      </c>
      <c r="L16" s="293">
        <v>26.184538653366584</v>
      </c>
      <c r="M16" s="292">
        <v>17</v>
      </c>
      <c r="N16" s="291">
        <v>10.598503740648379</v>
      </c>
      <c r="O16" s="292">
        <v>25</v>
      </c>
      <c r="P16" s="291">
        <v>15.586034912718205</v>
      </c>
      <c r="Q16" s="292">
        <v>9</v>
      </c>
      <c r="R16" s="291">
        <v>5.7361376673040159</v>
      </c>
      <c r="S16" s="292">
        <v>7</v>
      </c>
      <c r="T16" s="292">
        <v>2</v>
      </c>
      <c r="U16" s="292">
        <v>928</v>
      </c>
      <c r="V16" s="291">
        <v>6.3192874458638633</v>
      </c>
      <c r="W16" s="292">
        <v>227</v>
      </c>
      <c r="X16" s="294">
        <v>1.5457739765205785</v>
      </c>
      <c r="Y16" s="192"/>
      <c r="Z16" s="280" t="s">
        <v>186</v>
      </c>
      <c r="AA16" s="281">
        <f t="shared" si="5"/>
        <v>0.62041015549644329</v>
      </c>
      <c r="AB16" s="281">
        <f t="shared" si="0"/>
        <v>0.79162193580018669</v>
      </c>
      <c r="AC16" s="281">
        <f t="shared" si="1"/>
        <v>0.29378289941670227</v>
      </c>
      <c r="AD16" s="281">
        <f t="shared" si="2"/>
        <v>0.22663252240717027</v>
      </c>
      <c r="AE16" s="281">
        <f t="shared" si="3"/>
        <v>0.75267478332330051</v>
      </c>
      <c r="AF16" s="281">
        <f t="shared" si="4"/>
        <v>3.2379932354254328</v>
      </c>
      <c r="AG16" s="192"/>
      <c r="AH16" s="192"/>
      <c r="AI16" s="192"/>
      <c r="AJ16" s="192"/>
      <c r="AK16" s="192"/>
      <c r="AL16" s="192"/>
      <c r="AM16" s="192"/>
      <c r="AN16" s="192"/>
      <c r="AO16" s="192"/>
      <c r="AP16" s="192"/>
    </row>
    <row r="17" spans="1:42" ht="13.5" customHeight="1">
      <c r="A17" s="295"/>
      <c r="B17" s="289" t="s">
        <v>187</v>
      </c>
      <c r="C17" s="296">
        <v>1291</v>
      </c>
      <c r="D17" s="297">
        <v>8.6662907470060677</v>
      </c>
      <c r="E17" s="298">
        <v>1093</v>
      </c>
      <c r="F17" s="297">
        <v>7.3371462327479726</v>
      </c>
      <c r="G17" s="299">
        <v>7</v>
      </c>
      <c r="H17" s="297">
        <v>5.4221533694810224</v>
      </c>
      <c r="I17" s="300">
        <v>4</v>
      </c>
      <c r="J17" s="297">
        <v>3.0983733539891558</v>
      </c>
      <c r="K17" s="301">
        <v>17</v>
      </c>
      <c r="L17" s="302">
        <v>12.996941896024465</v>
      </c>
      <c r="M17" s="300">
        <v>15</v>
      </c>
      <c r="N17" s="297">
        <v>11.467889908256881</v>
      </c>
      <c r="O17" s="300">
        <v>2</v>
      </c>
      <c r="P17" s="303">
        <v>1.5290519877675841</v>
      </c>
      <c r="Q17" s="304">
        <v>7</v>
      </c>
      <c r="R17" s="297">
        <v>5.4054054054054053</v>
      </c>
      <c r="S17" s="301">
        <v>4</v>
      </c>
      <c r="T17" s="301">
        <v>3</v>
      </c>
      <c r="U17" s="301">
        <v>746</v>
      </c>
      <c r="V17" s="297">
        <v>5.007786907255249</v>
      </c>
      <c r="W17" s="300">
        <v>272</v>
      </c>
      <c r="X17" s="305">
        <v>1.8258954943343537</v>
      </c>
      <c r="Y17" s="306"/>
      <c r="Z17" s="280" t="s">
        <v>188</v>
      </c>
      <c r="AA17" s="281">
        <f t="shared" si="5"/>
        <v>0.50548816210654401</v>
      </c>
      <c r="AB17" s="281">
        <f t="shared" si="0"/>
        <v>0.91224869250984397</v>
      </c>
      <c r="AC17" s="281">
        <f t="shared" si="1"/>
        <v>0.49763318702125831</v>
      </c>
      <c r="AD17" s="281">
        <f t="shared" si="2"/>
        <v>0.36560805577072036</v>
      </c>
      <c r="AE17" s="281">
        <f t="shared" si="3"/>
        <v>0.5964651802339942</v>
      </c>
      <c r="AF17" s="281">
        <f t="shared" si="4"/>
        <v>3.824774740066732</v>
      </c>
      <c r="AG17" s="183"/>
      <c r="AH17" s="183"/>
      <c r="AI17" s="183"/>
      <c r="AJ17" s="183"/>
      <c r="AK17" s="183"/>
      <c r="AL17" s="183"/>
      <c r="AM17" s="183"/>
      <c r="AN17" s="183"/>
      <c r="AO17" s="183"/>
      <c r="AP17" s="183"/>
    </row>
    <row r="18" spans="1:42" ht="13.5" customHeight="1">
      <c r="A18" s="192"/>
      <c r="B18" s="289" t="s">
        <v>189</v>
      </c>
      <c r="C18" s="296">
        <v>1344</v>
      </c>
      <c r="D18" s="297">
        <v>8.9998995546924689</v>
      </c>
      <c r="E18" s="298">
        <v>1067</v>
      </c>
      <c r="F18" s="297">
        <v>7.1450095423042157</v>
      </c>
      <c r="G18" s="299">
        <v>4</v>
      </c>
      <c r="H18" s="297">
        <v>2.9761904761904758</v>
      </c>
      <c r="I18" s="300">
        <v>4</v>
      </c>
      <c r="J18" s="297">
        <v>2.9761904761904758</v>
      </c>
      <c r="K18" s="300">
        <v>30</v>
      </c>
      <c r="L18" s="302">
        <v>21.834061135371179</v>
      </c>
      <c r="M18" s="301">
        <v>12</v>
      </c>
      <c r="N18" s="297">
        <v>8.7336244541484707</v>
      </c>
      <c r="O18" s="301">
        <v>18</v>
      </c>
      <c r="P18" s="303">
        <v>13.100436681222707</v>
      </c>
      <c r="Q18" s="307">
        <v>5</v>
      </c>
      <c r="R18" s="297">
        <v>3.7119524870081659</v>
      </c>
      <c r="S18" s="301">
        <v>3</v>
      </c>
      <c r="T18" s="301">
        <v>2</v>
      </c>
      <c r="U18" s="301">
        <v>767</v>
      </c>
      <c r="V18" s="297">
        <v>5.1361033917032177</v>
      </c>
      <c r="W18" s="301">
        <v>288</v>
      </c>
      <c r="X18" s="305">
        <v>1.9285499045769579</v>
      </c>
      <c r="Y18" s="306"/>
      <c r="Z18" s="280" t="s">
        <v>190</v>
      </c>
      <c r="AA18" s="281">
        <f t="shared" si="5"/>
        <v>0.52494692572097879</v>
      </c>
      <c r="AB18" s="281">
        <f t="shared" si="0"/>
        <v>0.88835977997077364</v>
      </c>
      <c r="AC18" s="281">
        <f t="shared" si="1"/>
        <v>0.27314814814814814</v>
      </c>
      <c r="AD18" s="281">
        <f t="shared" si="2"/>
        <v>0.35119047619047611</v>
      </c>
      <c r="AE18" s="281">
        <f t="shared" si="3"/>
        <v>0.61174864106024551</v>
      </c>
      <c r="AF18" s="281">
        <f t="shared" si="4"/>
        <v>4.0398089501136196</v>
      </c>
      <c r="AG18" s="183"/>
      <c r="AH18" s="183"/>
      <c r="AI18" s="183"/>
      <c r="AJ18" s="183"/>
      <c r="AK18" s="183"/>
      <c r="AL18" s="183"/>
      <c r="AM18" s="183"/>
      <c r="AN18" s="183"/>
      <c r="AO18" s="183"/>
      <c r="AP18" s="183"/>
    </row>
    <row r="19" spans="1:42" ht="13.5" customHeight="1">
      <c r="A19" s="192"/>
      <c r="B19" s="289" t="s">
        <v>191</v>
      </c>
      <c r="C19" s="308">
        <v>1281</v>
      </c>
      <c r="D19" s="297">
        <v>8.5821095508629011</v>
      </c>
      <c r="E19" s="309">
        <v>1093</v>
      </c>
      <c r="F19" s="297">
        <v>7.3225962053810694</v>
      </c>
      <c r="G19" s="300">
        <v>6</v>
      </c>
      <c r="H19" s="297">
        <v>4.6838407494145198</v>
      </c>
      <c r="I19" s="300">
        <v>4</v>
      </c>
      <c r="J19" s="297">
        <v>3.1225604996096799</v>
      </c>
      <c r="K19" s="300">
        <v>31</v>
      </c>
      <c r="L19" s="302">
        <v>23.628048780487806</v>
      </c>
      <c r="M19" s="300">
        <v>18</v>
      </c>
      <c r="N19" s="297">
        <v>13.719512195121951</v>
      </c>
      <c r="O19" s="300">
        <v>13</v>
      </c>
      <c r="P19" s="297">
        <v>9.9085365853658534</v>
      </c>
      <c r="Q19" s="304">
        <v>5</v>
      </c>
      <c r="R19" s="297">
        <v>3.8940809968847354</v>
      </c>
      <c r="S19" s="300">
        <v>3</v>
      </c>
      <c r="T19" s="300">
        <v>2</v>
      </c>
      <c r="U19" s="300">
        <v>779</v>
      </c>
      <c r="V19" s="297">
        <v>5.2189409368635431</v>
      </c>
      <c r="W19" s="300">
        <v>295</v>
      </c>
      <c r="X19" s="305">
        <v>1.9763640261550004</v>
      </c>
      <c r="Y19" s="306"/>
      <c r="Z19" s="280" t="s">
        <v>192</v>
      </c>
      <c r="AA19" s="281">
        <f t="shared" si="5"/>
        <v>0.50057803396007716</v>
      </c>
      <c r="AB19" s="281">
        <f t="shared" si="0"/>
        <v>0.91043964536530197</v>
      </c>
      <c r="AC19" s="281">
        <f t="shared" si="1"/>
        <v>0.42987249544626593</v>
      </c>
      <c r="AD19" s="281">
        <f t="shared" si="2"/>
        <v>0.3684621389539422</v>
      </c>
      <c r="AE19" s="281">
        <f t="shared" si="3"/>
        <v>0.62161521729826608</v>
      </c>
      <c r="AF19" s="281">
        <f t="shared" si="4"/>
        <v>4.1399670615705118</v>
      </c>
      <c r="AG19" s="183"/>
      <c r="AH19" s="183"/>
      <c r="AI19" s="183"/>
      <c r="AJ19" s="183"/>
      <c r="AK19" s="183"/>
      <c r="AL19" s="183"/>
      <c r="AM19" s="183"/>
      <c r="AN19" s="183"/>
      <c r="AO19" s="183"/>
      <c r="AP19" s="192"/>
    </row>
    <row r="20" spans="1:42" ht="13.5" customHeight="1">
      <c r="A20" s="192"/>
      <c r="B20" s="289" t="s">
        <v>193</v>
      </c>
      <c r="C20" s="310">
        <v>1341</v>
      </c>
      <c r="D20" s="297">
        <v>8.9807727080947508</v>
      </c>
      <c r="E20" s="309">
        <v>1185</v>
      </c>
      <c r="F20" s="297">
        <v>7.9360295742671729</v>
      </c>
      <c r="G20" s="300">
        <v>2</v>
      </c>
      <c r="H20" s="297">
        <v>1.4914243102162563</v>
      </c>
      <c r="I20" s="311">
        <v>0</v>
      </c>
      <c r="J20" s="311">
        <v>0</v>
      </c>
      <c r="K20" s="300">
        <v>34</v>
      </c>
      <c r="L20" s="302">
        <v>24.727272727272727</v>
      </c>
      <c r="M20" s="300">
        <v>13</v>
      </c>
      <c r="N20" s="297">
        <v>9.454545454545455</v>
      </c>
      <c r="O20" s="300">
        <v>21</v>
      </c>
      <c r="P20" s="297">
        <v>15.272727272727273</v>
      </c>
      <c r="Q20" s="304">
        <v>5</v>
      </c>
      <c r="R20" s="297">
        <v>3.7147102526002969</v>
      </c>
      <c r="S20" s="300">
        <v>5</v>
      </c>
      <c r="T20" s="311">
        <v>0</v>
      </c>
      <c r="U20" s="300">
        <v>790</v>
      </c>
      <c r="V20" s="297">
        <v>5.2906863828447817</v>
      </c>
      <c r="W20" s="300">
        <v>249</v>
      </c>
      <c r="X20" s="305">
        <v>1.6675707713017098</v>
      </c>
      <c r="Y20" s="312"/>
      <c r="Z20" s="280" t="s">
        <v>194</v>
      </c>
      <c r="AA20" s="281">
        <f t="shared" si="5"/>
        <v>0.52383129334539591</v>
      </c>
      <c r="AB20" s="281">
        <f t="shared" si="0"/>
        <v>0.98670959705449834</v>
      </c>
      <c r="AC20" s="281">
        <f t="shared" si="1"/>
        <v>0.1368796089154031</v>
      </c>
      <c r="AD20" s="281">
        <f t="shared" si="2"/>
        <v>0</v>
      </c>
      <c r="AE20" s="281">
        <f t="shared" si="3"/>
        <v>0.63016064088771007</v>
      </c>
      <c r="AF20" s="281">
        <f t="shared" si="4"/>
        <v>3.4931257474150037</v>
      </c>
      <c r="AG20" s="183"/>
      <c r="AH20" s="183"/>
      <c r="AI20" s="183"/>
      <c r="AJ20" s="183"/>
      <c r="AK20" s="183"/>
      <c r="AL20" s="183"/>
      <c r="AM20" s="183"/>
      <c r="AN20" s="183"/>
      <c r="AO20" s="183"/>
      <c r="AP20" s="192"/>
    </row>
    <row r="21" spans="1:42" ht="13.5" customHeight="1">
      <c r="B21" s="289" t="s">
        <v>195</v>
      </c>
      <c r="C21" s="310">
        <v>1212</v>
      </c>
      <c r="D21" s="297">
        <v>8.1803455723542111</v>
      </c>
      <c r="E21" s="309">
        <v>1173</v>
      </c>
      <c r="F21" s="297">
        <v>7.917116630669546</v>
      </c>
      <c r="G21" s="300">
        <v>4</v>
      </c>
      <c r="H21" s="297">
        <v>3.3003300330033003</v>
      </c>
      <c r="I21" s="313">
        <v>4</v>
      </c>
      <c r="J21" s="297">
        <v>3.3003300330033003</v>
      </c>
      <c r="K21" s="300">
        <v>32</v>
      </c>
      <c r="L21" s="302">
        <v>25.723472668810288</v>
      </c>
      <c r="M21" s="300">
        <v>20</v>
      </c>
      <c r="N21" s="297">
        <v>16.077170418006428</v>
      </c>
      <c r="O21" s="300">
        <v>12</v>
      </c>
      <c r="P21" s="297">
        <v>9.6463022508038598</v>
      </c>
      <c r="Q21" s="304">
        <v>6</v>
      </c>
      <c r="R21" s="297">
        <v>4.9382716049382713</v>
      </c>
      <c r="S21" s="300">
        <v>3</v>
      </c>
      <c r="T21" s="313">
        <v>3</v>
      </c>
      <c r="U21" s="300">
        <v>773</v>
      </c>
      <c r="V21" s="297">
        <v>5.217332613390929</v>
      </c>
      <c r="W21" s="300">
        <v>286</v>
      </c>
      <c r="X21" s="305">
        <v>1.9303455723542118</v>
      </c>
      <c r="Y21" s="314"/>
      <c r="Z21" s="280" t="s">
        <v>196</v>
      </c>
      <c r="AA21" s="281">
        <f t="shared" si="5"/>
        <v>0.47714390960103337</v>
      </c>
      <c r="AB21" s="281">
        <f>F21/F$11</f>
        <v>0.98435809586845946</v>
      </c>
      <c r="AC21" s="281">
        <f t="shared" si="1"/>
        <v>0.3028969563623029</v>
      </c>
      <c r="AD21" s="281">
        <f t="shared" si="2"/>
        <v>0.38943894389438943</v>
      </c>
      <c r="AE21" s="281">
        <f t="shared" si="3"/>
        <v>0.62142365384564047</v>
      </c>
      <c r="AF21" s="281">
        <f t="shared" si="4"/>
        <v>4.0435704056718951</v>
      </c>
    </row>
    <row r="22" spans="1:42" ht="13.5" customHeight="1">
      <c r="B22" s="289" t="s">
        <v>197</v>
      </c>
      <c r="C22" s="310">
        <v>1277</v>
      </c>
      <c r="D22" s="297">
        <v>8.6759200755491239</v>
      </c>
      <c r="E22" s="309">
        <v>1190</v>
      </c>
      <c r="F22" s="297">
        <v>8.084843296713748</v>
      </c>
      <c r="G22" s="300">
        <v>6</v>
      </c>
      <c r="H22" s="297">
        <v>4.6985121378230232</v>
      </c>
      <c r="I22" s="313">
        <v>4</v>
      </c>
      <c r="J22" s="297">
        <v>3.1323414252153485</v>
      </c>
      <c r="K22" s="300">
        <v>21</v>
      </c>
      <c r="L22" s="302">
        <v>16.178736517719567</v>
      </c>
      <c r="M22" s="300">
        <v>11</v>
      </c>
      <c r="N22" s="297">
        <v>8.4745762711864412</v>
      </c>
      <c r="O22" s="300">
        <v>10</v>
      </c>
      <c r="P22" s="297">
        <v>7.704160246533128</v>
      </c>
      <c r="Q22" s="304">
        <v>6</v>
      </c>
      <c r="R22" s="297">
        <v>4.6875</v>
      </c>
      <c r="S22" s="300">
        <v>3</v>
      </c>
      <c r="T22" s="313">
        <v>3</v>
      </c>
      <c r="U22" s="300">
        <v>784</v>
      </c>
      <c r="V22" s="297">
        <v>5.3264849954819988</v>
      </c>
      <c r="W22" s="300">
        <v>270</v>
      </c>
      <c r="X22" s="305">
        <v>1.8343762101787497</v>
      </c>
      <c r="Y22" s="314"/>
      <c r="Z22" s="280" t="s">
        <v>198</v>
      </c>
      <c r="AA22" s="281">
        <f t="shared" si="5"/>
        <v>0.50604982242116381</v>
      </c>
      <c r="AB22" s="281">
        <f t="shared" si="0"/>
        <v>1.0052120392061203</v>
      </c>
      <c r="AC22" s="281">
        <f t="shared" si="1"/>
        <v>0.43121900287131304</v>
      </c>
      <c r="AD22" s="281">
        <f t="shared" si="2"/>
        <v>0.36961628817541109</v>
      </c>
      <c r="AE22" s="281">
        <f t="shared" si="3"/>
        <v>0.63442452558053697</v>
      </c>
      <c r="AF22" s="281">
        <f t="shared" si="4"/>
        <v>3.8425396274000865</v>
      </c>
    </row>
    <row r="23" spans="1:42" ht="13.5" customHeight="1">
      <c r="B23" s="289" t="s">
        <v>199</v>
      </c>
      <c r="C23" s="310">
        <v>1194</v>
      </c>
      <c r="D23" s="297">
        <v>8.1451112278379991</v>
      </c>
      <c r="E23" s="309">
        <v>1280</v>
      </c>
      <c r="F23" s="297">
        <v>8.7317775306806009</v>
      </c>
      <c r="G23" s="300">
        <v>7</v>
      </c>
      <c r="H23" s="297">
        <v>5.8626465661641536</v>
      </c>
      <c r="I23" s="313">
        <v>4</v>
      </c>
      <c r="J23" s="297">
        <v>3.3500837520938025</v>
      </c>
      <c r="K23" s="300">
        <v>22</v>
      </c>
      <c r="L23" s="302">
        <v>18.092105263157894</v>
      </c>
      <c r="M23" s="300">
        <v>9</v>
      </c>
      <c r="N23" s="297">
        <v>7.4013157894736841</v>
      </c>
      <c r="O23" s="300">
        <v>13</v>
      </c>
      <c r="P23" s="297">
        <v>10.690789473684211</v>
      </c>
      <c r="Q23" s="304">
        <v>7</v>
      </c>
      <c r="R23" s="297">
        <v>5.8479532163742682</v>
      </c>
      <c r="S23" s="300">
        <v>3</v>
      </c>
      <c r="T23" s="313">
        <v>4</v>
      </c>
      <c r="U23" s="300">
        <v>744</v>
      </c>
      <c r="V23" s="297">
        <v>5.0753456897080991</v>
      </c>
      <c r="W23" s="300">
        <v>253</v>
      </c>
      <c r="X23" s="315">
        <v>1.7258904025485877</v>
      </c>
      <c r="Y23" s="314"/>
      <c r="Z23" s="280" t="s">
        <v>200</v>
      </c>
      <c r="AA23" s="281">
        <f t="shared" si="5"/>
        <v>0.47508875768281716</v>
      </c>
      <c r="AB23" s="281">
        <f t="shared" si="0"/>
        <v>1.0856472507113824</v>
      </c>
      <c r="AC23" s="281">
        <f t="shared" si="1"/>
        <v>0.53806067373906574</v>
      </c>
      <c r="AD23" s="281">
        <f t="shared" si="2"/>
        <v>0.39530988274706869</v>
      </c>
      <c r="AE23" s="281">
        <f t="shared" si="3"/>
        <v>0.60451194062903957</v>
      </c>
      <c r="AF23" s="281">
        <f t="shared" si="4"/>
        <v>3.6152901610603658</v>
      </c>
    </row>
    <row r="24" spans="1:42" ht="13.5" customHeight="1">
      <c r="B24" s="289" t="s">
        <v>201</v>
      </c>
      <c r="C24" s="310">
        <v>1238</v>
      </c>
      <c r="D24" s="297">
        <v>8.4669835516191903</v>
      </c>
      <c r="E24" s="309">
        <v>1327</v>
      </c>
      <c r="F24" s="297">
        <v>9.0756762302089378</v>
      </c>
      <c r="G24" s="300">
        <v>4</v>
      </c>
      <c r="H24" s="297">
        <v>3.2310177705977385</v>
      </c>
      <c r="I24" s="313">
        <v>2</v>
      </c>
      <c r="J24" s="297">
        <v>1.6155088852988693</v>
      </c>
      <c r="K24" s="300">
        <v>29</v>
      </c>
      <c r="L24" s="302">
        <v>22.888713496448304</v>
      </c>
      <c r="M24" s="300">
        <v>15</v>
      </c>
      <c r="N24" s="297">
        <v>11.838989739542226</v>
      </c>
      <c r="O24" s="300">
        <v>14</v>
      </c>
      <c r="P24" s="297">
        <v>11.049723756906078</v>
      </c>
      <c r="Q24" s="304">
        <v>6</v>
      </c>
      <c r="R24" s="297">
        <v>4.8270313757039416</v>
      </c>
      <c r="S24" s="300">
        <v>5</v>
      </c>
      <c r="T24" s="313">
        <v>1</v>
      </c>
      <c r="U24" s="300">
        <v>802</v>
      </c>
      <c r="V24" s="297">
        <v>5.4850733508873919</v>
      </c>
      <c r="W24" s="300">
        <v>269</v>
      </c>
      <c r="X24" s="305">
        <v>1.8397565229285642</v>
      </c>
      <c r="Y24" s="314"/>
      <c r="Z24" s="280" t="s">
        <v>202</v>
      </c>
      <c r="AA24" s="281">
        <f t="shared" si="5"/>
        <v>0.49386295464099395</v>
      </c>
      <c r="AB24" s="281">
        <f t="shared" si="0"/>
        <v>1.1284051744393198</v>
      </c>
      <c r="AC24" s="281">
        <f t="shared" si="1"/>
        <v>0.29653563094597024</v>
      </c>
      <c r="AD24" s="281">
        <f t="shared" si="2"/>
        <v>0.19063004846526657</v>
      </c>
      <c r="AE24" s="281">
        <f t="shared" si="3"/>
        <v>0.65331359449296322</v>
      </c>
      <c r="AF24" s="281">
        <f t="shared" si="4"/>
        <v>3.8538099790511002</v>
      </c>
    </row>
    <row r="25" spans="1:42" ht="13.5" customHeight="1">
      <c r="B25" s="289" t="s">
        <v>203</v>
      </c>
      <c r="C25" s="310">
        <v>1206</v>
      </c>
      <c r="D25" s="297">
        <v>8.2844463983953176</v>
      </c>
      <c r="E25" s="309">
        <v>1268</v>
      </c>
      <c r="F25" s="297">
        <v>8.7103466278318926</v>
      </c>
      <c r="G25" s="300">
        <v>3</v>
      </c>
      <c r="H25" s="297">
        <v>2.4875621890547261</v>
      </c>
      <c r="I25" s="313">
        <v>1</v>
      </c>
      <c r="J25" s="297">
        <v>0.82918739635157546</v>
      </c>
      <c r="K25" s="300">
        <v>25</v>
      </c>
      <c r="L25" s="302">
        <v>20.308692120227455</v>
      </c>
      <c r="M25" s="300">
        <v>13</v>
      </c>
      <c r="N25" s="297">
        <v>10.560519902518278</v>
      </c>
      <c r="O25" s="300">
        <v>12</v>
      </c>
      <c r="P25" s="297">
        <v>9.7481722177091807</v>
      </c>
      <c r="Q25" s="304">
        <v>5</v>
      </c>
      <c r="R25" s="297">
        <v>4.1322314049586781</v>
      </c>
      <c r="S25" s="300">
        <v>4</v>
      </c>
      <c r="T25" s="313">
        <v>1</v>
      </c>
      <c r="U25" s="300">
        <v>732</v>
      </c>
      <c r="V25" s="297">
        <v>5.0283704507673068</v>
      </c>
      <c r="W25" s="300">
        <v>264</v>
      </c>
      <c r="X25" s="315">
        <v>1.8135106543750945</v>
      </c>
      <c r="Y25" s="314"/>
      <c r="Z25" s="280" t="s">
        <v>204</v>
      </c>
      <c r="AA25" s="281">
        <f t="shared" si="5"/>
        <v>0.48321591165652306</v>
      </c>
      <c r="AB25" s="281">
        <f t="shared" si="0"/>
        <v>1.0829826843414523</v>
      </c>
      <c r="AC25" s="281">
        <f t="shared" si="1"/>
        <v>0.2283029297954671</v>
      </c>
      <c r="AD25" s="281">
        <f t="shared" si="2"/>
        <v>9.7844112769485903E-2</v>
      </c>
      <c r="AE25" s="281">
        <f t="shared" si="3"/>
        <v>0.59891683546976038</v>
      </c>
      <c r="AF25" s="281">
        <f t="shared" si="4"/>
        <v>3.7988317311798996</v>
      </c>
    </row>
    <row r="26" spans="1:42" ht="13.5" customHeight="1">
      <c r="B26" s="289" t="s">
        <v>205</v>
      </c>
      <c r="C26" s="310">
        <v>1161</v>
      </c>
      <c r="D26" s="297">
        <v>8.0025365490525857</v>
      </c>
      <c r="E26" s="309">
        <v>1204</v>
      </c>
      <c r="F26" s="297">
        <v>8.2989267916100875</v>
      </c>
      <c r="G26" s="300">
        <v>1</v>
      </c>
      <c r="H26" s="297">
        <v>0.8613264427217916</v>
      </c>
      <c r="I26" s="313">
        <v>0</v>
      </c>
      <c r="J26" s="297">
        <v>0</v>
      </c>
      <c r="K26" s="300">
        <v>24</v>
      </c>
      <c r="L26" s="302">
        <v>20.253164556962027</v>
      </c>
      <c r="M26" s="300">
        <v>11</v>
      </c>
      <c r="N26" s="297">
        <v>9.2827004219409286</v>
      </c>
      <c r="O26" s="300">
        <v>13</v>
      </c>
      <c r="P26" s="297">
        <v>10.970464135021098</v>
      </c>
      <c r="Q26" s="304">
        <v>3</v>
      </c>
      <c r="R26" s="297">
        <v>2.5773195876288661</v>
      </c>
      <c r="S26" s="300">
        <v>3</v>
      </c>
      <c r="T26" s="313">
        <v>0</v>
      </c>
      <c r="U26" s="300">
        <v>721</v>
      </c>
      <c r="V26" s="297">
        <v>4.9697061600920875</v>
      </c>
      <c r="W26" s="300">
        <v>235</v>
      </c>
      <c r="X26" s="315">
        <v>1.6198071395584475</v>
      </c>
      <c r="Y26" s="314"/>
      <c r="Z26" s="280" t="s">
        <v>206</v>
      </c>
      <c r="AA26" s="281">
        <f t="shared" si="5"/>
        <v>0.46677264939080454</v>
      </c>
      <c r="AB26" s="281">
        <f t="shared" si="0"/>
        <v>1.0318296616593094</v>
      </c>
      <c r="AC26" s="281">
        <f t="shared" si="1"/>
        <v>7.9050626854244438E-2</v>
      </c>
      <c r="AD26" s="281">
        <f t="shared" si="2"/>
        <v>0</v>
      </c>
      <c r="AE26" s="281">
        <f t="shared" si="3"/>
        <v>0.59192947611143798</v>
      </c>
      <c r="AF26" s="281">
        <f t="shared" si="4"/>
        <v>3.3930733989907149</v>
      </c>
    </row>
    <row r="27" spans="1:42" ht="13.5" customHeight="1">
      <c r="B27" s="289" t="s">
        <v>207</v>
      </c>
      <c r="C27" s="310">
        <v>1187</v>
      </c>
      <c r="D27" s="297">
        <v>8.2152719621834489</v>
      </c>
      <c r="E27" s="309">
        <v>1283</v>
      </c>
      <c r="F27" s="297">
        <v>8.8796915985521192</v>
      </c>
      <c r="G27" s="300">
        <v>3</v>
      </c>
      <c r="H27" s="297">
        <v>2.527379949452401</v>
      </c>
      <c r="I27" s="313">
        <v>3</v>
      </c>
      <c r="J27" s="297">
        <v>2.527379949452401</v>
      </c>
      <c r="K27" s="300">
        <v>20</v>
      </c>
      <c r="L27" s="302">
        <v>16.570008285004143</v>
      </c>
      <c r="M27" s="300">
        <v>14</v>
      </c>
      <c r="N27" s="297">
        <v>11.599005799502901</v>
      </c>
      <c r="O27" s="300">
        <v>6</v>
      </c>
      <c r="P27" s="297">
        <v>4.9710024855012431</v>
      </c>
      <c r="Q27" s="304">
        <v>11</v>
      </c>
      <c r="R27" s="297">
        <v>9.2050209205020916</v>
      </c>
      <c r="S27" s="300">
        <v>8</v>
      </c>
      <c r="T27" s="313">
        <v>3</v>
      </c>
      <c r="U27" s="300">
        <v>710</v>
      </c>
      <c r="V27" s="297">
        <v>4.9139368939766213</v>
      </c>
      <c r="W27" s="300">
        <v>255</v>
      </c>
      <c r="X27" s="315">
        <v>1.7648646591042794</v>
      </c>
      <c r="Y27" s="314"/>
      <c r="Z27" s="280" t="s">
        <v>208</v>
      </c>
      <c r="AA27" s="281">
        <f t="shared" si="5"/>
        <v>0.4791810991114242</v>
      </c>
      <c r="AB27" s="281">
        <f t="shared" si="0"/>
        <v>1.1040378361977872</v>
      </c>
      <c r="AC27" s="281">
        <f t="shared" si="1"/>
        <v>0.23195731536085371</v>
      </c>
      <c r="AD27" s="281">
        <f t="shared" si="2"/>
        <v>0.29823083403538331</v>
      </c>
      <c r="AE27" s="281">
        <f t="shared" si="3"/>
        <v>0.58528693600716841</v>
      </c>
      <c r="AF27" s="281">
        <f t="shared" si="4"/>
        <v>3.6969310613471777</v>
      </c>
    </row>
    <row r="28" spans="1:42" ht="13.5" customHeight="1">
      <c r="B28" s="289" t="s">
        <v>209</v>
      </c>
      <c r="C28" s="310">
        <v>1127</v>
      </c>
      <c r="D28" s="297">
        <v>7.779066235953505</v>
      </c>
      <c r="E28" s="309">
        <v>1324</v>
      </c>
      <c r="F28" s="297">
        <v>9.1388497749799829</v>
      </c>
      <c r="G28" s="300">
        <v>2</v>
      </c>
      <c r="H28" s="297">
        <v>1.7746228926353151</v>
      </c>
      <c r="I28" s="313">
        <v>1</v>
      </c>
      <c r="J28" s="297">
        <v>0.88731144631765757</v>
      </c>
      <c r="K28" s="300">
        <v>14</v>
      </c>
      <c r="L28" s="302">
        <v>12.269938650306749</v>
      </c>
      <c r="M28" s="300">
        <v>5</v>
      </c>
      <c r="N28" s="297">
        <v>4.3821209465381248</v>
      </c>
      <c r="O28" s="300">
        <v>9</v>
      </c>
      <c r="P28" s="297">
        <v>7.887817703768623</v>
      </c>
      <c r="Q28" s="304">
        <v>1</v>
      </c>
      <c r="R28" s="297">
        <v>0.88731144631765757</v>
      </c>
      <c r="S28" s="300">
        <v>0</v>
      </c>
      <c r="T28" s="313">
        <v>1</v>
      </c>
      <c r="U28" s="300">
        <v>680</v>
      </c>
      <c r="V28" s="297">
        <v>4.6936690687208369</v>
      </c>
      <c r="W28" s="300">
        <v>246</v>
      </c>
      <c r="X28" s="315">
        <v>1.6980038101548911</v>
      </c>
      <c r="Y28" s="314"/>
      <c r="Z28" s="280" t="s">
        <v>210</v>
      </c>
      <c r="AA28" s="281">
        <f>D28/D$11</f>
        <v>0.45373805348910889</v>
      </c>
      <c r="AB28" s="281">
        <f>F28/F$11</f>
        <v>1.1362597246677693</v>
      </c>
      <c r="AC28" s="281">
        <f>H28/H$11</f>
        <v>0.16287094547964115</v>
      </c>
      <c r="AD28" s="281">
        <f>J28/J$11</f>
        <v>0.10470275066548358</v>
      </c>
      <c r="AE28" s="281">
        <f>V28/V$11</f>
        <v>0.55905137716168407</v>
      </c>
      <c r="AF28" s="281">
        <f>X28/X$11</f>
        <v>3.5568750247588046</v>
      </c>
    </row>
    <row r="29" spans="1:42" ht="13.5" customHeight="1">
      <c r="B29" s="289" t="s">
        <v>493</v>
      </c>
      <c r="C29" s="310">
        <v>1056</v>
      </c>
      <c r="D29" s="297">
        <v>7.3193553976780459</v>
      </c>
      <c r="E29" s="309">
        <v>1360</v>
      </c>
      <c r="F29" s="297">
        <v>9.4264425576156636</v>
      </c>
      <c r="G29" s="300">
        <v>3</v>
      </c>
      <c r="H29" s="297">
        <v>2.8409090909090908</v>
      </c>
      <c r="I29" s="313">
        <v>1</v>
      </c>
      <c r="J29" s="297">
        <v>0.94696969696969702</v>
      </c>
      <c r="K29" s="300">
        <v>17</v>
      </c>
      <c r="L29" s="302">
        <v>15.843429636533086</v>
      </c>
      <c r="M29" s="300">
        <v>5</v>
      </c>
      <c r="N29" s="297">
        <v>4.6598322460391426</v>
      </c>
      <c r="O29" s="300">
        <v>12</v>
      </c>
      <c r="P29" s="297">
        <v>11.183597390493942</v>
      </c>
      <c r="Q29" s="304">
        <v>3</v>
      </c>
      <c r="R29" s="297">
        <v>2.8355387523629489</v>
      </c>
      <c r="S29" s="300">
        <v>2</v>
      </c>
      <c r="T29" s="313">
        <v>1</v>
      </c>
      <c r="U29" s="300">
        <v>663</v>
      </c>
      <c r="V29" s="297">
        <v>4.5953907468376363</v>
      </c>
      <c r="W29" s="300">
        <v>236</v>
      </c>
      <c r="X29" s="315">
        <v>1.635765032056836</v>
      </c>
      <c r="Y29" s="314"/>
      <c r="Z29" s="280" t="s">
        <v>494</v>
      </c>
      <c r="AA29" s="281">
        <f>D29/D$11</f>
        <v>0.42692399964253097</v>
      </c>
      <c r="AB29" s="281">
        <f>F29/F$11</f>
        <v>1.1720169702796517</v>
      </c>
      <c r="AC29" s="281">
        <f>H29/H$11</f>
        <v>0.26073232323232326</v>
      </c>
      <c r="AD29" s="281">
        <f>J29/J$11</f>
        <v>0.11174242424242424</v>
      </c>
      <c r="AE29" s="281">
        <f>V29/V$11</f>
        <v>0.54734568798984051</v>
      </c>
      <c r="AF29" s="281">
        <f>X29/X$11</f>
        <v>3.4265010208463611</v>
      </c>
    </row>
    <row r="30" spans="1:42" ht="13.5" customHeight="1">
      <c r="B30" s="289" t="s">
        <v>628</v>
      </c>
      <c r="C30" s="310">
        <v>1029</v>
      </c>
      <c r="D30" s="297">
        <v>7.1463792373028499</v>
      </c>
      <c r="E30" s="309">
        <v>1344</v>
      </c>
      <c r="F30" s="297">
        <v>9.3340463507629057</v>
      </c>
      <c r="G30" s="300">
        <v>3</v>
      </c>
      <c r="H30" s="297">
        <v>2.9154518950437316</v>
      </c>
      <c r="I30" s="313">
        <v>3</v>
      </c>
      <c r="J30" s="297">
        <v>2.9154518950437316</v>
      </c>
      <c r="K30" s="300">
        <v>20</v>
      </c>
      <c r="L30" s="302">
        <v>19.065776930409914</v>
      </c>
      <c r="M30" s="300">
        <v>13</v>
      </c>
      <c r="N30" s="297">
        <v>12.392755004766444</v>
      </c>
      <c r="O30" s="300">
        <v>7</v>
      </c>
      <c r="P30" s="297">
        <v>6.6730219256434706</v>
      </c>
      <c r="Q30" s="304">
        <v>6</v>
      </c>
      <c r="R30" s="297">
        <v>5.8139534883720927</v>
      </c>
      <c r="S30" s="300">
        <v>3</v>
      </c>
      <c r="T30" s="313">
        <v>3</v>
      </c>
      <c r="U30" s="300">
        <v>663</v>
      </c>
      <c r="V30" s="297">
        <v>4.6045184007111661</v>
      </c>
      <c r="W30" s="300">
        <v>208</v>
      </c>
      <c r="X30" s="315">
        <v>1.4445547923799735</v>
      </c>
      <c r="Y30" s="314"/>
      <c r="Z30" s="280" t="s">
        <v>629</v>
      </c>
      <c r="AA30" s="281">
        <f>D30/D$11</f>
        <v>0.41683463108234142</v>
      </c>
      <c r="AB30" s="281">
        <f>F30/F$11</f>
        <v>1.1605290816345961</v>
      </c>
      <c r="AC30" s="281">
        <f>H30/H$11</f>
        <v>0.26757369614512472</v>
      </c>
      <c r="AD30" s="281">
        <f>J30/J$11</f>
        <v>0.3440233236151603</v>
      </c>
      <c r="AE30" s="281">
        <f>V30/V$11</f>
        <v>0.54843286039026762</v>
      </c>
      <c r="AF30" s="281">
        <f>X30/X$11</f>
        <v>3.0259654496554238</v>
      </c>
    </row>
    <row r="31" spans="1:42" ht="13.5" customHeight="1">
      <c r="B31" s="289" t="s">
        <v>635</v>
      </c>
      <c r="C31" s="310">
        <v>968</v>
      </c>
      <c r="D31" s="297">
        <v>6.7</v>
      </c>
      <c r="E31" s="309">
        <v>1298</v>
      </c>
      <c r="F31" s="297">
        <v>9</v>
      </c>
      <c r="G31" s="300">
        <v>2</v>
      </c>
      <c r="H31" s="297">
        <v>2.1</v>
      </c>
      <c r="I31" s="313">
        <v>2</v>
      </c>
      <c r="J31" s="297">
        <v>2.1</v>
      </c>
      <c r="K31" s="300">
        <v>8</v>
      </c>
      <c r="L31" s="302">
        <v>8.1999999999999993</v>
      </c>
      <c r="M31" s="300">
        <v>4</v>
      </c>
      <c r="N31" s="297">
        <v>4.0999999999999996</v>
      </c>
      <c r="O31" s="300">
        <v>4</v>
      </c>
      <c r="P31" s="297">
        <v>4.0999999999999996</v>
      </c>
      <c r="Q31" s="304">
        <v>2</v>
      </c>
      <c r="R31" s="297">
        <v>2.1</v>
      </c>
      <c r="S31" s="300">
        <v>0</v>
      </c>
      <c r="T31" s="313">
        <v>2</v>
      </c>
      <c r="U31" s="300">
        <v>629</v>
      </c>
      <c r="V31" s="297">
        <v>4.4000000000000004</v>
      </c>
      <c r="W31" s="300">
        <v>237</v>
      </c>
      <c r="X31" s="315">
        <v>1.6</v>
      </c>
      <c r="Y31" s="314"/>
      <c r="Z31" s="280" t="s">
        <v>636</v>
      </c>
      <c r="AA31" s="281">
        <f>D31/D$11</f>
        <v>0.3907981840193705</v>
      </c>
      <c r="AB31" s="281">
        <f>F31/F$11</f>
        <v>1.1189961290322579</v>
      </c>
      <c r="AC31" s="281">
        <f>H31/H$11</f>
        <v>0.19273333333333337</v>
      </c>
      <c r="AD31" s="281">
        <f>J31/J$11</f>
        <v>0.24779999999999999</v>
      </c>
      <c r="AE31" s="281">
        <f>V31/V$11</f>
        <v>0.52407317676143383</v>
      </c>
      <c r="AF31" s="281">
        <f>X31/X$11</f>
        <v>3.3515826086956526</v>
      </c>
    </row>
    <row r="32" spans="1:42" ht="13.5" customHeight="1" thickBot="1">
      <c r="B32" s="316" t="s">
        <v>181</v>
      </c>
      <c r="C32" s="317">
        <v>967</v>
      </c>
      <c r="D32" s="318">
        <v>6.7</v>
      </c>
      <c r="E32" s="319">
        <v>1386</v>
      </c>
      <c r="F32" s="318">
        <v>9</v>
      </c>
      <c r="G32" s="320">
        <v>2</v>
      </c>
      <c r="H32" s="318">
        <v>2.1</v>
      </c>
      <c r="I32" s="321">
        <v>1</v>
      </c>
      <c r="J32" s="318">
        <v>2.1</v>
      </c>
      <c r="K32" s="320">
        <v>13</v>
      </c>
      <c r="L32" s="322">
        <v>8.1999999999999993</v>
      </c>
      <c r="M32" s="320">
        <v>7</v>
      </c>
      <c r="N32" s="318">
        <v>4.0999999999999996</v>
      </c>
      <c r="O32" s="320">
        <v>6</v>
      </c>
      <c r="P32" s="318">
        <v>4.0999999999999996</v>
      </c>
      <c r="Q32" s="323">
        <v>0</v>
      </c>
      <c r="R32" s="318">
        <v>2.1</v>
      </c>
      <c r="S32" s="320">
        <v>0</v>
      </c>
      <c r="T32" s="321">
        <v>0</v>
      </c>
      <c r="U32" s="320">
        <v>561</v>
      </c>
      <c r="V32" s="318">
        <v>4.4000000000000004</v>
      </c>
      <c r="W32" s="320">
        <v>220</v>
      </c>
      <c r="X32" s="324">
        <v>1.6</v>
      </c>
      <c r="Y32" s="314"/>
      <c r="Z32" s="280" t="s">
        <v>644</v>
      </c>
      <c r="AA32" s="281">
        <f>D32/D$11</f>
        <v>0.3907981840193705</v>
      </c>
      <c r="AB32" s="281">
        <f>F32/F$11</f>
        <v>1.1189961290322579</v>
      </c>
      <c r="AC32" s="281">
        <f>H32/H$11</f>
        <v>0.19273333333333337</v>
      </c>
      <c r="AD32" s="281">
        <f>J32/J$11</f>
        <v>0.24779999999999999</v>
      </c>
      <c r="AE32" s="281">
        <f>V32/V$11</f>
        <v>0.52407317676143383</v>
      </c>
      <c r="AF32" s="281">
        <f>X32/X$11</f>
        <v>3.3515826086956526</v>
      </c>
    </row>
    <row r="33" spans="2:25" ht="17.25" customHeight="1">
      <c r="B33" s="325" t="s">
        <v>211</v>
      </c>
      <c r="C33" s="326"/>
      <c r="D33" s="327"/>
      <c r="E33" s="328"/>
      <c r="F33" s="327"/>
      <c r="G33" s="329"/>
      <c r="H33" s="327"/>
      <c r="I33" s="330"/>
      <c r="J33" s="327"/>
      <c r="K33" s="329"/>
      <c r="L33" s="331"/>
      <c r="M33" s="329"/>
      <c r="N33" s="327"/>
      <c r="O33" s="329"/>
      <c r="P33" s="327"/>
      <c r="Q33" s="332"/>
      <c r="R33" s="327"/>
      <c r="S33" s="329"/>
      <c r="T33" s="330"/>
      <c r="U33" s="329"/>
      <c r="V33" s="327"/>
      <c r="W33" s="329"/>
      <c r="X33" s="333"/>
      <c r="Y33" s="314"/>
    </row>
    <row r="34" spans="2:25">
      <c r="B34" s="192"/>
      <c r="C34" s="192"/>
      <c r="D34" s="192"/>
      <c r="E34" s="192"/>
      <c r="F34" s="192"/>
      <c r="G34" s="192"/>
      <c r="H34" s="192"/>
      <c r="I34" s="192"/>
      <c r="J34" s="192"/>
      <c r="K34" s="192"/>
      <c r="L34" s="192"/>
      <c r="M34" s="192"/>
      <c r="N34" s="192"/>
      <c r="O34" s="192"/>
      <c r="P34" s="192"/>
      <c r="Q34" s="192"/>
      <c r="R34" s="192"/>
      <c r="S34" s="192"/>
      <c r="T34" s="192"/>
      <c r="U34" s="192"/>
      <c r="V34" s="192"/>
      <c r="W34" s="192"/>
    </row>
    <row r="35" spans="2:25" ht="23.25" customHeight="1">
      <c r="B35" s="192"/>
      <c r="C35" s="192"/>
      <c r="D35" s="192"/>
      <c r="E35" s="192"/>
      <c r="F35" s="192"/>
      <c r="G35" s="192"/>
      <c r="H35" s="192"/>
      <c r="I35" s="192"/>
      <c r="J35" s="192"/>
      <c r="K35" s="192"/>
      <c r="L35" s="192"/>
      <c r="M35" s="192"/>
      <c r="N35" s="192"/>
      <c r="O35" s="192"/>
      <c r="P35" s="192"/>
      <c r="Q35" s="192"/>
      <c r="R35" s="192"/>
      <c r="S35" s="192"/>
      <c r="T35" s="192"/>
      <c r="U35" s="192"/>
      <c r="V35" s="192"/>
      <c r="W35" s="192"/>
    </row>
    <row r="36" spans="2:25">
      <c r="B36" s="192"/>
      <c r="C36" s="192"/>
      <c r="D36" s="192"/>
      <c r="E36" s="192"/>
      <c r="F36" s="192"/>
      <c r="G36" s="192"/>
      <c r="H36" s="192"/>
      <c r="I36" s="192"/>
      <c r="J36" s="192"/>
      <c r="K36" s="192"/>
      <c r="L36" s="192"/>
      <c r="M36" s="192"/>
      <c r="N36" s="192"/>
      <c r="O36" s="192"/>
      <c r="P36" s="192"/>
      <c r="Q36" s="192"/>
      <c r="R36" s="192"/>
      <c r="S36" s="192"/>
      <c r="T36" s="192"/>
      <c r="U36" s="192"/>
      <c r="V36" s="192"/>
      <c r="W36" s="192"/>
    </row>
    <row r="37" spans="2:25">
      <c r="B37" s="192"/>
      <c r="C37" s="192"/>
      <c r="D37" s="192"/>
      <c r="E37" s="192"/>
      <c r="F37" s="192"/>
      <c r="G37" s="192"/>
      <c r="H37" s="192"/>
      <c r="I37" s="192"/>
      <c r="J37" s="192"/>
      <c r="K37" s="192"/>
      <c r="L37" s="192"/>
      <c r="M37" s="192"/>
      <c r="N37" s="192"/>
      <c r="O37" s="192"/>
      <c r="P37" s="192"/>
      <c r="Q37" s="192"/>
      <c r="R37" s="192"/>
      <c r="S37" s="192"/>
      <c r="T37" s="192"/>
      <c r="U37" s="192"/>
      <c r="V37" s="192"/>
      <c r="W37" s="192"/>
    </row>
    <row r="38" spans="2:25">
      <c r="B38" s="192"/>
      <c r="C38" s="192"/>
      <c r="D38" s="192"/>
      <c r="E38" s="192"/>
      <c r="F38" s="192"/>
      <c r="G38" s="192"/>
      <c r="H38" s="192"/>
      <c r="I38" s="192"/>
      <c r="J38" s="192"/>
      <c r="K38" s="192"/>
      <c r="L38" s="192"/>
      <c r="M38" s="192"/>
      <c r="N38" s="192"/>
      <c r="O38" s="192"/>
      <c r="P38" s="192"/>
      <c r="Q38" s="192"/>
      <c r="R38" s="192"/>
      <c r="S38" s="192"/>
      <c r="T38" s="192"/>
      <c r="U38" s="192"/>
      <c r="V38" s="192"/>
      <c r="W38" s="192"/>
    </row>
    <row r="39" spans="2:25">
      <c r="E39" s="192"/>
      <c r="F39" s="192"/>
      <c r="G39" s="192"/>
      <c r="H39" s="192"/>
      <c r="I39" s="192"/>
      <c r="J39" s="192"/>
      <c r="K39" s="192"/>
      <c r="L39" s="192"/>
      <c r="M39" s="192"/>
      <c r="N39" s="192"/>
      <c r="O39" s="192"/>
      <c r="P39" s="192"/>
      <c r="Q39" s="192"/>
      <c r="R39" s="192"/>
      <c r="S39" s="192"/>
      <c r="T39" s="192"/>
      <c r="U39" s="192"/>
      <c r="V39" s="192"/>
      <c r="W39" s="192"/>
    </row>
    <row r="40" spans="2:25">
      <c r="E40" s="192"/>
      <c r="F40" s="192"/>
      <c r="G40" s="192"/>
      <c r="H40" s="192"/>
      <c r="I40" s="192"/>
      <c r="J40" s="192"/>
      <c r="K40" s="192"/>
      <c r="L40" s="192"/>
      <c r="M40" s="192"/>
      <c r="N40" s="192"/>
      <c r="O40" s="192"/>
      <c r="P40" s="192"/>
      <c r="Q40" s="192"/>
      <c r="R40" s="192"/>
      <c r="S40" s="192"/>
      <c r="T40" s="192"/>
      <c r="U40" s="192"/>
      <c r="V40" s="192"/>
      <c r="W40" s="192"/>
    </row>
    <row r="41" spans="2:25">
      <c r="E41" s="192"/>
      <c r="F41" s="192"/>
      <c r="G41" s="192"/>
      <c r="H41" s="192"/>
      <c r="I41" s="192"/>
      <c r="J41" s="192"/>
      <c r="K41" s="192"/>
      <c r="L41" s="192"/>
      <c r="M41" s="192"/>
      <c r="N41" s="192"/>
      <c r="O41" s="192"/>
      <c r="P41" s="192"/>
      <c r="Q41" s="192"/>
      <c r="R41" s="192"/>
      <c r="S41" s="192"/>
      <c r="T41" s="192"/>
      <c r="U41" s="192"/>
      <c r="V41" s="192"/>
      <c r="W41" s="192"/>
    </row>
    <row r="42" spans="2:25">
      <c r="E42" s="192"/>
      <c r="F42" s="192"/>
      <c r="G42" s="192"/>
      <c r="H42" s="192"/>
      <c r="I42" s="192"/>
      <c r="J42" s="192"/>
      <c r="K42" s="192"/>
      <c r="L42" s="192"/>
      <c r="M42" s="192"/>
      <c r="N42" s="192"/>
      <c r="O42" s="192"/>
      <c r="P42" s="192"/>
      <c r="Q42" s="192"/>
      <c r="R42" s="192"/>
      <c r="S42" s="192"/>
      <c r="T42" s="192"/>
      <c r="U42" s="192"/>
      <c r="V42" s="192"/>
      <c r="W42" s="192"/>
    </row>
    <row r="43" spans="2:25">
      <c r="E43" s="192"/>
      <c r="F43" s="192"/>
      <c r="G43" s="192"/>
      <c r="H43" s="192"/>
      <c r="I43" s="192"/>
      <c r="J43" s="192"/>
      <c r="K43" s="192"/>
      <c r="L43" s="192"/>
      <c r="M43" s="192"/>
      <c r="N43" s="192"/>
      <c r="O43" s="192"/>
      <c r="P43" s="192"/>
      <c r="Q43" s="192"/>
      <c r="R43" s="192"/>
      <c r="S43" s="192"/>
      <c r="T43" s="192"/>
      <c r="U43" s="192"/>
      <c r="V43" s="192"/>
      <c r="W43" s="192"/>
    </row>
    <row r="44" spans="2:25">
      <c r="E44" s="192"/>
      <c r="F44" s="192"/>
      <c r="G44" s="192"/>
      <c r="H44" s="192"/>
      <c r="I44" s="192"/>
      <c r="J44" s="192"/>
      <c r="K44" s="192"/>
      <c r="L44" s="192"/>
      <c r="M44" s="192"/>
      <c r="N44" s="192"/>
      <c r="O44" s="192"/>
      <c r="P44" s="192"/>
      <c r="Q44" s="192"/>
      <c r="R44" s="192"/>
      <c r="S44" s="192"/>
      <c r="T44" s="192"/>
      <c r="U44" s="192"/>
      <c r="V44" s="192"/>
      <c r="W44" s="192"/>
    </row>
    <row r="45" spans="2:25">
      <c r="E45" s="192"/>
      <c r="F45" s="192"/>
      <c r="G45" s="192"/>
      <c r="H45" s="192"/>
      <c r="I45" s="192"/>
      <c r="J45" s="192"/>
      <c r="K45" s="192"/>
      <c r="L45" s="192"/>
      <c r="M45" s="192"/>
      <c r="N45" s="192"/>
      <c r="O45" s="192"/>
      <c r="P45" s="192"/>
      <c r="Q45" s="192"/>
      <c r="R45" s="192"/>
      <c r="S45" s="192"/>
      <c r="T45" s="192"/>
      <c r="U45" s="192"/>
      <c r="V45" s="192"/>
      <c r="W45" s="192"/>
    </row>
    <row r="46" spans="2:25">
      <c r="E46" s="192"/>
      <c r="F46" s="192"/>
      <c r="G46" s="192"/>
      <c r="H46" s="192"/>
      <c r="I46" s="192"/>
      <c r="J46" s="192"/>
      <c r="K46" s="192"/>
      <c r="L46" s="192"/>
      <c r="M46" s="192"/>
      <c r="N46" s="192"/>
      <c r="O46" s="192"/>
      <c r="P46" s="192"/>
      <c r="Q46" s="192"/>
      <c r="R46" s="192"/>
      <c r="S46" s="192"/>
      <c r="T46" s="192"/>
      <c r="U46" s="192"/>
      <c r="V46" s="192"/>
      <c r="W46" s="192"/>
    </row>
    <row r="47" spans="2:25">
      <c r="E47" s="192"/>
      <c r="F47" s="192"/>
      <c r="G47" s="192"/>
      <c r="H47" s="192"/>
      <c r="I47" s="192"/>
      <c r="J47" s="192"/>
      <c r="K47" s="192"/>
      <c r="L47" s="192"/>
      <c r="M47" s="192"/>
      <c r="N47" s="192"/>
      <c r="O47" s="192"/>
      <c r="P47" s="192"/>
      <c r="Q47" s="192"/>
      <c r="R47" s="192"/>
      <c r="S47" s="192"/>
      <c r="T47" s="192"/>
      <c r="U47" s="192"/>
      <c r="V47" s="192"/>
      <c r="W47" s="192"/>
    </row>
    <row r="48" spans="2:25">
      <c r="E48" s="192"/>
      <c r="F48" s="192"/>
      <c r="G48" s="192"/>
      <c r="H48" s="192"/>
      <c r="I48" s="192"/>
      <c r="J48" s="192"/>
      <c r="K48" s="192"/>
      <c r="L48" s="192"/>
      <c r="M48" s="192"/>
      <c r="N48" s="192"/>
      <c r="O48" s="192"/>
      <c r="P48" s="192"/>
      <c r="Q48" s="192"/>
      <c r="R48" s="192"/>
      <c r="S48" s="192"/>
      <c r="T48" s="192"/>
      <c r="U48" s="192"/>
      <c r="V48" s="192"/>
      <c r="W48" s="192"/>
    </row>
    <row r="49" spans="5:29">
      <c r="E49" s="192"/>
      <c r="F49" s="192"/>
      <c r="G49" s="192"/>
      <c r="H49" s="192"/>
      <c r="I49" s="192"/>
      <c r="J49" s="192"/>
      <c r="K49" s="192"/>
      <c r="L49" s="192"/>
      <c r="M49" s="192"/>
      <c r="N49" s="192"/>
      <c r="O49" s="192"/>
      <c r="P49" s="192"/>
      <c r="Q49" s="192"/>
      <c r="R49" s="192"/>
      <c r="S49" s="192"/>
      <c r="T49" s="192"/>
      <c r="U49" s="192"/>
      <c r="V49" s="192"/>
      <c r="W49" s="192"/>
    </row>
    <row r="50" spans="5:29">
      <c r="E50" s="192"/>
      <c r="F50" s="192"/>
      <c r="G50" s="192"/>
      <c r="H50" s="192"/>
      <c r="I50" s="192"/>
      <c r="J50" s="192"/>
      <c r="K50" s="192"/>
      <c r="L50" s="192"/>
      <c r="M50" s="192"/>
      <c r="N50" s="192"/>
      <c r="O50" s="192"/>
      <c r="P50" s="192"/>
      <c r="Q50" s="192"/>
      <c r="R50" s="192"/>
      <c r="S50" s="192"/>
      <c r="T50" s="192"/>
      <c r="U50" s="192"/>
      <c r="V50" s="192"/>
      <c r="W50" s="192"/>
    </row>
    <row r="51" spans="5:29">
      <c r="E51" s="192"/>
      <c r="F51" s="192"/>
      <c r="G51" s="192"/>
      <c r="H51" s="192"/>
      <c r="I51" s="192"/>
      <c r="J51" s="192"/>
      <c r="K51" s="192"/>
      <c r="L51" s="192"/>
      <c r="M51" s="192"/>
      <c r="N51" s="192"/>
      <c r="O51" s="192"/>
      <c r="P51" s="192"/>
      <c r="Q51" s="192"/>
      <c r="R51" s="192"/>
      <c r="S51" s="192"/>
      <c r="T51" s="192"/>
      <c r="U51" s="192"/>
      <c r="V51" s="192"/>
      <c r="W51" s="192"/>
    </row>
    <row r="52" spans="5:29">
      <c r="E52" s="192"/>
      <c r="F52" s="192"/>
      <c r="G52" s="192"/>
      <c r="H52" s="192"/>
      <c r="I52" s="192"/>
      <c r="J52" s="192"/>
      <c r="K52" s="192"/>
      <c r="L52" s="192"/>
      <c r="M52" s="192"/>
      <c r="N52" s="192"/>
      <c r="O52" s="192"/>
      <c r="P52" s="192"/>
      <c r="Q52" s="192"/>
      <c r="R52" s="192"/>
      <c r="S52" s="192"/>
      <c r="T52" s="192"/>
      <c r="U52" s="192"/>
      <c r="V52" s="192"/>
      <c r="W52" s="192"/>
    </row>
    <row r="53" spans="5:29">
      <c r="E53" s="192"/>
      <c r="F53" s="192"/>
      <c r="G53" s="192"/>
      <c r="H53" s="192"/>
      <c r="I53" s="192"/>
      <c r="J53" s="192"/>
      <c r="K53" s="192"/>
      <c r="L53" s="192"/>
      <c r="M53" s="192"/>
      <c r="N53" s="192"/>
      <c r="O53" s="192"/>
      <c r="P53" s="192"/>
      <c r="Q53" s="192"/>
      <c r="R53" s="192"/>
      <c r="S53" s="192"/>
      <c r="T53" s="192"/>
      <c r="U53" s="192"/>
      <c r="V53" s="192"/>
      <c r="W53" s="192"/>
    </row>
    <row r="54" spans="5:29">
      <c r="E54" s="334"/>
      <c r="F54" s="192"/>
      <c r="G54" s="192"/>
      <c r="H54" s="192"/>
      <c r="I54" s="192"/>
      <c r="J54" s="192"/>
      <c r="K54" s="192"/>
      <c r="L54" s="192"/>
      <c r="M54" s="192"/>
      <c r="N54" s="192"/>
      <c r="O54" s="192"/>
      <c r="P54" s="192"/>
      <c r="Q54" s="192"/>
      <c r="R54" s="192"/>
      <c r="S54" s="192"/>
      <c r="T54" s="192"/>
      <c r="U54" s="192"/>
      <c r="V54" s="192"/>
      <c r="W54" s="192"/>
      <c r="X54" s="192"/>
    </row>
    <row r="58" spans="5:29">
      <c r="Z58" s="192"/>
      <c r="AA58" s="192"/>
      <c r="AB58" s="192"/>
      <c r="AC58" s="192"/>
    </row>
    <row r="59" spans="5:29">
      <c r="Z59" s="192"/>
      <c r="AA59" s="192"/>
      <c r="AB59" s="192"/>
      <c r="AC59" s="192"/>
    </row>
    <row r="60" spans="5:29">
      <c r="Z60" s="192"/>
      <c r="AA60" s="192"/>
      <c r="AB60" s="192"/>
      <c r="AC60" s="192"/>
    </row>
    <row r="61" spans="5:29">
      <c r="Z61" s="192"/>
      <c r="AA61" s="192"/>
      <c r="AB61" s="192"/>
      <c r="AC61" s="192"/>
    </row>
    <row r="62" spans="5:29">
      <c r="Z62" s="192"/>
      <c r="AA62" s="192"/>
      <c r="AB62" s="192"/>
      <c r="AC62" s="192"/>
    </row>
    <row r="63" spans="5:29">
      <c r="Z63" s="192"/>
      <c r="AA63" s="192"/>
      <c r="AB63" s="192"/>
      <c r="AC63" s="192"/>
    </row>
    <row r="64" spans="5:29">
      <c r="Z64" s="192"/>
      <c r="AA64" s="192"/>
      <c r="AB64" s="192"/>
      <c r="AC64" s="192"/>
    </row>
    <row r="65" spans="26:29">
      <c r="Z65" s="192"/>
      <c r="AA65" s="192"/>
      <c r="AB65" s="192"/>
      <c r="AC65" s="192"/>
    </row>
    <row r="66" spans="26:29">
      <c r="Z66" s="192"/>
      <c r="AA66" s="192"/>
      <c r="AB66" s="192"/>
      <c r="AC66" s="192"/>
    </row>
    <row r="67" spans="26:29">
      <c r="Z67" s="192"/>
      <c r="AA67" s="192"/>
      <c r="AB67" s="192"/>
      <c r="AC67" s="192"/>
    </row>
    <row r="68" spans="26:29">
      <c r="Z68" s="192"/>
      <c r="AA68" s="192"/>
      <c r="AB68" s="192"/>
      <c r="AC68" s="192"/>
    </row>
    <row r="69" spans="26:29">
      <c r="Z69" s="192"/>
      <c r="AA69" s="192"/>
      <c r="AB69" s="192"/>
      <c r="AC69" s="192"/>
    </row>
    <row r="70" spans="26:29">
      <c r="Z70" s="192"/>
      <c r="AA70" s="192"/>
      <c r="AB70" s="192"/>
      <c r="AC70" s="192"/>
    </row>
    <row r="71" spans="26:29">
      <c r="Z71" s="192"/>
      <c r="AA71" s="192"/>
      <c r="AB71" s="192"/>
      <c r="AC71" s="192"/>
    </row>
    <row r="72" spans="26:29">
      <c r="Z72" s="192"/>
      <c r="AA72" s="192"/>
      <c r="AB72" s="192"/>
      <c r="AC72" s="192"/>
    </row>
  </sheetData>
  <mergeCells count="4">
    <mergeCell ref="G9:H9"/>
    <mergeCell ref="Z9:AF9"/>
    <mergeCell ref="B2:X2"/>
    <mergeCell ref="B3:X3"/>
  </mergeCells>
  <phoneticPr fontId="15"/>
  <printOptions horizontalCentered="1"/>
  <pageMargins left="0.59055118110236227" right="0.59055118110236227" top="0.55118110236220474" bottom="0.55118110236220474" header="0.31496062992125984" footer="0.31496062992125984"/>
  <pageSetup paperSize="9" scale="9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V54"/>
  <sheetViews>
    <sheetView topLeftCell="A22" zoomScaleNormal="100" workbookViewId="0">
      <selection activeCell="Z50" sqref="Z50"/>
    </sheetView>
  </sheetViews>
  <sheetFormatPr defaultRowHeight="13.5"/>
  <cols>
    <col min="1" max="1" width="9.125" style="185" customWidth="1"/>
    <col min="2" max="2" width="7.25" style="185" bestFit="1" customWidth="1"/>
    <col min="3" max="3" width="4.25" style="185" customWidth="1"/>
    <col min="4" max="4" width="7.25" style="185" bestFit="1" customWidth="1"/>
    <col min="5" max="5" width="4.25" style="185" bestFit="1" customWidth="1"/>
    <col min="6" max="6" width="4" style="185" bestFit="1" customWidth="1"/>
    <col min="7" max="7" width="4.25" style="185" bestFit="1" customWidth="1"/>
    <col min="8" max="8" width="4" style="185" bestFit="1" customWidth="1"/>
    <col min="9" max="9" width="4.25" style="185" bestFit="1" customWidth="1"/>
    <col min="10" max="10" width="5" style="185" bestFit="1" customWidth="1"/>
    <col min="11" max="11" width="5.25" style="185" bestFit="1" customWidth="1"/>
    <col min="12" max="12" width="5" style="185" bestFit="1" customWidth="1"/>
    <col min="13" max="13" width="4.25" style="185" bestFit="1" customWidth="1"/>
    <col min="14" max="14" width="5" style="185" bestFit="1" customWidth="1"/>
    <col min="15" max="15" width="4.25" style="185" bestFit="1" customWidth="1"/>
    <col min="16" max="16" width="4" style="185" bestFit="1" customWidth="1"/>
    <col min="17" max="17" width="4.25" style="185" bestFit="1" customWidth="1"/>
    <col min="18" max="18" width="5" style="185" bestFit="1" customWidth="1"/>
    <col min="19" max="19" width="4.875" style="185" bestFit="1" customWidth="1"/>
    <col min="20" max="20" width="5.875" style="185" customWidth="1"/>
    <col min="21" max="21" width="3.875" style="185" bestFit="1" customWidth="1"/>
    <col min="22" max="22" width="5.875" style="185" customWidth="1"/>
    <col min="23" max="23" width="3.875" style="185" bestFit="1" customWidth="1"/>
    <col min="24" max="24" width="5.875" style="185" customWidth="1"/>
    <col min="25" max="25" width="8.625" style="185" bestFit="1" customWidth="1"/>
    <col min="26" max="26" width="9.625" style="185" bestFit="1" customWidth="1"/>
    <col min="27" max="27" width="7" style="185" customWidth="1"/>
    <col min="28" max="28" width="6.5" style="185" bestFit="1" customWidth="1"/>
    <col min="29" max="29" width="5.625" style="185" customWidth="1"/>
    <col min="30" max="30" width="6.5" style="185" bestFit="1" customWidth="1"/>
    <col min="31" max="33" width="5.25" style="185" bestFit="1" customWidth="1"/>
    <col min="34" max="34" width="5.125" style="185" customWidth="1"/>
    <col min="35" max="36" width="5.25" style="185" bestFit="1" customWidth="1"/>
    <col min="37" max="38" width="5.625" style="185" bestFit="1" customWidth="1"/>
    <col min="39" max="41" width="5.25" style="185" bestFit="1" customWidth="1"/>
    <col min="42" max="42" width="6.5" style="185" bestFit="1" customWidth="1"/>
    <col min="43" max="45" width="5.25" style="185" bestFit="1" customWidth="1"/>
    <col min="46" max="46" width="7" style="185" bestFit="1" customWidth="1"/>
    <col min="47" max="48" width="5.25" style="185" bestFit="1" customWidth="1"/>
    <col min="49" max="16384" width="9" style="185"/>
  </cols>
  <sheetData>
    <row r="1" spans="1:1" ht="14.25">
      <c r="A1"/>
    </row>
    <row r="29" spans="1:24">
      <c r="A29" s="184"/>
      <c r="B29" s="184"/>
      <c r="C29" s="184"/>
      <c r="D29" s="192"/>
      <c r="E29" s="192"/>
      <c r="F29" s="193"/>
      <c r="G29" s="192"/>
      <c r="H29" s="193"/>
      <c r="I29" s="194"/>
      <c r="J29" s="192"/>
      <c r="K29" s="192"/>
      <c r="L29" s="193"/>
      <c r="M29" s="193"/>
      <c r="N29" s="192"/>
      <c r="O29" s="193"/>
      <c r="P29" s="192"/>
      <c r="Q29" s="192"/>
      <c r="R29" s="193"/>
      <c r="S29" s="192"/>
      <c r="T29" s="193"/>
      <c r="U29" s="193"/>
      <c r="V29" s="193"/>
      <c r="W29" s="192"/>
      <c r="X29" s="193"/>
    </row>
    <row r="30" spans="1:24">
      <c r="A30" s="184"/>
      <c r="B30" s="184"/>
      <c r="C30" s="184"/>
      <c r="D30" s="192"/>
      <c r="E30" s="192"/>
      <c r="F30" s="193"/>
      <c r="G30" s="192"/>
      <c r="H30" s="193"/>
      <c r="I30" s="194"/>
      <c r="J30" s="192"/>
      <c r="K30" s="192"/>
      <c r="L30" s="193"/>
      <c r="M30" s="193"/>
      <c r="N30" s="192"/>
      <c r="O30" s="193"/>
      <c r="P30" s="192"/>
      <c r="Q30" s="192"/>
      <c r="R30" s="193"/>
      <c r="S30" s="192"/>
      <c r="T30" s="193"/>
      <c r="U30" s="193"/>
      <c r="V30" s="193"/>
      <c r="W30" s="192"/>
      <c r="X30" s="193"/>
    </row>
    <row r="31" spans="1:24">
      <c r="A31" s="184"/>
      <c r="B31" s="184"/>
      <c r="C31" s="184"/>
      <c r="D31" s="192"/>
      <c r="E31" s="192"/>
      <c r="F31" s="193"/>
      <c r="G31" s="192"/>
      <c r="H31" s="193"/>
      <c r="I31" s="194"/>
      <c r="J31" s="192"/>
      <c r="K31" s="192"/>
      <c r="L31" s="193"/>
      <c r="M31" s="193"/>
      <c r="N31" s="192"/>
      <c r="O31" s="193"/>
      <c r="P31" s="192"/>
      <c r="Q31" s="192"/>
      <c r="R31" s="193"/>
      <c r="S31" s="192"/>
      <c r="T31" s="193"/>
      <c r="U31" s="193"/>
      <c r="V31" s="193"/>
      <c r="W31" s="192"/>
      <c r="X31" s="193"/>
    </row>
    <row r="32" spans="1:24">
      <c r="A32" s="184"/>
      <c r="B32" s="184"/>
      <c r="C32" s="184"/>
      <c r="D32" s="192"/>
      <c r="E32" s="192"/>
      <c r="F32" s="193"/>
      <c r="G32" s="192"/>
      <c r="H32" s="193"/>
      <c r="I32" s="194"/>
      <c r="J32" s="192"/>
      <c r="K32" s="192"/>
      <c r="L32" s="193"/>
      <c r="M32" s="193"/>
      <c r="N32" s="192"/>
      <c r="O32" s="193"/>
      <c r="P32" s="192"/>
      <c r="Q32" s="192"/>
      <c r="R32" s="193"/>
      <c r="S32" s="192"/>
      <c r="T32" s="193"/>
      <c r="U32" s="193"/>
      <c r="V32" s="193"/>
      <c r="W32" s="192"/>
      <c r="X32" s="193"/>
    </row>
    <row r="33" spans="1:48">
      <c r="A33" s="184"/>
      <c r="B33" s="184"/>
      <c r="C33" s="184"/>
      <c r="D33" s="192"/>
      <c r="E33" s="192"/>
      <c r="F33" s="193"/>
      <c r="G33" s="192"/>
      <c r="H33" s="193"/>
      <c r="I33" s="194"/>
      <c r="J33" s="192"/>
      <c r="K33" s="192"/>
      <c r="L33" s="193"/>
      <c r="M33" s="193"/>
      <c r="N33" s="192"/>
      <c r="O33" s="193"/>
      <c r="P33" s="192"/>
      <c r="Q33" s="192"/>
      <c r="R33" s="193"/>
      <c r="S33" s="192"/>
      <c r="T33" s="193"/>
      <c r="U33" s="193"/>
      <c r="V33" s="193"/>
      <c r="W33" s="192"/>
      <c r="X33" s="193"/>
    </row>
    <row r="34" spans="1:48">
      <c r="A34" s="184"/>
      <c r="B34" s="184"/>
      <c r="C34" s="184"/>
      <c r="D34" s="192"/>
      <c r="E34" s="192"/>
      <c r="F34" s="193"/>
      <c r="G34" s="192"/>
      <c r="H34" s="193"/>
      <c r="I34" s="194"/>
      <c r="J34" s="192"/>
      <c r="K34" s="192"/>
      <c r="L34" s="193"/>
      <c r="M34" s="193"/>
      <c r="N34" s="192"/>
      <c r="O34" s="193"/>
      <c r="P34" s="192"/>
      <c r="Q34" s="192"/>
      <c r="R34" s="193"/>
      <c r="S34" s="192"/>
      <c r="T34" s="193"/>
      <c r="U34" s="193"/>
      <c r="V34" s="193"/>
      <c r="W34" s="192"/>
      <c r="X34" s="193"/>
    </row>
    <row r="35" spans="1:48">
      <c r="A35" s="184"/>
      <c r="B35" s="184"/>
      <c r="C35" s="184"/>
      <c r="D35" s="192"/>
      <c r="E35" s="192"/>
      <c r="F35" s="193"/>
      <c r="G35" s="192"/>
      <c r="H35" s="193"/>
      <c r="I35" s="194"/>
      <c r="J35" s="192"/>
      <c r="K35" s="192"/>
      <c r="L35" s="193"/>
      <c r="M35" s="193"/>
      <c r="N35" s="192"/>
      <c r="O35" s="193"/>
      <c r="P35" s="192"/>
      <c r="Q35" s="192"/>
      <c r="R35" s="193"/>
      <c r="S35" s="192"/>
      <c r="T35" s="193"/>
      <c r="U35" s="193"/>
      <c r="V35" s="193"/>
      <c r="W35" s="192"/>
      <c r="X35" s="193"/>
    </row>
    <row r="36" spans="1:48">
      <c r="A36" s="184"/>
      <c r="B36" s="184"/>
      <c r="C36" s="184"/>
      <c r="D36" s="192"/>
      <c r="E36" s="192"/>
      <c r="F36" s="193"/>
      <c r="G36" s="192"/>
      <c r="H36" s="193"/>
      <c r="I36" s="194"/>
      <c r="J36" s="192"/>
      <c r="K36" s="192"/>
      <c r="L36" s="193"/>
      <c r="M36" s="193"/>
      <c r="N36" s="192"/>
      <c r="O36" s="193"/>
      <c r="P36" s="192"/>
      <c r="Q36" s="192"/>
      <c r="R36" s="193"/>
      <c r="S36" s="192"/>
      <c r="T36" s="193"/>
      <c r="U36" s="193"/>
      <c r="V36" s="193"/>
      <c r="W36" s="192"/>
      <c r="X36" s="193"/>
    </row>
    <row r="37" spans="1:48">
      <c r="A37" s="184"/>
      <c r="B37" s="184"/>
      <c r="C37" s="184"/>
      <c r="D37" s="192"/>
      <c r="E37" s="192"/>
      <c r="F37" s="193"/>
      <c r="G37" s="192"/>
      <c r="H37" s="193"/>
      <c r="I37" s="194"/>
      <c r="J37" s="192"/>
      <c r="K37" s="192"/>
      <c r="L37" s="193"/>
      <c r="M37" s="193"/>
      <c r="N37" s="192"/>
      <c r="O37" s="193"/>
      <c r="P37" s="192"/>
      <c r="Q37" s="192"/>
      <c r="R37" s="193"/>
      <c r="S37" s="192"/>
      <c r="T37" s="193"/>
      <c r="U37" s="193"/>
      <c r="V37" s="193"/>
      <c r="W37" s="192"/>
      <c r="X37" s="193"/>
    </row>
    <row r="38" spans="1:48" ht="15">
      <c r="A38" s="1076" t="s">
        <v>218</v>
      </c>
      <c r="B38" s="1076"/>
      <c r="C38" s="1076"/>
      <c r="D38" s="1076"/>
      <c r="E38" s="1076"/>
      <c r="F38" s="1076"/>
      <c r="G38" s="1076"/>
      <c r="H38" s="1076"/>
      <c r="I38" s="1076"/>
      <c r="J38" s="1076"/>
      <c r="K38" s="1076"/>
      <c r="L38" s="1076"/>
      <c r="M38" s="1076"/>
      <c r="N38" s="1076"/>
      <c r="O38" s="1076"/>
      <c r="P38" s="1076"/>
      <c r="Q38" s="184"/>
      <c r="R38" s="191"/>
      <c r="S38" s="186"/>
      <c r="T38" s="191"/>
      <c r="U38" s="191"/>
      <c r="V38" s="191"/>
      <c r="W38" s="184"/>
      <c r="X38" s="191"/>
    </row>
    <row r="39" spans="1:48" ht="15.75">
      <c r="A39" s="1077" t="s">
        <v>650</v>
      </c>
      <c r="B39" s="1077"/>
      <c r="C39" s="1077"/>
      <c r="D39" s="1077"/>
      <c r="E39" s="1077"/>
      <c r="F39" s="1077"/>
      <c r="G39" s="1077"/>
      <c r="H39" s="1077"/>
      <c r="I39" s="1077"/>
      <c r="J39" s="1077"/>
      <c r="K39" s="1077"/>
      <c r="L39" s="1077"/>
      <c r="M39" s="1077"/>
      <c r="N39" s="1077"/>
      <c r="O39" s="1077"/>
      <c r="P39" s="1077"/>
      <c r="Q39" s="192"/>
      <c r="R39" s="193"/>
      <c r="S39" s="192"/>
      <c r="T39" s="193"/>
      <c r="U39" s="193"/>
      <c r="V39" s="193"/>
      <c r="W39" s="192"/>
      <c r="X39" s="193"/>
      <c r="Y39" s="151" t="s">
        <v>223</v>
      </c>
      <c r="Z39" s="152"/>
      <c r="AA39" s="152"/>
      <c r="AB39" s="153" t="s">
        <v>74</v>
      </c>
      <c r="AC39" s="192"/>
      <c r="AD39" s="192"/>
      <c r="AE39" s="193"/>
      <c r="AF39" s="194"/>
      <c r="AG39" s="192"/>
      <c r="AH39" s="192"/>
      <c r="AI39" s="193"/>
      <c r="AJ39" s="193"/>
      <c r="AK39" s="192"/>
      <c r="AL39" s="193"/>
      <c r="AM39" s="193"/>
      <c r="AN39" s="192"/>
      <c r="AO39" s="193"/>
      <c r="AP39" s="193"/>
      <c r="AQ39" s="193"/>
      <c r="AR39" s="192"/>
      <c r="AS39" s="193"/>
      <c r="AT39" s="192"/>
      <c r="AU39" s="183"/>
      <c r="AV39" s="195"/>
    </row>
    <row r="40" spans="1:48" ht="14.25" thickBot="1">
      <c r="Y40" s="152"/>
      <c r="Z40" s="152"/>
      <c r="AA40" s="162"/>
      <c r="AB40" s="192"/>
      <c r="AC40" s="193"/>
      <c r="AD40" s="192"/>
      <c r="AE40" s="193"/>
      <c r="AF40" s="194"/>
      <c r="AG40" s="192"/>
      <c r="AH40" s="192"/>
      <c r="AI40" s="193"/>
      <c r="AJ40" s="193"/>
      <c r="AK40" s="192"/>
      <c r="AL40" s="193"/>
      <c r="AM40" s="193"/>
      <c r="AN40" s="192"/>
      <c r="AO40" s="193"/>
      <c r="AP40" s="193"/>
      <c r="AQ40" s="193"/>
      <c r="AR40" s="192"/>
      <c r="AS40" s="193"/>
      <c r="AT40" s="192"/>
      <c r="AU40" s="183"/>
      <c r="AV40" s="195"/>
    </row>
    <row r="41" spans="1:48" ht="18.75" customHeight="1">
      <c r="A41" s="339"/>
      <c r="B41" s="340"/>
      <c r="C41" s="341"/>
      <c r="D41" s="342"/>
      <c r="E41" s="341"/>
      <c r="F41" s="1078" t="s">
        <v>219</v>
      </c>
      <c r="G41" s="1079"/>
      <c r="H41" s="1082" t="s">
        <v>220</v>
      </c>
      <c r="I41" s="1083"/>
      <c r="J41" s="343" t="s">
        <v>145</v>
      </c>
      <c r="K41" s="344"/>
      <c r="L41" s="345"/>
      <c r="M41" s="345"/>
      <c r="N41" s="345"/>
      <c r="O41" s="346"/>
      <c r="P41" s="343" t="s">
        <v>146</v>
      </c>
      <c r="Q41" s="344"/>
      <c r="R41" s="345"/>
      <c r="S41" s="345"/>
      <c r="T41" s="347"/>
      <c r="U41" s="341"/>
      <c r="V41" s="347"/>
      <c r="W41" s="348"/>
      <c r="Y41" s="196"/>
      <c r="Z41" s="403"/>
      <c r="AA41" s="197"/>
      <c r="AB41" s="198"/>
      <c r="AC41" s="199"/>
      <c r="AD41" s="198"/>
      <c r="AE41" s="204" t="s">
        <v>230</v>
      </c>
      <c r="AF41" s="396"/>
      <c r="AG41" s="397"/>
      <c r="AH41" s="408" t="s">
        <v>146</v>
      </c>
      <c r="AI41" s="396"/>
      <c r="AJ41" s="396"/>
      <c r="AK41" s="200"/>
      <c r="AL41" s="201"/>
      <c r="AM41" s="202"/>
      <c r="AN41" s="203"/>
      <c r="AO41" s="199"/>
      <c r="AP41" s="198"/>
      <c r="AQ41" s="204" t="s">
        <v>230</v>
      </c>
      <c r="AR41" s="396"/>
      <c r="AS41" s="397"/>
      <c r="AT41" s="1086" t="s">
        <v>231</v>
      </c>
      <c r="AU41" s="203"/>
      <c r="AV41" s="205"/>
    </row>
    <row r="42" spans="1:48" ht="54" customHeight="1">
      <c r="A42" s="349" t="s">
        <v>1</v>
      </c>
      <c r="B42" s="350" t="s">
        <v>148</v>
      </c>
      <c r="C42" s="351"/>
      <c r="D42" s="352" t="s">
        <v>149</v>
      </c>
      <c r="E42" s="351"/>
      <c r="F42" s="1080"/>
      <c r="G42" s="1081"/>
      <c r="H42" s="1084"/>
      <c r="I42" s="1085"/>
      <c r="J42" s="353" t="s">
        <v>2</v>
      </c>
      <c r="K42" s="354"/>
      <c r="L42" s="351" t="s">
        <v>152</v>
      </c>
      <c r="M42" s="354"/>
      <c r="N42" s="351" t="s">
        <v>153</v>
      </c>
      <c r="O42" s="354"/>
      <c r="P42" s="351" t="s">
        <v>2</v>
      </c>
      <c r="Q42" s="351"/>
      <c r="R42" s="351" t="s">
        <v>221</v>
      </c>
      <c r="S42" s="351" t="s">
        <v>222</v>
      </c>
      <c r="T42" s="352" t="s">
        <v>154</v>
      </c>
      <c r="U42" s="354"/>
      <c r="V42" s="352" t="s">
        <v>155</v>
      </c>
      <c r="W42" s="355"/>
      <c r="Y42" s="206" t="s">
        <v>1</v>
      </c>
      <c r="Z42" s="404" t="s">
        <v>147</v>
      </c>
      <c r="AA42" s="398" t="s">
        <v>148</v>
      </c>
      <c r="AB42" s="208" t="s">
        <v>149</v>
      </c>
      <c r="AC42" s="406" t="s">
        <v>225</v>
      </c>
      <c r="AD42" s="399" t="s">
        <v>224</v>
      </c>
      <c r="AE42" s="400" t="s">
        <v>226</v>
      </c>
      <c r="AF42" s="207" t="s">
        <v>227</v>
      </c>
      <c r="AG42" s="401" t="s">
        <v>228</v>
      </c>
      <c r="AH42" s="401" t="s">
        <v>2</v>
      </c>
      <c r="AI42" s="401" t="s">
        <v>221</v>
      </c>
      <c r="AJ42" s="401" t="s">
        <v>229</v>
      </c>
      <c r="AK42" s="400" t="s">
        <v>154</v>
      </c>
      <c r="AL42" s="402" t="s">
        <v>155</v>
      </c>
      <c r="AM42" s="398" t="s">
        <v>148</v>
      </c>
      <c r="AN42" s="208" t="s">
        <v>149</v>
      </c>
      <c r="AO42" s="406" t="s">
        <v>225</v>
      </c>
      <c r="AP42" s="399" t="s">
        <v>224</v>
      </c>
      <c r="AQ42" s="400" t="s">
        <v>226</v>
      </c>
      <c r="AR42" s="207" t="s">
        <v>227</v>
      </c>
      <c r="AS42" s="401" t="s">
        <v>228</v>
      </c>
      <c r="AT42" s="1087"/>
      <c r="AU42" s="400" t="s">
        <v>154</v>
      </c>
      <c r="AV42" s="402" t="s">
        <v>155</v>
      </c>
    </row>
    <row r="43" spans="1:48" ht="19.5" customHeight="1" thickBot="1">
      <c r="A43" s="356"/>
      <c r="B43" s="357" t="s">
        <v>156</v>
      </c>
      <c r="C43" s="358" t="s">
        <v>157</v>
      </c>
      <c r="D43" s="359" t="s">
        <v>156</v>
      </c>
      <c r="E43" s="358" t="s">
        <v>157</v>
      </c>
      <c r="F43" s="359" t="s">
        <v>156</v>
      </c>
      <c r="G43" s="358" t="s">
        <v>157</v>
      </c>
      <c r="H43" s="359" t="s">
        <v>156</v>
      </c>
      <c r="I43" s="358" t="s">
        <v>157</v>
      </c>
      <c r="J43" s="359" t="s">
        <v>156</v>
      </c>
      <c r="K43" s="358" t="s">
        <v>157</v>
      </c>
      <c r="L43" s="359" t="s">
        <v>156</v>
      </c>
      <c r="M43" s="358" t="s">
        <v>157</v>
      </c>
      <c r="N43" s="359" t="s">
        <v>156</v>
      </c>
      <c r="O43" s="358" t="s">
        <v>157</v>
      </c>
      <c r="P43" s="359" t="s">
        <v>156</v>
      </c>
      <c r="Q43" s="358" t="s">
        <v>158</v>
      </c>
      <c r="R43" s="359" t="s">
        <v>156</v>
      </c>
      <c r="S43" s="359" t="s">
        <v>156</v>
      </c>
      <c r="T43" s="359" t="s">
        <v>156</v>
      </c>
      <c r="U43" s="358" t="s">
        <v>157</v>
      </c>
      <c r="V43" s="359" t="s">
        <v>156</v>
      </c>
      <c r="W43" s="360" t="s">
        <v>157</v>
      </c>
      <c r="Y43" s="209"/>
      <c r="Z43" s="405"/>
      <c r="AA43" s="210" t="s">
        <v>156</v>
      </c>
      <c r="AB43" s="211" t="s">
        <v>156</v>
      </c>
      <c r="AC43" s="212" t="s">
        <v>156</v>
      </c>
      <c r="AD43" s="211" t="s">
        <v>156</v>
      </c>
      <c r="AE43" s="211" t="s">
        <v>156</v>
      </c>
      <c r="AF43" s="211" t="s">
        <v>156</v>
      </c>
      <c r="AG43" s="211" t="s">
        <v>156</v>
      </c>
      <c r="AH43" s="211" t="s">
        <v>156</v>
      </c>
      <c r="AI43" s="211" t="s">
        <v>156</v>
      </c>
      <c r="AJ43" s="211" t="s">
        <v>156</v>
      </c>
      <c r="AK43" s="211" t="s">
        <v>156</v>
      </c>
      <c r="AL43" s="213" t="s">
        <v>156</v>
      </c>
      <c r="AM43" s="214" t="s">
        <v>157</v>
      </c>
      <c r="AN43" s="215" t="s">
        <v>157</v>
      </c>
      <c r="AO43" s="215" t="s">
        <v>157</v>
      </c>
      <c r="AP43" s="215" t="s">
        <v>157</v>
      </c>
      <c r="AQ43" s="216" t="s">
        <v>157</v>
      </c>
      <c r="AR43" s="215" t="s">
        <v>157</v>
      </c>
      <c r="AS43" s="215" t="s">
        <v>157</v>
      </c>
      <c r="AT43" s="211" t="s">
        <v>158</v>
      </c>
      <c r="AU43" s="217" t="s">
        <v>157</v>
      </c>
      <c r="AV43" s="218" t="s">
        <v>157</v>
      </c>
    </row>
    <row r="44" spans="1:48" ht="19.5" customHeight="1">
      <c r="A44" s="361" t="s">
        <v>0</v>
      </c>
      <c r="B44" s="365">
        <f>AA44</f>
        <v>10437</v>
      </c>
      <c r="C44" s="366">
        <f>AM44</f>
        <v>7.3894712248170684</v>
      </c>
      <c r="D44" s="367">
        <f>AB44</f>
        <v>13039</v>
      </c>
      <c r="E44" s="366">
        <f>AN44</f>
        <v>9.2317059787668647</v>
      </c>
      <c r="F44" s="368">
        <f>AC44</f>
        <v>19</v>
      </c>
      <c r="G44" s="369">
        <f>AO44</f>
        <v>1.8204464884545366</v>
      </c>
      <c r="H44" s="368">
        <f>AD44</f>
        <v>11</v>
      </c>
      <c r="I44" s="369">
        <f>AP44</f>
        <v>1.0539427038421003</v>
      </c>
      <c r="J44" s="368">
        <f>AE44</f>
        <v>184</v>
      </c>
      <c r="K44" s="366">
        <f>AQ44</f>
        <v>17.324169098954901</v>
      </c>
      <c r="L44" s="370">
        <f>AF44</f>
        <v>93</v>
      </c>
      <c r="M44" s="366">
        <f>AR44</f>
        <v>8.7562376424065533</v>
      </c>
      <c r="N44" s="371">
        <f>AG44</f>
        <v>91</v>
      </c>
      <c r="O44" s="372">
        <f>AS44</f>
        <v>8.5679314565483473</v>
      </c>
      <c r="P44" s="371">
        <f>AH44</f>
        <v>28</v>
      </c>
      <c r="Q44" s="373">
        <f>AT44</f>
        <v>2.6776322080902744</v>
      </c>
      <c r="R44" s="371">
        <f t="shared" ref="R44:T47" si="0">AI44</f>
        <v>20</v>
      </c>
      <c r="S44" s="371">
        <f t="shared" si="0"/>
        <v>8</v>
      </c>
      <c r="T44" s="371">
        <f t="shared" si="0"/>
        <v>5878</v>
      </c>
      <c r="U44" s="372">
        <f>AU44</f>
        <v>4.1616663657636028</v>
      </c>
      <c r="V44" s="371">
        <f>AL44</f>
        <v>2050</v>
      </c>
      <c r="W44" s="374">
        <f>AV44</f>
        <v>1.4514147754024136</v>
      </c>
      <c r="Y44" s="219" t="s">
        <v>0</v>
      </c>
      <c r="Z44" s="930">
        <v>1412415</v>
      </c>
      <c r="AA44" s="931">
        <v>10437</v>
      </c>
      <c r="AB44" s="932">
        <v>13039</v>
      </c>
      <c r="AC44" s="933">
        <v>19</v>
      </c>
      <c r="AD44" s="934">
        <v>11</v>
      </c>
      <c r="AE44" s="934">
        <v>184</v>
      </c>
      <c r="AF44" s="934">
        <v>93</v>
      </c>
      <c r="AG44" s="935">
        <v>91</v>
      </c>
      <c r="AH44" s="935">
        <v>28</v>
      </c>
      <c r="AI44" s="935">
        <v>20</v>
      </c>
      <c r="AJ44" s="935">
        <v>8</v>
      </c>
      <c r="AK44" s="936">
        <v>5878</v>
      </c>
      <c r="AL44" s="937">
        <v>2050</v>
      </c>
      <c r="AM44" s="220">
        <f>AA44/Z44*1000</f>
        <v>7.3894712248170684</v>
      </c>
      <c r="AN44" s="220">
        <f>AB44/Z44*1000</f>
        <v>9.2317059787668647</v>
      </c>
      <c r="AO44" s="221">
        <f>AC44/AA44*1000</f>
        <v>1.8204464884545366</v>
      </c>
      <c r="AP44" s="221">
        <f>AD44/AA44*1000</f>
        <v>1.0539427038421003</v>
      </c>
      <c r="AQ44" s="221">
        <f>AE44/(AA44+AE44)*1000</f>
        <v>17.324169098954901</v>
      </c>
      <c r="AR44" s="221">
        <f>AF44/(AA44+AE44)*1000</f>
        <v>8.7562376424065533</v>
      </c>
      <c r="AS44" s="222">
        <f>AG44/(AA44+AE44)*1000</f>
        <v>8.5679314565483473</v>
      </c>
      <c r="AT44" s="223">
        <f>(AI44+AJ44)/(AA44+AI44)*1000</f>
        <v>2.6776322080902744</v>
      </c>
      <c r="AU44" s="222">
        <f>AK44/Z44*1000</f>
        <v>4.1616663657636028</v>
      </c>
      <c r="AV44" s="224">
        <f>AL44/Z44*1000</f>
        <v>1.4514147754024136</v>
      </c>
    </row>
    <row r="45" spans="1:48" ht="19.5" customHeight="1">
      <c r="A45" s="362" t="s">
        <v>159</v>
      </c>
      <c r="B45" s="375">
        <f>AA45</f>
        <v>967</v>
      </c>
      <c r="C45" s="376">
        <f>AM45</f>
        <v>6.7473746642012351</v>
      </c>
      <c r="D45" s="377">
        <f>AB45</f>
        <v>1386</v>
      </c>
      <c r="E45" s="376">
        <f>AN45</f>
        <v>9.6710044307992895</v>
      </c>
      <c r="F45" s="378">
        <f>AC45</f>
        <v>2</v>
      </c>
      <c r="G45" s="379">
        <f>AO45</f>
        <v>2.0682523267838677</v>
      </c>
      <c r="H45" s="378">
        <f>AD45</f>
        <v>1</v>
      </c>
      <c r="I45" s="379">
        <f>AP45</f>
        <v>1.0341261633919339</v>
      </c>
      <c r="J45" s="378">
        <f>AE45</f>
        <v>13</v>
      </c>
      <c r="K45" s="376">
        <f>AQ45</f>
        <v>13.26530612244898</v>
      </c>
      <c r="L45" s="378">
        <f>AF45</f>
        <v>7</v>
      </c>
      <c r="M45" s="376">
        <f>AR45</f>
        <v>7.1428571428571423</v>
      </c>
      <c r="N45" s="378">
        <f>AG45</f>
        <v>6</v>
      </c>
      <c r="O45" s="380">
        <f>AS45</f>
        <v>6.1224489795918364</v>
      </c>
      <c r="P45" s="378">
        <f>AH45</f>
        <v>0</v>
      </c>
      <c r="Q45" s="381">
        <f>AT45</f>
        <v>0</v>
      </c>
      <c r="R45" s="378">
        <f t="shared" si="0"/>
        <v>0</v>
      </c>
      <c r="S45" s="382">
        <f t="shared" si="0"/>
        <v>0</v>
      </c>
      <c r="T45" s="382">
        <f t="shared" si="0"/>
        <v>561</v>
      </c>
      <c r="U45" s="380">
        <f t="shared" ref="U45:U47" si="1">AU45</f>
        <v>3.9144541743711403</v>
      </c>
      <c r="V45" s="378">
        <f>AL45</f>
        <v>220</v>
      </c>
      <c r="W45" s="383">
        <f>AV45</f>
        <v>1.5350800683808394</v>
      </c>
      <c r="Y45" s="226" t="s">
        <v>160</v>
      </c>
      <c r="Z45" s="225">
        <f>Z46+Z47</f>
        <v>143315</v>
      </c>
      <c r="AA45" s="938">
        <v>967</v>
      </c>
      <c r="AB45" s="939">
        <v>1386</v>
      </c>
      <c r="AC45" s="939">
        <v>2</v>
      </c>
      <c r="AD45" s="939">
        <v>1</v>
      </c>
      <c r="AE45" s="939">
        <v>13</v>
      </c>
      <c r="AF45" s="939">
        <v>7</v>
      </c>
      <c r="AG45" s="939">
        <v>6</v>
      </c>
      <c r="AH45" s="940">
        <v>0</v>
      </c>
      <c r="AI45" s="941">
        <v>0</v>
      </c>
      <c r="AJ45" s="941">
        <v>0</v>
      </c>
      <c r="AK45" s="227">
        <f>AK46+AK47</f>
        <v>561</v>
      </c>
      <c r="AL45" s="228">
        <f>AL46+AL47</f>
        <v>220</v>
      </c>
      <c r="AM45" s="220">
        <f>AA45/Z45*1000</f>
        <v>6.7473746642012351</v>
      </c>
      <c r="AN45" s="220">
        <f t="shared" ref="AN45:AO47" si="2">AB45/Z45*1000</f>
        <v>9.6710044307992895</v>
      </c>
      <c r="AO45" s="220">
        <f t="shared" si="2"/>
        <v>2.0682523267838677</v>
      </c>
      <c r="AP45" s="220">
        <f>AD45/AA45*1000</f>
        <v>1.0341261633919339</v>
      </c>
      <c r="AQ45" s="220">
        <f>AE45/(AA45+AE45)*1000</f>
        <v>13.26530612244898</v>
      </c>
      <c r="AR45" s="220">
        <f>AF45/(AA45+AE45)*1000</f>
        <v>7.1428571428571423</v>
      </c>
      <c r="AS45" s="229">
        <f>AG45/(AA45+AE45)*1000</f>
        <v>6.1224489795918364</v>
      </c>
      <c r="AT45" s="230">
        <f t="shared" ref="AT45:AT47" si="3">(AI45+AJ45)/(AA45+AI45)*1000</f>
        <v>0</v>
      </c>
      <c r="AU45" s="229">
        <f>AK45/Z45*1000</f>
        <v>3.9144541743711403</v>
      </c>
      <c r="AV45" s="231">
        <f>AL45/Z45*1000</f>
        <v>1.5350800683808394</v>
      </c>
    </row>
    <row r="46" spans="1:48" ht="19.5" customHeight="1">
      <c r="A46" s="363" t="s">
        <v>161</v>
      </c>
      <c r="B46" s="375">
        <f>AA46</f>
        <v>586</v>
      </c>
      <c r="C46" s="376">
        <f>AM46</f>
        <v>6.6033377280461556</v>
      </c>
      <c r="D46" s="377">
        <f>AB46</f>
        <v>945</v>
      </c>
      <c r="E46" s="376">
        <f>AN46</f>
        <v>10.64872722355566</v>
      </c>
      <c r="F46" s="384">
        <f>AC46</f>
        <v>1</v>
      </c>
      <c r="G46" s="385">
        <f>AO46</f>
        <v>1.7064846416382253</v>
      </c>
      <c r="H46" s="384">
        <f>AD46</f>
        <v>0</v>
      </c>
      <c r="I46" s="385">
        <f>AP46</f>
        <v>0</v>
      </c>
      <c r="J46" s="384">
        <f>AE46</f>
        <v>3</v>
      </c>
      <c r="K46" s="376">
        <f>AQ46</f>
        <v>5.0933786078098473</v>
      </c>
      <c r="L46" s="378">
        <f>AF46</f>
        <v>0</v>
      </c>
      <c r="M46" s="376">
        <f>AR46</f>
        <v>0</v>
      </c>
      <c r="N46" s="386">
        <f>AG46</f>
        <v>3</v>
      </c>
      <c r="O46" s="380">
        <f>AS46</f>
        <v>5.0933786078098473</v>
      </c>
      <c r="P46" s="386">
        <f>AH46</f>
        <v>0</v>
      </c>
      <c r="Q46" s="381">
        <f>AT46</f>
        <v>0</v>
      </c>
      <c r="R46" s="386">
        <f t="shared" si="0"/>
        <v>0</v>
      </c>
      <c r="S46" s="382">
        <f t="shared" si="0"/>
        <v>0</v>
      </c>
      <c r="T46" s="382">
        <f t="shared" si="0"/>
        <v>319</v>
      </c>
      <c r="U46" s="380">
        <f t="shared" si="1"/>
        <v>3.5946497188510644</v>
      </c>
      <c r="V46" s="386">
        <f>AL46</f>
        <v>136</v>
      </c>
      <c r="W46" s="383">
        <f>AV46</f>
        <v>1.5325152406386984</v>
      </c>
      <c r="Y46" s="219" t="s">
        <v>162</v>
      </c>
      <c r="Z46" s="948">
        <v>88743</v>
      </c>
      <c r="AA46" s="942">
        <v>586</v>
      </c>
      <c r="AB46" s="941">
        <v>945</v>
      </c>
      <c r="AC46" s="939">
        <v>1</v>
      </c>
      <c r="AD46" s="939">
        <v>0</v>
      </c>
      <c r="AE46" s="941">
        <v>3</v>
      </c>
      <c r="AF46" s="941">
        <v>0</v>
      </c>
      <c r="AG46" s="943">
        <v>3</v>
      </c>
      <c r="AH46" s="943">
        <v>0</v>
      </c>
      <c r="AI46" s="943">
        <v>0</v>
      </c>
      <c r="AJ46" s="941">
        <v>0</v>
      </c>
      <c r="AK46" s="943">
        <v>319</v>
      </c>
      <c r="AL46" s="950">
        <v>136</v>
      </c>
      <c r="AM46" s="220">
        <f>AA46/Z46*1000</f>
        <v>6.6033377280461556</v>
      </c>
      <c r="AN46" s="220">
        <f t="shared" si="2"/>
        <v>10.64872722355566</v>
      </c>
      <c r="AO46" s="220">
        <f t="shared" si="2"/>
        <v>1.7064846416382253</v>
      </c>
      <c r="AP46" s="220">
        <f>AD46/AA46*1000</f>
        <v>0</v>
      </c>
      <c r="AQ46" s="220">
        <f>AE46/(AA46+AE46)*1000</f>
        <v>5.0933786078098473</v>
      </c>
      <c r="AR46" s="220">
        <f>AF46/(AA46+AE46)*1000</f>
        <v>0</v>
      </c>
      <c r="AS46" s="229">
        <f>AG46/(AA46+AE46)*1000</f>
        <v>5.0933786078098473</v>
      </c>
      <c r="AT46" s="230">
        <f t="shared" si="3"/>
        <v>0</v>
      </c>
      <c r="AU46" s="229">
        <f>AK46/Z46*1000</f>
        <v>3.5946497188510644</v>
      </c>
      <c r="AV46" s="231">
        <f>AL46/Z46*1000</f>
        <v>1.5325152406386984</v>
      </c>
    </row>
    <row r="47" spans="1:48" ht="19.5" customHeight="1" thickBot="1">
      <c r="A47" s="364" t="s">
        <v>163</v>
      </c>
      <c r="B47" s="387">
        <f>AA47</f>
        <v>381</v>
      </c>
      <c r="C47" s="388">
        <f>AM47</f>
        <v>6.981602286887048</v>
      </c>
      <c r="D47" s="389">
        <f>AB47</f>
        <v>441</v>
      </c>
      <c r="E47" s="388">
        <f>AN47</f>
        <v>8.0810672139558744</v>
      </c>
      <c r="F47" s="390">
        <f>AC47</f>
        <v>1</v>
      </c>
      <c r="G47" s="391">
        <f>AO47</f>
        <v>2.6246719160104988</v>
      </c>
      <c r="H47" s="390">
        <f>AD47</f>
        <v>1</v>
      </c>
      <c r="I47" s="391">
        <f>AP47</f>
        <v>2.6246719160104988</v>
      </c>
      <c r="J47" s="390">
        <f>AE47</f>
        <v>10</v>
      </c>
      <c r="K47" s="388">
        <f>AQ47</f>
        <v>25.575447570332479</v>
      </c>
      <c r="L47" s="392">
        <f>AF47</f>
        <v>7</v>
      </c>
      <c r="M47" s="388">
        <f>AR47</f>
        <v>17.902813299232736</v>
      </c>
      <c r="N47" s="390">
        <f>AG47</f>
        <v>3</v>
      </c>
      <c r="O47" s="393">
        <f>AS47</f>
        <v>7.6726342710997448</v>
      </c>
      <c r="P47" s="390">
        <f>AH47</f>
        <v>0</v>
      </c>
      <c r="Q47" s="391">
        <f>AT47</f>
        <v>0</v>
      </c>
      <c r="R47" s="390">
        <f t="shared" si="0"/>
        <v>0</v>
      </c>
      <c r="S47" s="394">
        <f t="shared" si="0"/>
        <v>0</v>
      </c>
      <c r="T47" s="394">
        <f t="shared" si="0"/>
        <v>242</v>
      </c>
      <c r="U47" s="393">
        <f t="shared" si="1"/>
        <v>4.4345085391776005</v>
      </c>
      <c r="V47" s="390">
        <f>AL47</f>
        <v>84</v>
      </c>
      <c r="W47" s="395">
        <f>AV47</f>
        <v>1.5392508978963571</v>
      </c>
      <c r="Y47" s="232" t="s">
        <v>164</v>
      </c>
      <c r="Z47" s="949">
        <v>54572</v>
      </c>
      <c r="AA47" s="944">
        <v>381</v>
      </c>
      <c r="AB47" s="945">
        <v>441</v>
      </c>
      <c r="AC47" s="946">
        <v>1</v>
      </c>
      <c r="AD47" s="945">
        <v>1</v>
      </c>
      <c r="AE47" s="945">
        <v>10</v>
      </c>
      <c r="AF47" s="945">
        <v>7</v>
      </c>
      <c r="AG47" s="947">
        <v>3</v>
      </c>
      <c r="AH47" s="947">
        <v>0</v>
      </c>
      <c r="AI47" s="947">
        <v>0</v>
      </c>
      <c r="AJ47" s="947">
        <v>0</v>
      </c>
      <c r="AK47" s="947">
        <v>242</v>
      </c>
      <c r="AL47" s="951">
        <v>84</v>
      </c>
      <c r="AM47" s="233">
        <f>AA47/Z47*1000</f>
        <v>6.981602286887048</v>
      </c>
      <c r="AN47" s="233">
        <f t="shared" si="2"/>
        <v>8.0810672139558744</v>
      </c>
      <c r="AO47" s="233">
        <f t="shared" si="2"/>
        <v>2.6246719160104988</v>
      </c>
      <c r="AP47" s="233">
        <f>AD47/AA47*1000</f>
        <v>2.6246719160104988</v>
      </c>
      <c r="AQ47" s="233">
        <f>AE47/(AA47+AE47)*1000</f>
        <v>25.575447570332479</v>
      </c>
      <c r="AR47" s="233">
        <f>AF47/(AA47+AE47)*1000</f>
        <v>17.902813299232736</v>
      </c>
      <c r="AS47" s="234">
        <f>AG47/(AA47+AE47)*1000</f>
        <v>7.6726342710997448</v>
      </c>
      <c r="AT47" s="235">
        <f t="shared" si="3"/>
        <v>0</v>
      </c>
      <c r="AU47" s="234">
        <f>AK47/Z47*1000</f>
        <v>4.4345085391776005</v>
      </c>
      <c r="AV47" s="236">
        <f>AL47/Z47*1000</f>
        <v>1.5392508978963571</v>
      </c>
    </row>
    <row r="48" spans="1:48">
      <c r="Z48" s="468" t="s">
        <v>688</v>
      </c>
    </row>
    <row r="49" spans="1:42">
      <c r="A49" s="184"/>
      <c r="B49" s="184"/>
      <c r="C49" s="184"/>
      <c r="D49" s="183"/>
      <c r="E49" s="186"/>
      <c r="F49" s="187"/>
      <c r="G49" s="186"/>
      <c r="H49" s="187"/>
      <c r="I49" s="189"/>
      <c r="J49" s="186"/>
      <c r="K49" s="186"/>
      <c r="L49" s="190"/>
      <c r="M49" s="187"/>
      <c r="N49" s="184"/>
      <c r="O49" s="191"/>
      <c r="P49" s="184"/>
      <c r="Q49" s="184"/>
      <c r="R49" s="191"/>
      <c r="S49" s="186"/>
      <c r="T49" s="191"/>
      <c r="U49" s="191"/>
      <c r="V49" s="191"/>
      <c r="W49" s="184"/>
      <c r="X49" s="191"/>
      <c r="Z49" s="407" t="s">
        <v>689</v>
      </c>
      <c r="AA49" s="407"/>
      <c r="AB49" s="238"/>
      <c r="AD49" s="239"/>
      <c r="AE49" s="190"/>
      <c r="AF49" s="240"/>
      <c r="AG49" s="239"/>
      <c r="AH49" s="239"/>
      <c r="AI49" s="190"/>
      <c r="AJ49" s="190"/>
      <c r="AK49" s="183"/>
      <c r="AL49" s="190"/>
      <c r="AM49" s="241"/>
      <c r="AN49" s="409"/>
      <c r="AO49" s="183"/>
      <c r="AP49" s="183"/>
    </row>
    <row r="50" spans="1:42">
      <c r="A50" s="184"/>
      <c r="B50" s="184"/>
      <c r="C50" s="184"/>
      <c r="D50" s="183"/>
      <c r="E50" s="186"/>
      <c r="F50" s="188"/>
      <c r="G50" s="186"/>
      <c r="H50" s="187"/>
      <c r="I50" s="189"/>
      <c r="J50" s="186"/>
      <c r="K50" s="186"/>
      <c r="L50" s="190"/>
      <c r="M50" s="187"/>
      <c r="N50" s="184"/>
      <c r="O50" s="191"/>
      <c r="P50" s="184"/>
      <c r="Q50" s="184"/>
      <c r="S50" s="237"/>
      <c r="T50" s="184"/>
      <c r="U50" s="184"/>
      <c r="V50" s="184"/>
      <c r="W50" s="184"/>
      <c r="X50" s="191"/>
    </row>
    <row r="51" spans="1:42">
      <c r="V51" s="183"/>
      <c r="W51" s="183"/>
      <c r="X51" s="190"/>
    </row>
    <row r="52" spans="1:42">
      <c r="A52" s="183"/>
      <c r="B52" s="183"/>
      <c r="C52" s="183"/>
      <c r="D52" s="183"/>
      <c r="E52" s="239"/>
      <c r="F52" s="242"/>
      <c r="G52" s="239"/>
      <c r="H52" s="190"/>
      <c r="I52" s="240"/>
      <c r="J52" s="239"/>
      <c r="K52" s="239"/>
      <c r="L52" s="190"/>
      <c r="M52" s="190"/>
      <c r="N52" s="183"/>
      <c r="O52" s="190"/>
      <c r="P52" s="183"/>
      <c r="Q52" s="183"/>
      <c r="R52" s="190"/>
      <c r="S52" s="183"/>
      <c r="T52" s="183"/>
      <c r="U52" s="183"/>
      <c r="V52" s="183"/>
      <c r="W52" s="183"/>
      <c r="X52" s="190"/>
    </row>
    <row r="53" spans="1:42">
      <c r="A53" s="192"/>
      <c r="B53" s="192"/>
      <c r="C53" s="192"/>
      <c r="D53" s="183"/>
      <c r="E53" s="183"/>
      <c r="F53" s="190"/>
      <c r="G53" s="183"/>
      <c r="H53" s="190"/>
      <c r="I53" s="240"/>
      <c r="J53" s="183"/>
      <c r="K53" s="183"/>
      <c r="L53" s="190"/>
      <c r="M53" s="190"/>
      <c r="N53" s="183"/>
      <c r="O53" s="190"/>
      <c r="P53" s="183"/>
      <c r="Q53" s="183"/>
      <c r="R53" s="190"/>
      <c r="S53" s="183"/>
      <c r="T53" s="190"/>
      <c r="U53" s="190"/>
      <c r="V53" s="190"/>
      <c r="W53" s="183"/>
      <c r="X53" s="190"/>
    </row>
    <row r="54" spans="1:42" ht="13.5" customHeight="1">
      <c r="A54" s="192"/>
      <c r="B54" s="192"/>
      <c r="C54" s="192"/>
    </row>
  </sheetData>
  <mergeCells count="5">
    <mergeCell ref="A38:P38"/>
    <mergeCell ref="A39:P39"/>
    <mergeCell ref="F41:G42"/>
    <mergeCell ref="H41:I42"/>
    <mergeCell ref="AT41:AT42"/>
  </mergeCells>
  <phoneticPr fontId="15"/>
  <pageMargins left="0.59055118110236227" right="0.59055118110236227"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Y32"/>
  <sheetViews>
    <sheetView topLeftCell="A4" workbookViewId="0">
      <selection activeCell="P13" sqref="P13"/>
    </sheetView>
  </sheetViews>
  <sheetFormatPr defaultColWidth="6.375" defaultRowHeight="13.5"/>
  <cols>
    <col min="1" max="1" width="2.625" style="414" customWidth="1"/>
    <col min="2" max="2" width="4.875" style="414" customWidth="1"/>
    <col min="3" max="3" width="4.75" style="411" customWidth="1"/>
    <col min="4" max="4" width="6.875" style="412" bestFit="1" customWidth="1"/>
    <col min="5" max="5" width="6.5" style="412" bestFit="1" customWidth="1"/>
    <col min="6" max="12" width="8.5" style="412" bestFit="1" customWidth="1"/>
    <col min="13" max="13" width="8.375" style="412" customWidth="1"/>
    <col min="14" max="14" width="4.5" style="412" bestFit="1" customWidth="1"/>
    <col min="15" max="15" width="6.375" style="414" customWidth="1"/>
    <col min="16" max="16" width="8.625" style="414" customWidth="1"/>
    <col min="17" max="17" width="6.5" style="414" bestFit="1" customWidth="1"/>
    <col min="18" max="19" width="8.5" style="414" bestFit="1" customWidth="1"/>
    <col min="20" max="20" width="9.25" style="414" customWidth="1"/>
    <col min="21" max="24" width="8.5" style="414" bestFit="1" customWidth="1"/>
    <col min="25" max="25" width="8" style="414" bestFit="1" customWidth="1"/>
    <col min="26" max="26" width="7.375" style="414" customWidth="1"/>
    <col min="27" max="36" width="7" style="414" customWidth="1"/>
    <col min="37" max="253" width="6.375" style="414"/>
    <col min="254" max="254" width="2.625" style="414" customWidth="1"/>
    <col min="255" max="255" width="7.875" style="414" customWidth="1"/>
    <col min="256" max="256" width="6.375" style="414" customWidth="1"/>
    <col min="257" max="257" width="7.375" style="414" customWidth="1"/>
    <col min="258" max="266" width="8.125" style="414" customWidth="1"/>
    <col min="267" max="267" width="8" style="414" customWidth="1"/>
    <col min="268" max="268" width="6.375" style="414" customWidth="1"/>
    <col min="269" max="278" width="7.75" style="414" customWidth="1"/>
    <col min="279" max="281" width="6.375" style="414" customWidth="1"/>
    <col min="282" max="282" width="7.375" style="414" customWidth="1"/>
    <col min="283" max="292" width="7" style="414" customWidth="1"/>
    <col min="293" max="509" width="6.375" style="414"/>
    <col min="510" max="510" width="2.625" style="414" customWidth="1"/>
    <col min="511" max="511" width="7.875" style="414" customWidth="1"/>
    <col min="512" max="512" width="6.375" style="414" customWidth="1"/>
    <col min="513" max="513" width="7.375" style="414" customWidth="1"/>
    <col min="514" max="522" width="8.125" style="414" customWidth="1"/>
    <col min="523" max="523" width="8" style="414" customWidth="1"/>
    <col min="524" max="524" width="6.375" style="414" customWidth="1"/>
    <col min="525" max="534" width="7.75" style="414" customWidth="1"/>
    <col min="535" max="537" width="6.375" style="414" customWidth="1"/>
    <col min="538" max="538" width="7.375" style="414" customWidth="1"/>
    <col min="539" max="548" width="7" style="414" customWidth="1"/>
    <col min="549" max="765" width="6.375" style="414"/>
    <col min="766" max="766" width="2.625" style="414" customWidth="1"/>
    <col min="767" max="767" width="7.875" style="414" customWidth="1"/>
    <col min="768" max="768" width="6.375" style="414" customWidth="1"/>
    <col min="769" max="769" width="7.375" style="414" customWidth="1"/>
    <col min="770" max="778" width="8.125" style="414" customWidth="1"/>
    <col min="779" max="779" width="8" style="414" customWidth="1"/>
    <col min="780" max="780" width="6.375" style="414" customWidth="1"/>
    <col min="781" max="790" width="7.75" style="414" customWidth="1"/>
    <col min="791" max="793" width="6.375" style="414" customWidth="1"/>
    <col min="794" max="794" width="7.375" style="414" customWidth="1"/>
    <col min="795" max="804" width="7" style="414" customWidth="1"/>
    <col min="805" max="1021" width="6.375" style="414"/>
    <col min="1022" max="1022" width="2.625" style="414" customWidth="1"/>
    <col min="1023" max="1023" width="7.875" style="414" customWidth="1"/>
    <col min="1024" max="1024" width="6.375" style="414" customWidth="1"/>
    <col min="1025" max="1025" width="7.375" style="414" customWidth="1"/>
    <col min="1026" max="1034" width="8.125" style="414" customWidth="1"/>
    <col min="1035" max="1035" width="8" style="414" customWidth="1"/>
    <col min="1036" max="1036" width="6.375" style="414" customWidth="1"/>
    <col min="1037" max="1046" width="7.75" style="414" customWidth="1"/>
    <col min="1047" max="1049" width="6.375" style="414" customWidth="1"/>
    <col min="1050" max="1050" width="7.375" style="414" customWidth="1"/>
    <col min="1051" max="1060" width="7" style="414" customWidth="1"/>
    <col min="1061" max="1277" width="6.375" style="414"/>
    <col min="1278" max="1278" width="2.625" style="414" customWidth="1"/>
    <col min="1279" max="1279" width="7.875" style="414" customWidth="1"/>
    <col min="1280" max="1280" width="6.375" style="414" customWidth="1"/>
    <col min="1281" max="1281" width="7.375" style="414" customWidth="1"/>
    <col min="1282" max="1290" width="8.125" style="414" customWidth="1"/>
    <col min="1291" max="1291" width="8" style="414" customWidth="1"/>
    <col min="1292" max="1292" width="6.375" style="414" customWidth="1"/>
    <col min="1293" max="1302" width="7.75" style="414" customWidth="1"/>
    <col min="1303" max="1305" width="6.375" style="414" customWidth="1"/>
    <col min="1306" max="1306" width="7.375" style="414" customWidth="1"/>
    <col min="1307" max="1316" width="7" style="414" customWidth="1"/>
    <col min="1317" max="1533" width="6.375" style="414"/>
    <col min="1534" max="1534" width="2.625" style="414" customWidth="1"/>
    <col min="1535" max="1535" width="7.875" style="414" customWidth="1"/>
    <col min="1536" max="1536" width="6.375" style="414" customWidth="1"/>
    <col min="1537" max="1537" width="7.375" style="414" customWidth="1"/>
    <col min="1538" max="1546" width="8.125" style="414" customWidth="1"/>
    <col min="1547" max="1547" width="8" style="414" customWidth="1"/>
    <col min="1548" max="1548" width="6.375" style="414" customWidth="1"/>
    <col min="1549" max="1558" width="7.75" style="414" customWidth="1"/>
    <col min="1559" max="1561" width="6.375" style="414" customWidth="1"/>
    <col min="1562" max="1562" width="7.375" style="414" customWidth="1"/>
    <col min="1563" max="1572" width="7" style="414" customWidth="1"/>
    <col min="1573" max="1789" width="6.375" style="414"/>
    <col min="1790" max="1790" width="2.625" style="414" customWidth="1"/>
    <col min="1791" max="1791" width="7.875" style="414" customWidth="1"/>
    <col min="1792" max="1792" width="6.375" style="414" customWidth="1"/>
    <col min="1793" max="1793" width="7.375" style="414" customWidth="1"/>
    <col min="1794" max="1802" width="8.125" style="414" customWidth="1"/>
    <col min="1803" max="1803" width="8" style="414" customWidth="1"/>
    <col min="1804" max="1804" width="6.375" style="414" customWidth="1"/>
    <col min="1805" max="1814" width="7.75" style="414" customWidth="1"/>
    <col min="1815" max="1817" width="6.375" style="414" customWidth="1"/>
    <col min="1818" max="1818" width="7.375" style="414" customWidth="1"/>
    <col min="1819" max="1828" width="7" style="414" customWidth="1"/>
    <col min="1829" max="2045" width="6.375" style="414"/>
    <col min="2046" max="2046" width="2.625" style="414" customWidth="1"/>
    <col min="2047" max="2047" width="7.875" style="414" customWidth="1"/>
    <col min="2048" max="2048" width="6.375" style="414" customWidth="1"/>
    <col min="2049" max="2049" width="7.375" style="414" customWidth="1"/>
    <col min="2050" max="2058" width="8.125" style="414" customWidth="1"/>
    <col min="2059" max="2059" width="8" style="414" customWidth="1"/>
    <col min="2060" max="2060" width="6.375" style="414" customWidth="1"/>
    <col min="2061" max="2070" width="7.75" style="414" customWidth="1"/>
    <col min="2071" max="2073" width="6.375" style="414" customWidth="1"/>
    <col min="2074" max="2074" width="7.375" style="414" customWidth="1"/>
    <col min="2075" max="2084" width="7" style="414" customWidth="1"/>
    <col min="2085" max="2301" width="6.375" style="414"/>
    <col min="2302" max="2302" width="2.625" style="414" customWidth="1"/>
    <col min="2303" max="2303" width="7.875" style="414" customWidth="1"/>
    <col min="2304" max="2304" width="6.375" style="414" customWidth="1"/>
    <col min="2305" max="2305" width="7.375" style="414" customWidth="1"/>
    <col min="2306" max="2314" width="8.125" style="414" customWidth="1"/>
    <col min="2315" max="2315" width="8" style="414" customWidth="1"/>
    <col min="2316" max="2316" width="6.375" style="414" customWidth="1"/>
    <col min="2317" max="2326" width="7.75" style="414" customWidth="1"/>
    <col min="2327" max="2329" width="6.375" style="414" customWidth="1"/>
    <col min="2330" max="2330" width="7.375" style="414" customWidth="1"/>
    <col min="2331" max="2340" width="7" style="414" customWidth="1"/>
    <col min="2341" max="2557" width="6.375" style="414"/>
    <col min="2558" max="2558" width="2.625" style="414" customWidth="1"/>
    <col min="2559" max="2559" width="7.875" style="414" customWidth="1"/>
    <col min="2560" max="2560" width="6.375" style="414" customWidth="1"/>
    <col min="2561" max="2561" width="7.375" style="414" customWidth="1"/>
    <col min="2562" max="2570" width="8.125" style="414" customWidth="1"/>
    <col min="2571" max="2571" width="8" style="414" customWidth="1"/>
    <col min="2572" max="2572" width="6.375" style="414" customWidth="1"/>
    <col min="2573" max="2582" width="7.75" style="414" customWidth="1"/>
    <col min="2583" max="2585" width="6.375" style="414" customWidth="1"/>
    <col min="2586" max="2586" width="7.375" style="414" customWidth="1"/>
    <col min="2587" max="2596" width="7" style="414" customWidth="1"/>
    <col min="2597" max="2813" width="6.375" style="414"/>
    <col min="2814" max="2814" width="2.625" style="414" customWidth="1"/>
    <col min="2815" max="2815" width="7.875" style="414" customWidth="1"/>
    <col min="2816" max="2816" width="6.375" style="414" customWidth="1"/>
    <col min="2817" max="2817" width="7.375" style="414" customWidth="1"/>
    <col min="2818" max="2826" width="8.125" style="414" customWidth="1"/>
    <col min="2827" max="2827" width="8" style="414" customWidth="1"/>
    <col min="2828" max="2828" width="6.375" style="414" customWidth="1"/>
    <col min="2829" max="2838" width="7.75" style="414" customWidth="1"/>
    <col min="2839" max="2841" width="6.375" style="414" customWidth="1"/>
    <col min="2842" max="2842" width="7.375" style="414" customWidth="1"/>
    <col min="2843" max="2852" width="7" style="414" customWidth="1"/>
    <col min="2853" max="3069" width="6.375" style="414"/>
    <col min="3070" max="3070" width="2.625" style="414" customWidth="1"/>
    <col min="3071" max="3071" width="7.875" style="414" customWidth="1"/>
    <col min="3072" max="3072" width="6.375" style="414" customWidth="1"/>
    <col min="3073" max="3073" width="7.375" style="414" customWidth="1"/>
    <col min="3074" max="3082" width="8.125" style="414" customWidth="1"/>
    <col min="3083" max="3083" width="8" style="414" customWidth="1"/>
    <col min="3084" max="3084" width="6.375" style="414" customWidth="1"/>
    <col min="3085" max="3094" width="7.75" style="414" customWidth="1"/>
    <col min="3095" max="3097" width="6.375" style="414" customWidth="1"/>
    <col min="3098" max="3098" width="7.375" style="414" customWidth="1"/>
    <col min="3099" max="3108" width="7" style="414" customWidth="1"/>
    <col min="3109" max="3325" width="6.375" style="414"/>
    <col min="3326" max="3326" width="2.625" style="414" customWidth="1"/>
    <col min="3327" max="3327" width="7.875" style="414" customWidth="1"/>
    <col min="3328" max="3328" width="6.375" style="414" customWidth="1"/>
    <col min="3329" max="3329" width="7.375" style="414" customWidth="1"/>
    <col min="3330" max="3338" width="8.125" style="414" customWidth="1"/>
    <col min="3339" max="3339" width="8" style="414" customWidth="1"/>
    <col min="3340" max="3340" width="6.375" style="414" customWidth="1"/>
    <col min="3341" max="3350" width="7.75" style="414" customWidth="1"/>
    <col min="3351" max="3353" width="6.375" style="414" customWidth="1"/>
    <col min="3354" max="3354" width="7.375" style="414" customWidth="1"/>
    <col min="3355" max="3364" width="7" style="414" customWidth="1"/>
    <col min="3365" max="3581" width="6.375" style="414"/>
    <col min="3582" max="3582" width="2.625" style="414" customWidth="1"/>
    <col min="3583" max="3583" width="7.875" style="414" customWidth="1"/>
    <col min="3584" max="3584" width="6.375" style="414" customWidth="1"/>
    <col min="3585" max="3585" width="7.375" style="414" customWidth="1"/>
    <col min="3586" max="3594" width="8.125" style="414" customWidth="1"/>
    <col min="3595" max="3595" width="8" style="414" customWidth="1"/>
    <col min="3596" max="3596" width="6.375" style="414" customWidth="1"/>
    <col min="3597" max="3606" width="7.75" style="414" customWidth="1"/>
    <col min="3607" max="3609" width="6.375" style="414" customWidth="1"/>
    <col min="3610" max="3610" width="7.375" style="414" customWidth="1"/>
    <col min="3611" max="3620" width="7" style="414" customWidth="1"/>
    <col min="3621" max="3837" width="6.375" style="414"/>
    <col min="3838" max="3838" width="2.625" style="414" customWidth="1"/>
    <col min="3839" max="3839" width="7.875" style="414" customWidth="1"/>
    <col min="3840" max="3840" width="6.375" style="414" customWidth="1"/>
    <col min="3841" max="3841" width="7.375" style="414" customWidth="1"/>
    <col min="3842" max="3850" width="8.125" style="414" customWidth="1"/>
    <col min="3851" max="3851" width="8" style="414" customWidth="1"/>
    <col min="3852" max="3852" width="6.375" style="414" customWidth="1"/>
    <col min="3853" max="3862" width="7.75" style="414" customWidth="1"/>
    <col min="3863" max="3865" width="6.375" style="414" customWidth="1"/>
    <col min="3866" max="3866" width="7.375" style="414" customWidth="1"/>
    <col min="3867" max="3876" width="7" style="414" customWidth="1"/>
    <col min="3877" max="4093" width="6.375" style="414"/>
    <col min="4094" max="4094" width="2.625" style="414" customWidth="1"/>
    <col min="4095" max="4095" width="7.875" style="414" customWidth="1"/>
    <col min="4096" max="4096" width="6.375" style="414" customWidth="1"/>
    <col min="4097" max="4097" width="7.375" style="414" customWidth="1"/>
    <col min="4098" max="4106" width="8.125" style="414" customWidth="1"/>
    <col min="4107" max="4107" width="8" style="414" customWidth="1"/>
    <col min="4108" max="4108" width="6.375" style="414" customWidth="1"/>
    <col min="4109" max="4118" width="7.75" style="414" customWidth="1"/>
    <col min="4119" max="4121" width="6.375" style="414" customWidth="1"/>
    <col min="4122" max="4122" width="7.375" style="414" customWidth="1"/>
    <col min="4123" max="4132" width="7" style="414" customWidth="1"/>
    <col min="4133" max="4349" width="6.375" style="414"/>
    <col min="4350" max="4350" width="2.625" style="414" customWidth="1"/>
    <col min="4351" max="4351" width="7.875" style="414" customWidth="1"/>
    <col min="4352" max="4352" width="6.375" style="414" customWidth="1"/>
    <col min="4353" max="4353" width="7.375" style="414" customWidth="1"/>
    <col min="4354" max="4362" width="8.125" style="414" customWidth="1"/>
    <col min="4363" max="4363" width="8" style="414" customWidth="1"/>
    <col min="4364" max="4364" width="6.375" style="414" customWidth="1"/>
    <col min="4365" max="4374" width="7.75" style="414" customWidth="1"/>
    <col min="4375" max="4377" width="6.375" style="414" customWidth="1"/>
    <col min="4378" max="4378" width="7.375" style="414" customWidth="1"/>
    <col min="4379" max="4388" width="7" style="414" customWidth="1"/>
    <col min="4389" max="4605" width="6.375" style="414"/>
    <col min="4606" max="4606" width="2.625" style="414" customWidth="1"/>
    <col min="4607" max="4607" width="7.875" style="414" customWidth="1"/>
    <col min="4608" max="4608" width="6.375" style="414" customWidth="1"/>
    <col min="4609" max="4609" width="7.375" style="414" customWidth="1"/>
    <col min="4610" max="4618" width="8.125" style="414" customWidth="1"/>
    <col min="4619" max="4619" width="8" style="414" customWidth="1"/>
    <col min="4620" max="4620" width="6.375" style="414" customWidth="1"/>
    <col min="4621" max="4630" width="7.75" style="414" customWidth="1"/>
    <col min="4631" max="4633" width="6.375" style="414" customWidth="1"/>
    <col min="4634" max="4634" width="7.375" style="414" customWidth="1"/>
    <col min="4635" max="4644" width="7" style="414" customWidth="1"/>
    <col min="4645" max="4861" width="6.375" style="414"/>
    <col min="4862" max="4862" width="2.625" style="414" customWidth="1"/>
    <col min="4863" max="4863" width="7.875" style="414" customWidth="1"/>
    <col min="4864" max="4864" width="6.375" style="414" customWidth="1"/>
    <col min="4865" max="4865" width="7.375" style="414" customWidth="1"/>
    <col min="4866" max="4874" width="8.125" style="414" customWidth="1"/>
    <col min="4875" max="4875" width="8" style="414" customWidth="1"/>
    <col min="4876" max="4876" width="6.375" style="414" customWidth="1"/>
    <col min="4877" max="4886" width="7.75" style="414" customWidth="1"/>
    <col min="4887" max="4889" width="6.375" style="414" customWidth="1"/>
    <col min="4890" max="4890" width="7.375" style="414" customWidth="1"/>
    <col min="4891" max="4900" width="7" style="414" customWidth="1"/>
    <col min="4901" max="5117" width="6.375" style="414"/>
    <col min="5118" max="5118" width="2.625" style="414" customWidth="1"/>
    <col min="5119" max="5119" width="7.875" style="414" customWidth="1"/>
    <col min="5120" max="5120" width="6.375" style="414" customWidth="1"/>
    <col min="5121" max="5121" width="7.375" style="414" customWidth="1"/>
    <col min="5122" max="5130" width="8.125" style="414" customWidth="1"/>
    <col min="5131" max="5131" width="8" style="414" customWidth="1"/>
    <col min="5132" max="5132" width="6.375" style="414" customWidth="1"/>
    <col min="5133" max="5142" width="7.75" style="414" customWidth="1"/>
    <col min="5143" max="5145" width="6.375" style="414" customWidth="1"/>
    <col min="5146" max="5146" width="7.375" style="414" customWidth="1"/>
    <col min="5147" max="5156" width="7" style="414" customWidth="1"/>
    <col min="5157" max="5373" width="6.375" style="414"/>
    <col min="5374" max="5374" width="2.625" style="414" customWidth="1"/>
    <col min="5375" max="5375" width="7.875" style="414" customWidth="1"/>
    <col min="5376" max="5376" width="6.375" style="414" customWidth="1"/>
    <col min="5377" max="5377" width="7.375" style="414" customWidth="1"/>
    <col min="5378" max="5386" width="8.125" style="414" customWidth="1"/>
    <col min="5387" max="5387" width="8" style="414" customWidth="1"/>
    <col min="5388" max="5388" width="6.375" style="414" customWidth="1"/>
    <col min="5389" max="5398" width="7.75" style="414" customWidth="1"/>
    <col min="5399" max="5401" width="6.375" style="414" customWidth="1"/>
    <col min="5402" max="5402" width="7.375" style="414" customWidth="1"/>
    <col min="5403" max="5412" width="7" style="414" customWidth="1"/>
    <col min="5413" max="5629" width="6.375" style="414"/>
    <col min="5630" max="5630" width="2.625" style="414" customWidth="1"/>
    <col min="5631" max="5631" width="7.875" style="414" customWidth="1"/>
    <col min="5632" max="5632" width="6.375" style="414" customWidth="1"/>
    <col min="5633" max="5633" width="7.375" style="414" customWidth="1"/>
    <col min="5634" max="5642" width="8.125" style="414" customWidth="1"/>
    <col min="5643" max="5643" width="8" style="414" customWidth="1"/>
    <col min="5644" max="5644" width="6.375" style="414" customWidth="1"/>
    <col min="5645" max="5654" width="7.75" style="414" customWidth="1"/>
    <col min="5655" max="5657" width="6.375" style="414" customWidth="1"/>
    <col min="5658" max="5658" width="7.375" style="414" customWidth="1"/>
    <col min="5659" max="5668" width="7" style="414" customWidth="1"/>
    <col min="5669" max="5885" width="6.375" style="414"/>
    <col min="5886" max="5886" width="2.625" style="414" customWidth="1"/>
    <col min="5887" max="5887" width="7.875" style="414" customWidth="1"/>
    <col min="5888" max="5888" width="6.375" style="414" customWidth="1"/>
    <col min="5889" max="5889" width="7.375" style="414" customWidth="1"/>
    <col min="5890" max="5898" width="8.125" style="414" customWidth="1"/>
    <col min="5899" max="5899" width="8" style="414" customWidth="1"/>
    <col min="5900" max="5900" width="6.375" style="414" customWidth="1"/>
    <col min="5901" max="5910" width="7.75" style="414" customWidth="1"/>
    <col min="5911" max="5913" width="6.375" style="414" customWidth="1"/>
    <col min="5914" max="5914" width="7.375" style="414" customWidth="1"/>
    <col min="5915" max="5924" width="7" style="414" customWidth="1"/>
    <col min="5925" max="6141" width="6.375" style="414"/>
    <col min="6142" max="6142" width="2.625" style="414" customWidth="1"/>
    <col min="6143" max="6143" width="7.875" style="414" customWidth="1"/>
    <col min="6144" max="6144" width="6.375" style="414" customWidth="1"/>
    <col min="6145" max="6145" width="7.375" style="414" customWidth="1"/>
    <col min="6146" max="6154" width="8.125" style="414" customWidth="1"/>
    <col min="6155" max="6155" width="8" style="414" customWidth="1"/>
    <col min="6156" max="6156" width="6.375" style="414" customWidth="1"/>
    <col min="6157" max="6166" width="7.75" style="414" customWidth="1"/>
    <col min="6167" max="6169" width="6.375" style="414" customWidth="1"/>
    <col min="6170" max="6170" width="7.375" style="414" customWidth="1"/>
    <col min="6171" max="6180" width="7" style="414" customWidth="1"/>
    <col min="6181" max="6397" width="6.375" style="414"/>
    <col min="6398" max="6398" width="2.625" style="414" customWidth="1"/>
    <col min="6399" max="6399" width="7.875" style="414" customWidth="1"/>
    <col min="6400" max="6400" width="6.375" style="414" customWidth="1"/>
    <col min="6401" max="6401" width="7.375" style="414" customWidth="1"/>
    <col min="6402" max="6410" width="8.125" style="414" customWidth="1"/>
    <col min="6411" max="6411" width="8" style="414" customWidth="1"/>
    <col min="6412" max="6412" width="6.375" style="414" customWidth="1"/>
    <col min="6413" max="6422" width="7.75" style="414" customWidth="1"/>
    <col min="6423" max="6425" width="6.375" style="414" customWidth="1"/>
    <col min="6426" max="6426" width="7.375" style="414" customWidth="1"/>
    <col min="6427" max="6436" width="7" style="414" customWidth="1"/>
    <col min="6437" max="6653" width="6.375" style="414"/>
    <col min="6654" max="6654" width="2.625" style="414" customWidth="1"/>
    <col min="6655" max="6655" width="7.875" style="414" customWidth="1"/>
    <col min="6656" max="6656" width="6.375" style="414" customWidth="1"/>
    <col min="6657" max="6657" width="7.375" style="414" customWidth="1"/>
    <col min="6658" max="6666" width="8.125" style="414" customWidth="1"/>
    <col min="6667" max="6667" width="8" style="414" customWidth="1"/>
    <col min="6668" max="6668" width="6.375" style="414" customWidth="1"/>
    <col min="6669" max="6678" width="7.75" style="414" customWidth="1"/>
    <col min="6679" max="6681" width="6.375" style="414" customWidth="1"/>
    <col min="6682" max="6682" width="7.375" style="414" customWidth="1"/>
    <col min="6683" max="6692" width="7" style="414" customWidth="1"/>
    <col min="6693" max="6909" width="6.375" style="414"/>
    <col min="6910" max="6910" width="2.625" style="414" customWidth="1"/>
    <col min="6911" max="6911" width="7.875" style="414" customWidth="1"/>
    <col min="6912" max="6912" width="6.375" style="414" customWidth="1"/>
    <col min="6913" max="6913" width="7.375" style="414" customWidth="1"/>
    <col min="6914" max="6922" width="8.125" style="414" customWidth="1"/>
    <col min="6923" max="6923" width="8" style="414" customWidth="1"/>
    <col min="6924" max="6924" width="6.375" style="414" customWidth="1"/>
    <col min="6925" max="6934" width="7.75" style="414" customWidth="1"/>
    <col min="6935" max="6937" width="6.375" style="414" customWidth="1"/>
    <col min="6938" max="6938" width="7.375" style="414" customWidth="1"/>
    <col min="6939" max="6948" width="7" style="414" customWidth="1"/>
    <col min="6949" max="7165" width="6.375" style="414"/>
    <col min="7166" max="7166" width="2.625" style="414" customWidth="1"/>
    <col min="7167" max="7167" width="7.875" style="414" customWidth="1"/>
    <col min="7168" max="7168" width="6.375" style="414" customWidth="1"/>
    <col min="7169" max="7169" width="7.375" style="414" customWidth="1"/>
    <col min="7170" max="7178" width="8.125" style="414" customWidth="1"/>
    <col min="7179" max="7179" width="8" style="414" customWidth="1"/>
    <col min="7180" max="7180" width="6.375" style="414" customWidth="1"/>
    <col min="7181" max="7190" width="7.75" style="414" customWidth="1"/>
    <col min="7191" max="7193" width="6.375" style="414" customWidth="1"/>
    <col min="7194" max="7194" width="7.375" style="414" customWidth="1"/>
    <col min="7195" max="7204" width="7" style="414" customWidth="1"/>
    <col min="7205" max="7421" width="6.375" style="414"/>
    <col min="7422" max="7422" width="2.625" style="414" customWidth="1"/>
    <col min="7423" max="7423" width="7.875" style="414" customWidth="1"/>
    <col min="7424" max="7424" width="6.375" style="414" customWidth="1"/>
    <col min="7425" max="7425" width="7.375" style="414" customWidth="1"/>
    <col min="7426" max="7434" width="8.125" style="414" customWidth="1"/>
    <col min="7435" max="7435" width="8" style="414" customWidth="1"/>
    <col min="7436" max="7436" width="6.375" style="414" customWidth="1"/>
    <col min="7437" max="7446" width="7.75" style="414" customWidth="1"/>
    <col min="7447" max="7449" width="6.375" style="414" customWidth="1"/>
    <col min="7450" max="7450" width="7.375" style="414" customWidth="1"/>
    <col min="7451" max="7460" width="7" style="414" customWidth="1"/>
    <col min="7461" max="7677" width="6.375" style="414"/>
    <col min="7678" max="7678" width="2.625" style="414" customWidth="1"/>
    <col min="7679" max="7679" width="7.875" style="414" customWidth="1"/>
    <col min="7680" max="7680" width="6.375" style="414" customWidth="1"/>
    <col min="7681" max="7681" width="7.375" style="414" customWidth="1"/>
    <col min="7682" max="7690" width="8.125" style="414" customWidth="1"/>
    <col min="7691" max="7691" width="8" style="414" customWidth="1"/>
    <col min="7692" max="7692" width="6.375" style="414" customWidth="1"/>
    <col min="7693" max="7702" width="7.75" style="414" customWidth="1"/>
    <col min="7703" max="7705" width="6.375" style="414" customWidth="1"/>
    <col min="7706" max="7706" width="7.375" style="414" customWidth="1"/>
    <col min="7707" max="7716" width="7" style="414" customWidth="1"/>
    <col min="7717" max="7933" width="6.375" style="414"/>
    <col min="7934" max="7934" width="2.625" style="414" customWidth="1"/>
    <col min="7935" max="7935" width="7.875" style="414" customWidth="1"/>
    <col min="7936" max="7936" width="6.375" style="414" customWidth="1"/>
    <col min="7937" max="7937" width="7.375" style="414" customWidth="1"/>
    <col min="7938" max="7946" width="8.125" style="414" customWidth="1"/>
    <col min="7947" max="7947" width="8" style="414" customWidth="1"/>
    <col min="7948" max="7948" width="6.375" style="414" customWidth="1"/>
    <col min="7949" max="7958" width="7.75" style="414" customWidth="1"/>
    <col min="7959" max="7961" width="6.375" style="414" customWidth="1"/>
    <col min="7962" max="7962" width="7.375" style="414" customWidth="1"/>
    <col min="7963" max="7972" width="7" style="414" customWidth="1"/>
    <col min="7973" max="8189" width="6.375" style="414"/>
    <col min="8190" max="8190" width="2.625" style="414" customWidth="1"/>
    <col min="8191" max="8191" width="7.875" style="414" customWidth="1"/>
    <col min="8192" max="8192" width="6.375" style="414" customWidth="1"/>
    <col min="8193" max="8193" width="7.375" style="414" customWidth="1"/>
    <col min="8194" max="8202" width="8.125" style="414" customWidth="1"/>
    <col min="8203" max="8203" width="8" style="414" customWidth="1"/>
    <col min="8204" max="8204" width="6.375" style="414" customWidth="1"/>
    <col min="8205" max="8214" width="7.75" style="414" customWidth="1"/>
    <col min="8215" max="8217" width="6.375" style="414" customWidth="1"/>
    <col min="8218" max="8218" width="7.375" style="414" customWidth="1"/>
    <col min="8219" max="8228" width="7" style="414" customWidth="1"/>
    <col min="8229" max="8445" width="6.375" style="414"/>
    <col min="8446" max="8446" width="2.625" style="414" customWidth="1"/>
    <col min="8447" max="8447" width="7.875" style="414" customWidth="1"/>
    <col min="8448" max="8448" width="6.375" style="414" customWidth="1"/>
    <col min="8449" max="8449" width="7.375" style="414" customWidth="1"/>
    <col min="8450" max="8458" width="8.125" style="414" customWidth="1"/>
    <col min="8459" max="8459" width="8" style="414" customWidth="1"/>
    <col min="8460" max="8460" width="6.375" style="414" customWidth="1"/>
    <col min="8461" max="8470" width="7.75" style="414" customWidth="1"/>
    <col min="8471" max="8473" width="6.375" style="414" customWidth="1"/>
    <col min="8474" max="8474" width="7.375" style="414" customWidth="1"/>
    <col min="8475" max="8484" width="7" style="414" customWidth="1"/>
    <col min="8485" max="8701" width="6.375" style="414"/>
    <col min="8702" max="8702" width="2.625" style="414" customWidth="1"/>
    <col min="8703" max="8703" width="7.875" style="414" customWidth="1"/>
    <col min="8704" max="8704" width="6.375" style="414" customWidth="1"/>
    <col min="8705" max="8705" width="7.375" style="414" customWidth="1"/>
    <col min="8706" max="8714" width="8.125" style="414" customWidth="1"/>
    <col min="8715" max="8715" width="8" style="414" customWidth="1"/>
    <col min="8716" max="8716" width="6.375" style="414" customWidth="1"/>
    <col min="8717" max="8726" width="7.75" style="414" customWidth="1"/>
    <col min="8727" max="8729" width="6.375" style="414" customWidth="1"/>
    <col min="8730" max="8730" width="7.375" style="414" customWidth="1"/>
    <col min="8731" max="8740" width="7" style="414" customWidth="1"/>
    <col min="8741" max="8957" width="6.375" style="414"/>
    <col min="8958" max="8958" width="2.625" style="414" customWidth="1"/>
    <col min="8959" max="8959" width="7.875" style="414" customWidth="1"/>
    <col min="8960" max="8960" width="6.375" style="414" customWidth="1"/>
    <col min="8961" max="8961" width="7.375" style="414" customWidth="1"/>
    <col min="8962" max="8970" width="8.125" style="414" customWidth="1"/>
    <col min="8971" max="8971" width="8" style="414" customWidth="1"/>
    <col min="8972" max="8972" width="6.375" style="414" customWidth="1"/>
    <col min="8973" max="8982" width="7.75" style="414" customWidth="1"/>
    <col min="8983" max="8985" width="6.375" style="414" customWidth="1"/>
    <col min="8986" max="8986" width="7.375" style="414" customWidth="1"/>
    <col min="8987" max="8996" width="7" style="414" customWidth="1"/>
    <col min="8997" max="9213" width="6.375" style="414"/>
    <col min="9214" max="9214" width="2.625" style="414" customWidth="1"/>
    <col min="9215" max="9215" width="7.875" style="414" customWidth="1"/>
    <col min="9216" max="9216" width="6.375" style="414" customWidth="1"/>
    <col min="9217" max="9217" width="7.375" style="414" customWidth="1"/>
    <col min="9218" max="9226" width="8.125" style="414" customWidth="1"/>
    <col min="9227" max="9227" width="8" style="414" customWidth="1"/>
    <col min="9228" max="9228" width="6.375" style="414" customWidth="1"/>
    <col min="9229" max="9238" width="7.75" style="414" customWidth="1"/>
    <col min="9239" max="9241" width="6.375" style="414" customWidth="1"/>
    <col min="9242" max="9242" width="7.375" style="414" customWidth="1"/>
    <col min="9243" max="9252" width="7" style="414" customWidth="1"/>
    <col min="9253" max="9469" width="6.375" style="414"/>
    <col min="9470" max="9470" width="2.625" style="414" customWidth="1"/>
    <col min="9471" max="9471" width="7.875" style="414" customWidth="1"/>
    <col min="9472" max="9472" width="6.375" style="414" customWidth="1"/>
    <col min="9473" max="9473" width="7.375" style="414" customWidth="1"/>
    <col min="9474" max="9482" width="8.125" style="414" customWidth="1"/>
    <col min="9483" max="9483" width="8" style="414" customWidth="1"/>
    <col min="9484" max="9484" width="6.375" style="414" customWidth="1"/>
    <col min="9485" max="9494" width="7.75" style="414" customWidth="1"/>
    <col min="9495" max="9497" width="6.375" style="414" customWidth="1"/>
    <col min="9498" max="9498" width="7.375" style="414" customWidth="1"/>
    <col min="9499" max="9508" width="7" style="414" customWidth="1"/>
    <col min="9509" max="9725" width="6.375" style="414"/>
    <col min="9726" max="9726" width="2.625" style="414" customWidth="1"/>
    <col min="9727" max="9727" width="7.875" style="414" customWidth="1"/>
    <col min="9728" max="9728" width="6.375" style="414" customWidth="1"/>
    <col min="9729" max="9729" width="7.375" style="414" customWidth="1"/>
    <col min="9730" max="9738" width="8.125" style="414" customWidth="1"/>
    <col min="9739" max="9739" width="8" style="414" customWidth="1"/>
    <col min="9740" max="9740" width="6.375" style="414" customWidth="1"/>
    <col min="9741" max="9750" width="7.75" style="414" customWidth="1"/>
    <col min="9751" max="9753" width="6.375" style="414" customWidth="1"/>
    <col min="9754" max="9754" width="7.375" style="414" customWidth="1"/>
    <col min="9755" max="9764" width="7" style="414" customWidth="1"/>
    <col min="9765" max="9981" width="6.375" style="414"/>
    <col min="9982" max="9982" width="2.625" style="414" customWidth="1"/>
    <col min="9983" max="9983" width="7.875" style="414" customWidth="1"/>
    <col min="9984" max="9984" width="6.375" style="414" customWidth="1"/>
    <col min="9985" max="9985" width="7.375" style="414" customWidth="1"/>
    <col min="9986" max="9994" width="8.125" style="414" customWidth="1"/>
    <col min="9995" max="9995" width="8" style="414" customWidth="1"/>
    <col min="9996" max="9996" width="6.375" style="414" customWidth="1"/>
    <col min="9997" max="10006" width="7.75" style="414" customWidth="1"/>
    <col min="10007" max="10009" width="6.375" style="414" customWidth="1"/>
    <col min="10010" max="10010" width="7.375" style="414" customWidth="1"/>
    <col min="10011" max="10020" width="7" style="414" customWidth="1"/>
    <col min="10021" max="10237" width="6.375" style="414"/>
    <col min="10238" max="10238" width="2.625" style="414" customWidth="1"/>
    <col min="10239" max="10239" width="7.875" style="414" customWidth="1"/>
    <col min="10240" max="10240" width="6.375" style="414" customWidth="1"/>
    <col min="10241" max="10241" width="7.375" style="414" customWidth="1"/>
    <col min="10242" max="10250" width="8.125" style="414" customWidth="1"/>
    <col min="10251" max="10251" width="8" style="414" customWidth="1"/>
    <col min="10252" max="10252" width="6.375" style="414" customWidth="1"/>
    <col min="10253" max="10262" width="7.75" style="414" customWidth="1"/>
    <col min="10263" max="10265" width="6.375" style="414" customWidth="1"/>
    <col min="10266" max="10266" width="7.375" style="414" customWidth="1"/>
    <col min="10267" max="10276" width="7" style="414" customWidth="1"/>
    <col min="10277" max="10493" width="6.375" style="414"/>
    <col min="10494" max="10494" width="2.625" style="414" customWidth="1"/>
    <col min="10495" max="10495" width="7.875" style="414" customWidth="1"/>
    <col min="10496" max="10496" width="6.375" style="414" customWidth="1"/>
    <col min="10497" max="10497" width="7.375" style="414" customWidth="1"/>
    <col min="10498" max="10506" width="8.125" style="414" customWidth="1"/>
    <col min="10507" max="10507" width="8" style="414" customWidth="1"/>
    <col min="10508" max="10508" width="6.375" style="414" customWidth="1"/>
    <col min="10509" max="10518" width="7.75" style="414" customWidth="1"/>
    <col min="10519" max="10521" width="6.375" style="414" customWidth="1"/>
    <col min="10522" max="10522" width="7.375" style="414" customWidth="1"/>
    <col min="10523" max="10532" width="7" style="414" customWidth="1"/>
    <col min="10533" max="10749" width="6.375" style="414"/>
    <col min="10750" max="10750" width="2.625" style="414" customWidth="1"/>
    <col min="10751" max="10751" width="7.875" style="414" customWidth="1"/>
    <col min="10752" max="10752" width="6.375" style="414" customWidth="1"/>
    <col min="10753" max="10753" width="7.375" style="414" customWidth="1"/>
    <col min="10754" max="10762" width="8.125" style="414" customWidth="1"/>
    <col min="10763" max="10763" width="8" style="414" customWidth="1"/>
    <col min="10764" max="10764" width="6.375" style="414" customWidth="1"/>
    <col min="10765" max="10774" width="7.75" style="414" customWidth="1"/>
    <col min="10775" max="10777" width="6.375" style="414" customWidth="1"/>
    <col min="10778" max="10778" width="7.375" style="414" customWidth="1"/>
    <col min="10779" max="10788" width="7" style="414" customWidth="1"/>
    <col min="10789" max="11005" width="6.375" style="414"/>
    <col min="11006" max="11006" width="2.625" style="414" customWidth="1"/>
    <col min="11007" max="11007" width="7.875" style="414" customWidth="1"/>
    <col min="11008" max="11008" width="6.375" style="414" customWidth="1"/>
    <col min="11009" max="11009" width="7.375" style="414" customWidth="1"/>
    <col min="11010" max="11018" width="8.125" style="414" customWidth="1"/>
    <col min="11019" max="11019" width="8" style="414" customWidth="1"/>
    <col min="11020" max="11020" width="6.375" style="414" customWidth="1"/>
    <col min="11021" max="11030" width="7.75" style="414" customWidth="1"/>
    <col min="11031" max="11033" width="6.375" style="414" customWidth="1"/>
    <col min="11034" max="11034" width="7.375" style="414" customWidth="1"/>
    <col min="11035" max="11044" width="7" style="414" customWidth="1"/>
    <col min="11045" max="11261" width="6.375" style="414"/>
    <col min="11262" max="11262" width="2.625" style="414" customWidth="1"/>
    <col min="11263" max="11263" width="7.875" style="414" customWidth="1"/>
    <col min="11264" max="11264" width="6.375" style="414" customWidth="1"/>
    <col min="11265" max="11265" width="7.375" style="414" customWidth="1"/>
    <col min="11266" max="11274" width="8.125" style="414" customWidth="1"/>
    <col min="11275" max="11275" width="8" style="414" customWidth="1"/>
    <col min="11276" max="11276" width="6.375" style="414" customWidth="1"/>
    <col min="11277" max="11286" width="7.75" style="414" customWidth="1"/>
    <col min="11287" max="11289" width="6.375" style="414" customWidth="1"/>
    <col min="11290" max="11290" width="7.375" style="414" customWidth="1"/>
    <col min="11291" max="11300" width="7" style="414" customWidth="1"/>
    <col min="11301" max="11517" width="6.375" style="414"/>
    <col min="11518" max="11518" width="2.625" style="414" customWidth="1"/>
    <col min="11519" max="11519" width="7.875" style="414" customWidth="1"/>
    <col min="11520" max="11520" width="6.375" style="414" customWidth="1"/>
    <col min="11521" max="11521" width="7.375" style="414" customWidth="1"/>
    <col min="11522" max="11530" width="8.125" style="414" customWidth="1"/>
    <col min="11531" max="11531" width="8" style="414" customWidth="1"/>
    <col min="11532" max="11532" width="6.375" style="414" customWidth="1"/>
    <col min="11533" max="11542" width="7.75" style="414" customWidth="1"/>
    <col min="11543" max="11545" width="6.375" style="414" customWidth="1"/>
    <col min="11546" max="11546" width="7.375" style="414" customWidth="1"/>
    <col min="11547" max="11556" width="7" style="414" customWidth="1"/>
    <col min="11557" max="11773" width="6.375" style="414"/>
    <col min="11774" max="11774" width="2.625" style="414" customWidth="1"/>
    <col min="11775" max="11775" width="7.875" style="414" customWidth="1"/>
    <col min="11776" max="11776" width="6.375" style="414" customWidth="1"/>
    <col min="11777" max="11777" width="7.375" style="414" customWidth="1"/>
    <col min="11778" max="11786" width="8.125" style="414" customWidth="1"/>
    <col min="11787" max="11787" width="8" style="414" customWidth="1"/>
    <col min="11788" max="11788" width="6.375" style="414" customWidth="1"/>
    <col min="11789" max="11798" width="7.75" style="414" customWidth="1"/>
    <col min="11799" max="11801" width="6.375" style="414" customWidth="1"/>
    <col min="11802" max="11802" width="7.375" style="414" customWidth="1"/>
    <col min="11803" max="11812" width="7" style="414" customWidth="1"/>
    <col min="11813" max="12029" width="6.375" style="414"/>
    <col min="12030" max="12030" width="2.625" style="414" customWidth="1"/>
    <col min="12031" max="12031" width="7.875" style="414" customWidth="1"/>
    <col min="12032" max="12032" width="6.375" style="414" customWidth="1"/>
    <col min="12033" max="12033" width="7.375" style="414" customWidth="1"/>
    <col min="12034" max="12042" width="8.125" style="414" customWidth="1"/>
    <col min="12043" max="12043" width="8" style="414" customWidth="1"/>
    <col min="12044" max="12044" width="6.375" style="414" customWidth="1"/>
    <col min="12045" max="12054" width="7.75" style="414" customWidth="1"/>
    <col min="12055" max="12057" width="6.375" style="414" customWidth="1"/>
    <col min="12058" max="12058" width="7.375" style="414" customWidth="1"/>
    <col min="12059" max="12068" width="7" style="414" customWidth="1"/>
    <col min="12069" max="12285" width="6.375" style="414"/>
    <col min="12286" max="12286" width="2.625" style="414" customWidth="1"/>
    <col min="12287" max="12287" width="7.875" style="414" customWidth="1"/>
    <col min="12288" max="12288" width="6.375" style="414" customWidth="1"/>
    <col min="12289" max="12289" width="7.375" style="414" customWidth="1"/>
    <col min="12290" max="12298" width="8.125" style="414" customWidth="1"/>
    <col min="12299" max="12299" width="8" style="414" customWidth="1"/>
    <col min="12300" max="12300" width="6.375" style="414" customWidth="1"/>
    <col min="12301" max="12310" width="7.75" style="414" customWidth="1"/>
    <col min="12311" max="12313" width="6.375" style="414" customWidth="1"/>
    <col min="12314" max="12314" width="7.375" style="414" customWidth="1"/>
    <col min="12315" max="12324" width="7" style="414" customWidth="1"/>
    <col min="12325" max="12541" width="6.375" style="414"/>
    <col min="12542" max="12542" width="2.625" style="414" customWidth="1"/>
    <col min="12543" max="12543" width="7.875" style="414" customWidth="1"/>
    <col min="12544" max="12544" width="6.375" style="414" customWidth="1"/>
    <col min="12545" max="12545" width="7.375" style="414" customWidth="1"/>
    <col min="12546" max="12554" width="8.125" style="414" customWidth="1"/>
    <col min="12555" max="12555" width="8" style="414" customWidth="1"/>
    <col min="12556" max="12556" width="6.375" style="414" customWidth="1"/>
    <col min="12557" max="12566" width="7.75" style="414" customWidth="1"/>
    <col min="12567" max="12569" width="6.375" style="414" customWidth="1"/>
    <col min="12570" max="12570" width="7.375" style="414" customWidth="1"/>
    <col min="12571" max="12580" width="7" style="414" customWidth="1"/>
    <col min="12581" max="12797" width="6.375" style="414"/>
    <col min="12798" max="12798" width="2.625" style="414" customWidth="1"/>
    <col min="12799" max="12799" width="7.875" style="414" customWidth="1"/>
    <col min="12800" max="12800" width="6.375" style="414" customWidth="1"/>
    <col min="12801" max="12801" width="7.375" style="414" customWidth="1"/>
    <col min="12802" max="12810" width="8.125" style="414" customWidth="1"/>
    <col min="12811" max="12811" width="8" style="414" customWidth="1"/>
    <col min="12812" max="12812" width="6.375" style="414" customWidth="1"/>
    <col min="12813" max="12822" width="7.75" style="414" customWidth="1"/>
    <col min="12823" max="12825" width="6.375" style="414" customWidth="1"/>
    <col min="12826" max="12826" width="7.375" style="414" customWidth="1"/>
    <col min="12827" max="12836" width="7" style="414" customWidth="1"/>
    <col min="12837" max="13053" width="6.375" style="414"/>
    <col min="13054" max="13054" width="2.625" style="414" customWidth="1"/>
    <col min="13055" max="13055" width="7.875" style="414" customWidth="1"/>
    <col min="13056" max="13056" width="6.375" style="414" customWidth="1"/>
    <col min="13057" max="13057" width="7.375" style="414" customWidth="1"/>
    <col min="13058" max="13066" width="8.125" style="414" customWidth="1"/>
    <col min="13067" max="13067" width="8" style="414" customWidth="1"/>
    <col min="13068" max="13068" width="6.375" style="414" customWidth="1"/>
    <col min="13069" max="13078" width="7.75" style="414" customWidth="1"/>
    <col min="13079" max="13081" width="6.375" style="414" customWidth="1"/>
    <col min="13082" max="13082" width="7.375" style="414" customWidth="1"/>
    <col min="13083" max="13092" width="7" style="414" customWidth="1"/>
    <col min="13093" max="13309" width="6.375" style="414"/>
    <col min="13310" max="13310" width="2.625" style="414" customWidth="1"/>
    <col min="13311" max="13311" width="7.875" style="414" customWidth="1"/>
    <col min="13312" max="13312" width="6.375" style="414" customWidth="1"/>
    <col min="13313" max="13313" width="7.375" style="414" customWidth="1"/>
    <col min="13314" max="13322" width="8.125" style="414" customWidth="1"/>
    <col min="13323" max="13323" width="8" style="414" customWidth="1"/>
    <col min="13324" max="13324" width="6.375" style="414" customWidth="1"/>
    <col min="13325" max="13334" width="7.75" style="414" customWidth="1"/>
    <col min="13335" max="13337" width="6.375" style="414" customWidth="1"/>
    <col min="13338" max="13338" width="7.375" style="414" customWidth="1"/>
    <col min="13339" max="13348" width="7" style="414" customWidth="1"/>
    <col min="13349" max="13565" width="6.375" style="414"/>
    <col min="13566" max="13566" width="2.625" style="414" customWidth="1"/>
    <col min="13567" max="13567" width="7.875" style="414" customWidth="1"/>
    <col min="13568" max="13568" width="6.375" style="414" customWidth="1"/>
    <col min="13569" max="13569" width="7.375" style="414" customWidth="1"/>
    <col min="13570" max="13578" width="8.125" style="414" customWidth="1"/>
    <col min="13579" max="13579" width="8" style="414" customWidth="1"/>
    <col min="13580" max="13580" width="6.375" style="414" customWidth="1"/>
    <col min="13581" max="13590" width="7.75" style="414" customWidth="1"/>
    <col min="13591" max="13593" width="6.375" style="414" customWidth="1"/>
    <col min="13594" max="13594" width="7.375" style="414" customWidth="1"/>
    <col min="13595" max="13604" width="7" style="414" customWidth="1"/>
    <col min="13605" max="13821" width="6.375" style="414"/>
    <col min="13822" max="13822" width="2.625" style="414" customWidth="1"/>
    <col min="13823" max="13823" width="7.875" style="414" customWidth="1"/>
    <col min="13824" max="13824" width="6.375" style="414" customWidth="1"/>
    <col min="13825" max="13825" width="7.375" style="414" customWidth="1"/>
    <col min="13826" max="13834" width="8.125" style="414" customWidth="1"/>
    <col min="13835" max="13835" width="8" style="414" customWidth="1"/>
    <col min="13836" max="13836" width="6.375" style="414" customWidth="1"/>
    <col min="13837" max="13846" width="7.75" style="414" customWidth="1"/>
    <col min="13847" max="13849" width="6.375" style="414" customWidth="1"/>
    <col min="13850" max="13850" width="7.375" style="414" customWidth="1"/>
    <col min="13851" max="13860" width="7" style="414" customWidth="1"/>
    <col min="13861" max="14077" width="6.375" style="414"/>
    <col min="14078" max="14078" width="2.625" style="414" customWidth="1"/>
    <col min="14079" max="14079" width="7.875" style="414" customWidth="1"/>
    <col min="14080" max="14080" width="6.375" style="414" customWidth="1"/>
    <col min="14081" max="14081" width="7.375" style="414" customWidth="1"/>
    <col min="14082" max="14090" width="8.125" style="414" customWidth="1"/>
    <col min="14091" max="14091" width="8" style="414" customWidth="1"/>
    <col min="14092" max="14092" width="6.375" style="414" customWidth="1"/>
    <col min="14093" max="14102" width="7.75" style="414" customWidth="1"/>
    <col min="14103" max="14105" width="6.375" style="414" customWidth="1"/>
    <col min="14106" max="14106" width="7.375" style="414" customWidth="1"/>
    <col min="14107" max="14116" width="7" style="414" customWidth="1"/>
    <col min="14117" max="14333" width="6.375" style="414"/>
    <col min="14334" max="14334" width="2.625" style="414" customWidth="1"/>
    <col min="14335" max="14335" width="7.875" style="414" customWidth="1"/>
    <col min="14336" max="14336" width="6.375" style="414" customWidth="1"/>
    <col min="14337" max="14337" width="7.375" style="414" customWidth="1"/>
    <col min="14338" max="14346" width="8.125" style="414" customWidth="1"/>
    <col min="14347" max="14347" width="8" style="414" customWidth="1"/>
    <col min="14348" max="14348" width="6.375" style="414" customWidth="1"/>
    <col min="14349" max="14358" width="7.75" style="414" customWidth="1"/>
    <col min="14359" max="14361" width="6.375" style="414" customWidth="1"/>
    <col min="14362" max="14362" width="7.375" style="414" customWidth="1"/>
    <col min="14363" max="14372" width="7" style="414" customWidth="1"/>
    <col min="14373" max="14589" width="6.375" style="414"/>
    <col min="14590" max="14590" width="2.625" style="414" customWidth="1"/>
    <col min="14591" max="14591" width="7.875" style="414" customWidth="1"/>
    <col min="14592" max="14592" width="6.375" style="414" customWidth="1"/>
    <col min="14593" max="14593" width="7.375" style="414" customWidth="1"/>
    <col min="14594" max="14602" width="8.125" style="414" customWidth="1"/>
    <col min="14603" max="14603" width="8" style="414" customWidth="1"/>
    <col min="14604" max="14604" width="6.375" style="414" customWidth="1"/>
    <col min="14605" max="14614" width="7.75" style="414" customWidth="1"/>
    <col min="14615" max="14617" width="6.375" style="414" customWidth="1"/>
    <col min="14618" max="14618" width="7.375" style="414" customWidth="1"/>
    <col min="14619" max="14628" width="7" style="414" customWidth="1"/>
    <col min="14629" max="14845" width="6.375" style="414"/>
    <col min="14846" max="14846" width="2.625" style="414" customWidth="1"/>
    <col min="14847" max="14847" width="7.875" style="414" customWidth="1"/>
    <col min="14848" max="14848" width="6.375" style="414" customWidth="1"/>
    <col min="14849" max="14849" width="7.375" style="414" customWidth="1"/>
    <col min="14850" max="14858" width="8.125" style="414" customWidth="1"/>
    <col min="14859" max="14859" width="8" style="414" customWidth="1"/>
    <col min="14860" max="14860" width="6.375" style="414" customWidth="1"/>
    <col min="14861" max="14870" width="7.75" style="414" customWidth="1"/>
    <col min="14871" max="14873" width="6.375" style="414" customWidth="1"/>
    <col min="14874" max="14874" width="7.375" style="414" customWidth="1"/>
    <col min="14875" max="14884" width="7" style="414" customWidth="1"/>
    <col min="14885" max="15101" width="6.375" style="414"/>
    <col min="15102" max="15102" width="2.625" style="414" customWidth="1"/>
    <col min="15103" max="15103" width="7.875" style="414" customWidth="1"/>
    <col min="15104" max="15104" width="6.375" style="414" customWidth="1"/>
    <col min="15105" max="15105" width="7.375" style="414" customWidth="1"/>
    <col min="15106" max="15114" width="8.125" style="414" customWidth="1"/>
    <col min="15115" max="15115" width="8" style="414" customWidth="1"/>
    <col min="15116" max="15116" width="6.375" style="414" customWidth="1"/>
    <col min="15117" max="15126" width="7.75" style="414" customWidth="1"/>
    <col min="15127" max="15129" width="6.375" style="414" customWidth="1"/>
    <col min="15130" max="15130" width="7.375" style="414" customWidth="1"/>
    <col min="15131" max="15140" width="7" style="414" customWidth="1"/>
    <col min="15141" max="15357" width="6.375" style="414"/>
    <col min="15358" max="15358" width="2.625" style="414" customWidth="1"/>
    <col min="15359" max="15359" width="7.875" style="414" customWidth="1"/>
    <col min="15360" max="15360" width="6.375" style="414" customWidth="1"/>
    <col min="15361" max="15361" width="7.375" style="414" customWidth="1"/>
    <col min="15362" max="15370" width="8.125" style="414" customWidth="1"/>
    <col min="15371" max="15371" width="8" style="414" customWidth="1"/>
    <col min="15372" max="15372" width="6.375" style="414" customWidth="1"/>
    <col min="15373" max="15382" width="7.75" style="414" customWidth="1"/>
    <col min="15383" max="15385" width="6.375" style="414" customWidth="1"/>
    <col min="15386" max="15386" width="7.375" style="414" customWidth="1"/>
    <col min="15387" max="15396" width="7" style="414" customWidth="1"/>
    <col min="15397" max="15613" width="6.375" style="414"/>
    <col min="15614" max="15614" width="2.625" style="414" customWidth="1"/>
    <col min="15615" max="15615" width="7.875" style="414" customWidth="1"/>
    <col min="15616" max="15616" width="6.375" style="414" customWidth="1"/>
    <col min="15617" max="15617" width="7.375" style="414" customWidth="1"/>
    <col min="15618" max="15626" width="8.125" style="414" customWidth="1"/>
    <col min="15627" max="15627" width="8" style="414" customWidth="1"/>
    <col min="15628" max="15628" width="6.375" style="414" customWidth="1"/>
    <col min="15629" max="15638" width="7.75" style="414" customWidth="1"/>
    <col min="15639" max="15641" width="6.375" style="414" customWidth="1"/>
    <col min="15642" max="15642" width="7.375" style="414" customWidth="1"/>
    <col min="15643" max="15652" width="7" style="414" customWidth="1"/>
    <col min="15653" max="15869" width="6.375" style="414"/>
    <col min="15870" max="15870" width="2.625" style="414" customWidth="1"/>
    <col min="15871" max="15871" width="7.875" style="414" customWidth="1"/>
    <col min="15872" max="15872" width="6.375" style="414" customWidth="1"/>
    <col min="15873" max="15873" width="7.375" style="414" customWidth="1"/>
    <col min="15874" max="15882" width="8.125" style="414" customWidth="1"/>
    <col min="15883" max="15883" width="8" style="414" customWidth="1"/>
    <col min="15884" max="15884" width="6.375" style="414" customWidth="1"/>
    <col min="15885" max="15894" width="7.75" style="414" customWidth="1"/>
    <col min="15895" max="15897" width="6.375" style="414" customWidth="1"/>
    <col min="15898" max="15898" width="7.375" style="414" customWidth="1"/>
    <col min="15899" max="15908" width="7" style="414" customWidth="1"/>
    <col min="15909" max="16125" width="6.375" style="414"/>
    <col min="16126" max="16126" width="2.625" style="414" customWidth="1"/>
    <col min="16127" max="16127" width="7.875" style="414" customWidth="1"/>
    <col min="16128" max="16128" width="6.375" style="414" customWidth="1"/>
    <col min="16129" max="16129" width="7.375" style="414" customWidth="1"/>
    <col min="16130" max="16138" width="8.125" style="414" customWidth="1"/>
    <col min="16139" max="16139" width="8" style="414" customWidth="1"/>
    <col min="16140" max="16140" width="6.375" style="414" customWidth="1"/>
    <col min="16141" max="16150" width="7.75" style="414" customWidth="1"/>
    <col min="16151" max="16153" width="6.375" style="414" customWidth="1"/>
    <col min="16154" max="16154" width="7.375" style="414" customWidth="1"/>
    <col min="16155" max="16164" width="7" style="414" customWidth="1"/>
    <col min="16165" max="16384" width="6.375" style="414"/>
  </cols>
  <sheetData>
    <row r="1" spans="2:25" s="461" customFormat="1" ht="16.5" customHeight="1">
      <c r="B1" s="438" t="s">
        <v>232</v>
      </c>
      <c r="C1" s="459"/>
      <c r="D1" s="460"/>
      <c r="E1" s="460"/>
      <c r="F1" s="460"/>
      <c r="G1" s="460"/>
      <c r="H1" s="460"/>
      <c r="I1" s="460"/>
      <c r="J1" s="460"/>
      <c r="K1" s="460"/>
      <c r="L1" s="460"/>
      <c r="M1" s="460"/>
      <c r="N1" s="460"/>
    </row>
    <row r="2" spans="2:25" s="461" customFormat="1" ht="16.5" customHeight="1">
      <c r="B2" s="462" t="s">
        <v>233</v>
      </c>
      <c r="C2" s="459"/>
      <c r="D2" s="460"/>
      <c r="E2" s="460"/>
      <c r="F2" s="460"/>
      <c r="G2" s="460"/>
      <c r="H2" s="460"/>
      <c r="I2" s="460"/>
      <c r="J2" s="460"/>
      <c r="K2" s="460"/>
      <c r="L2" s="460"/>
      <c r="M2" s="460"/>
      <c r="N2" s="460"/>
    </row>
    <row r="3" spans="2:25" s="461" customFormat="1" ht="16.5" customHeight="1">
      <c r="B3" s="438" t="s">
        <v>234</v>
      </c>
      <c r="C3" s="459"/>
      <c r="D3" s="460"/>
      <c r="E3" s="460"/>
      <c r="F3" s="460"/>
      <c r="G3" s="460"/>
      <c r="H3" s="460"/>
      <c r="I3" s="460"/>
      <c r="J3" s="460"/>
      <c r="K3" s="460"/>
      <c r="L3" s="460"/>
      <c r="M3" s="460"/>
      <c r="N3" s="460"/>
    </row>
    <row r="4" spans="2:25" ht="16.5" customHeight="1">
      <c r="P4" s="813" t="s">
        <v>93</v>
      </c>
      <c r="Q4" s="814"/>
      <c r="R4" s="814"/>
      <c r="S4" s="815"/>
      <c r="T4" s="816" t="s">
        <v>74</v>
      </c>
    </row>
    <row r="5" spans="2:25" ht="18" customHeight="1" thickBot="1">
      <c r="B5" s="410" t="s">
        <v>235</v>
      </c>
      <c r="M5" s="413" t="s">
        <v>5</v>
      </c>
    </row>
    <row r="6" spans="2:25" ht="18" customHeight="1" thickBot="1">
      <c r="B6" s="1088" t="s">
        <v>236</v>
      </c>
      <c r="C6" s="1089"/>
      <c r="D6" s="415" t="s">
        <v>2</v>
      </c>
      <c r="E6" s="415" t="s">
        <v>237</v>
      </c>
      <c r="F6" s="415" t="s">
        <v>238</v>
      </c>
      <c r="G6" s="415" t="s">
        <v>239</v>
      </c>
      <c r="H6" s="415" t="s">
        <v>240</v>
      </c>
      <c r="I6" s="415" t="s">
        <v>241</v>
      </c>
      <c r="J6" s="415" t="s">
        <v>242</v>
      </c>
      <c r="K6" s="415" t="s">
        <v>243</v>
      </c>
      <c r="L6" s="415" t="s">
        <v>244</v>
      </c>
      <c r="M6" s="415" t="s">
        <v>245</v>
      </c>
      <c r="N6" s="416" t="s">
        <v>33</v>
      </c>
      <c r="O6" s="417"/>
      <c r="P6" s="464" t="s">
        <v>236</v>
      </c>
      <c r="Q6" s="467" t="s">
        <v>237</v>
      </c>
      <c r="R6" s="467" t="s">
        <v>238</v>
      </c>
      <c r="S6" s="467" t="s">
        <v>239</v>
      </c>
      <c r="T6" s="467" t="s">
        <v>240</v>
      </c>
      <c r="U6" s="467" t="s">
        <v>241</v>
      </c>
      <c r="V6" s="467" t="s">
        <v>242</v>
      </c>
      <c r="W6" s="467" t="s">
        <v>243</v>
      </c>
      <c r="X6" s="467" t="s">
        <v>244</v>
      </c>
      <c r="Y6" s="467" t="s">
        <v>245</v>
      </c>
    </row>
    <row r="7" spans="2:25" ht="18" customHeight="1">
      <c r="B7" s="418" t="s">
        <v>0</v>
      </c>
      <c r="C7" s="419"/>
      <c r="D7" s="952">
        <v>10437</v>
      </c>
      <c r="E7" s="953">
        <v>0</v>
      </c>
      <c r="F7" s="953">
        <v>76</v>
      </c>
      <c r="G7" s="953">
        <v>789</v>
      </c>
      <c r="H7" s="953">
        <v>2811</v>
      </c>
      <c r="I7" s="953">
        <v>3861</v>
      </c>
      <c r="J7" s="953">
        <v>2362</v>
      </c>
      <c r="K7" s="953">
        <v>518</v>
      </c>
      <c r="L7" s="953">
        <v>19</v>
      </c>
      <c r="M7" s="953">
        <v>1</v>
      </c>
      <c r="N7" s="954">
        <v>0</v>
      </c>
      <c r="P7" s="465" t="s">
        <v>8</v>
      </c>
      <c r="Q7" s="463">
        <f>E16</f>
        <v>0</v>
      </c>
      <c r="R7" s="463">
        <f t="shared" ref="R7:Y7" si="0">F16</f>
        <v>6</v>
      </c>
      <c r="S7" s="463">
        <f t="shared" si="0"/>
        <v>51</v>
      </c>
      <c r="T7" s="463">
        <f t="shared" si="0"/>
        <v>106</v>
      </c>
      <c r="U7" s="463">
        <f t="shared" si="0"/>
        <v>126</v>
      </c>
      <c r="V7" s="463">
        <f t="shared" si="0"/>
        <v>76</v>
      </c>
      <c r="W7" s="463">
        <f t="shared" si="0"/>
        <v>16</v>
      </c>
      <c r="X7" s="463">
        <f t="shared" si="0"/>
        <v>0</v>
      </c>
      <c r="Y7" s="463">
        <f t="shared" si="0"/>
        <v>0</v>
      </c>
    </row>
    <row r="8" spans="2:25" ht="18" customHeight="1">
      <c r="B8" s="421"/>
      <c r="C8" s="422" t="s">
        <v>3</v>
      </c>
      <c r="D8" s="955">
        <v>5363</v>
      </c>
      <c r="E8" s="956">
        <v>0</v>
      </c>
      <c r="F8" s="957">
        <v>35</v>
      </c>
      <c r="G8" s="957">
        <v>399</v>
      </c>
      <c r="H8" s="957">
        <v>1485</v>
      </c>
      <c r="I8" s="957">
        <v>1948</v>
      </c>
      <c r="J8" s="957">
        <v>1220</v>
      </c>
      <c r="K8" s="957">
        <v>264</v>
      </c>
      <c r="L8" s="957">
        <v>11</v>
      </c>
      <c r="M8" s="958">
        <v>1</v>
      </c>
      <c r="N8" s="959">
        <v>0</v>
      </c>
      <c r="P8" s="465" t="s">
        <v>246</v>
      </c>
      <c r="Q8" s="463">
        <f t="shared" ref="Q8:Y8" si="1">E13</f>
        <v>0</v>
      </c>
      <c r="R8" s="463">
        <f t="shared" si="1"/>
        <v>8</v>
      </c>
      <c r="S8" s="463">
        <f t="shared" si="1"/>
        <v>49</v>
      </c>
      <c r="T8" s="463">
        <f t="shared" si="1"/>
        <v>174</v>
      </c>
      <c r="U8" s="463">
        <f t="shared" si="1"/>
        <v>200</v>
      </c>
      <c r="V8" s="463">
        <f t="shared" si="1"/>
        <v>123</v>
      </c>
      <c r="W8" s="463">
        <f t="shared" si="1"/>
        <v>30</v>
      </c>
      <c r="X8" s="463">
        <f t="shared" si="1"/>
        <v>2</v>
      </c>
      <c r="Y8" s="463">
        <f t="shared" si="1"/>
        <v>0</v>
      </c>
    </row>
    <row r="9" spans="2:25" ht="18" customHeight="1">
      <c r="B9" s="423"/>
      <c r="C9" s="419" t="s">
        <v>4</v>
      </c>
      <c r="D9" s="952">
        <v>5074</v>
      </c>
      <c r="E9" s="953">
        <v>0</v>
      </c>
      <c r="F9" s="960">
        <v>41</v>
      </c>
      <c r="G9" s="960">
        <v>390</v>
      </c>
      <c r="H9" s="960">
        <v>1326</v>
      </c>
      <c r="I9" s="960">
        <v>1913</v>
      </c>
      <c r="J9" s="960">
        <v>1142</v>
      </c>
      <c r="K9" s="960">
        <v>254</v>
      </c>
      <c r="L9" s="960">
        <v>8</v>
      </c>
      <c r="M9" s="953">
        <v>0</v>
      </c>
      <c r="N9" s="961">
        <v>0</v>
      </c>
      <c r="P9" s="465" t="s">
        <v>7</v>
      </c>
      <c r="Q9" s="463">
        <f t="shared" ref="Q9:Y9" si="2">E10</f>
        <v>0</v>
      </c>
      <c r="R9" s="463">
        <f t="shared" si="2"/>
        <v>14</v>
      </c>
      <c r="S9" s="463">
        <f t="shared" si="2"/>
        <v>100</v>
      </c>
      <c r="T9" s="463">
        <f t="shared" si="2"/>
        <v>280</v>
      </c>
      <c r="U9" s="463">
        <f t="shared" si="2"/>
        <v>326</v>
      </c>
      <c r="V9" s="463">
        <f t="shared" si="2"/>
        <v>199</v>
      </c>
      <c r="W9" s="463">
        <f t="shared" si="2"/>
        <v>46</v>
      </c>
      <c r="X9" s="463">
        <f t="shared" si="2"/>
        <v>2</v>
      </c>
      <c r="Y9" s="463">
        <f t="shared" si="2"/>
        <v>0</v>
      </c>
    </row>
    <row r="10" spans="2:25" ht="18" customHeight="1">
      <c r="B10" s="420" t="s">
        <v>7</v>
      </c>
      <c r="C10" s="424"/>
      <c r="D10" s="962">
        <v>967</v>
      </c>
      <c r="E10" s="963">
        <v>0</v>
      </c>
      <c r="F10" s="960">
        <v>14</v>
      </c>
      <c r="G10" s="963">
        <v>100</v>
      </c>
      <c r="H10" s="963">
        <v>280</v>
      </c>
      <c r="I10" s="963">
        <v>326</v>
      </c>
      <c r="J10" s="963">
        <v>199</v>
      </c>
      <c r="K10" s="963">
        <v>46</v>
      </c>
      <c r="L10" s="963">
        <v>2</v>
      </c>
      <c r="M10" s="963">
        <v>0</v>
      </c>
      <c r="N10" s="964">
        <v>0</v>
      </c>
      <c r="P10" s="466" t="s">
        <v>0</v>
      </c>
      <c r="Q10" s="463">
        <f t="shared" ref="Q10:Y10" si="3">E7</f>
        <v>0</v>
      </c>
      <c r="R10" s="463">
        <f t="shared" si="3"/>
        <v>76</v>
      </c>
      <c r="S10" s="463">
        <f t="shared" si="3"/>
        <v>789</v>
      </c>
      <c r="T10" s="463">
        <f t="shared" si="3"/>
        <v>2811</v>
      </c>
      <c r="U10" s="463">
        <f t="shared" si="3"/>
        <v>3861</v>
      </c>
      <c r="V10" s="463">
        <f t="shared" si="3"/>
        <v>2362</v>
      </c>
      <c r="W10" s="463">
        <f t="shared" si="3"/>
        <v>518</v>
      </c>
      <c r="X10" s="463">
        <f t="shared" si="3"/>
        <v>19</v>
      </c>
      <c r="Y10" s="463">
        <f t="shared" si="3"/>
        <v>1</v>
      </c>
    </row>
    <row r="11" spans="2:25" ht="18" customHeight="1">
      <c r="B11" s="425"/>
      <c r="C11" s="426" t="s">
        <v>3</v>
      </c>
      <c r="D11" s="965">
        <v>524</v>
      </c>
      <c r="E11" s="956">
        <v>0</v>
      </c>
      <c r="F11" s="966">
        <v>10</v>
      </c>
      <c r="G11" s="966">
        <v>45</v>
      </c>
      <c r="H11" s="966">
        <v>154</v>
      </c>
      <c r="I11" s="966">
        <v>175</v>
      </c>
      <c r="J11" s="966">
        <v>117</v>
      </c>
      <c r="K11" s="966">
        <v>21</v>
      </c>
      <c r="L11" s="966">
        <v>2</v>
      </c>
      <c r="M11" s="966">
        <v>0</v>
      </c>
      <c r="N11" s="959">
        <v>0</v>
      </c>
    </row>
    <row r="12" spans="2:25" ht="18" customHeight="1">
      <c r="B12" s="427"/>
      <c r="C12" s="424" t="s">
        <v>4</v>
      </c>
      <c r="D12" s="962">
        <v>443</v>
      </c>
      <c r="E12" s="967">
        <v>0</v>
      </c>
      <c r="F12" s="963">
        <v>4</v>
      </c>
      <c r="G12" s="963">
        <v>55</v>
      </c>
      <c r="H12" s="963">
        <v>126</v>
      </c>
      <c r="I12" s="963">
        <v>151</v>
      </c>
      <c r="J12" s="963">
        <v>82</v>
      </c>
      <c r="K12" s="963">
        <v>25</v>
      </c>
      <c r="L12" s="963">
        <v>0</v>
      </c>
      <c r="M12" s="963">
        <v>0</v>
      </c>
      <c r="N12" s="961">
        <v>0</v>
      </c>
      <c r="P12" s="991" t="s">
        <v>692</v>
      </c>
    </row>
    <row r="13" spans="2:25" ht="18" customHeight="1">
      <c r="B13" s="420" t="s">
        <v>41</v>
      </c>
      <c r="C13" s="424"/>
      <c r="D13" s="962">
        <v>586</v>
      </c>
      <c r="E13" s="963">
        <v>0</v>
      </c>
      <c r="F13" s="963">
        <v>8</v>
      </c>
      <c r="G13" s="963">
        <v>49</v>
      </c>
      <c r="H13" s="963">
        <v>174</v>
      </c>
      <c r="I13" s="963">
        <v>200</v>
      </c>
      <c r="J13" s="963">
        <v>123</v>
      </c>
      <c r="K13" s="963">
        <v>30</v>
      </c>
      <c r="L13" s="963">
        <v>2</v>
      </c>
      <c r="M13" s="963">
        <v>0</v>
      </c>
      <c r="N13" s="968">
        <v>0</v>
      </c>
    </row>
    <row r="14" spans="2:25" ht="18" customHeight="1">
      <c r="B14" s="425"/>
      <c r="C14" s="426" t="s">
        <v>3</v>
      </c>
      <c r="D14" s="965">
        <v>320</v>
      </c>
      <c r="E14" s="966">
        <v>0</v>
      </c>
      <c r="F14" s="957">
        <v>6</v>
      </c>
      <c r="G14" s="969">
        <v>18</v>
      </c>
      <c r="H14" s="969">
        <v>102</v>
      </c>
      <c r="I14" s="969">
        <v>101</v>
      </c>
      <c r="J14" s="969">
        <v>74</v>
      </c>
      <c r="K14" s="957">
        <v>17</v>
      </c>
      <c r="L14" s="966">
        <v>2</v>
      </c>
      <c r="M14" s="966">
        <v>0</v>
      </c>
      <c r="N14" s="970">
        <v>0</v>
      </c>
    </row>
    <row r="15" spans="2:25" ht="18" customHeight="1">
      <c r="B15" s="427"/>
      <c r="C15" s="424" t="s">
        <v>4</v>
      </c>
      <c r="D15" s="962">
        <v>266</v>
      </c>
      <c r="E15" s="963">
        <v>0</v>
      </c>
      <c r="F15" s="971">
        <v>2</v>
      </c>
      <c r="G15" s="972">
        <v>31</v>
      </c>
      <c r="H15" s="972">
        <v>72</v>
      </c>
      <c r="I15" s="972">
        <v>99</v>
      </c>
      <c r="J15" s="972">
        <v>49</v>
      </c>
      <c r="K15" s="971">
        <v>13</v>
      </c>
      <c r="L15" s="963">
        <v>0</v>
      </c>
      <c r="M15" s="963">
        <v>0</v>
      </c>
      <c r="N15" s="973">
        <v>0</v>
      </c>
    </row>
    <row r="16" spans="2:25" ht="18" customHeight="1">
      <c r="B16" s="420" t="s">
        <v>8</v>
      </c>
      <c r="C16" s="424"/>
      <c r="D16" s="962">
        <v>381</v>
      </c>
      <c r="E16" s="963">
        <v>0</v>
      </c>
      <c r="F16" s="974">
        <v>6</v>
      </c>
      <c r="G16" s="975">
        <v>51</v>
      </c>
      <c r="H16" s="975">
        <v>106</v>
      </c>
      <c r="I16" s="975">
        <v>126</v>
      </c>
      <c r="J16" s="975">
        <v>76</v>
      </c>
      <c r="K16" s="974">
        <v>16</v>
      </c>
      <c r="L16" s="963">
        <v>0</v>
      </c>
      <c r="M16" s="963">
        <v>0</v>
      </c>
      <c r="N16" s="968">
        <v>0</v>
      </c>
    </row>
    <row r="17" spans="1:14" ht="18" customHeight="1">
      <c r="B17" s="425"/>
      <c r="C17" s="426" t="s">
        <v>3</v>
      </c>
      <c r="D17" s="965">
        <v>204</v>
      </c>
      <c r="E17" s="966">
        <v>0</v>
      </c>
      <c r="F17" s="957">
        <v>4</v>
      </c>
      <c r="G17" s="969">
        <v>27</v>
      </c>
      <c r="H17" s="969">
        <v>52</v>
      </c>
      <c r="I17" s="969">
        <v>74</v>
      </c>
      <c r="J17" s="969">
        <v>43</v>
      </c>
      <c r="K17" s="957">
        <v>4</v>
      </c>
      <c r="L17" s="966">
        <v>0</v>
      </c>
      <c r="M17" s="966">
        <v>0</v>
      </c>
      <c r="N17" s="976">
        <v>0</v>
      </c>
    </row>
    <row r="18" spans="1:14" ht="18" customHeight="1" thickBot="1">
      <c r="B18" s="428"/>
      <c r="C18" s="429" t="s">
        <v>4</v>
      </c>
      <c r="D18" s="977">
        <v>177</v>
      </c>
      <c r="E18" s="978">
        <v>0</v>
      </c>
      <c r="F18" s="979">
        <v>2</v>
      </c>
      <c r="G18" s="980">
        <v>24</v>
      </c>
      <c r="H18" s="980">
        <v>54</v>
      </c>
      <c r="I18" s="980">
        <v>52</v>
      </c>
      <c r="J18" s="980">
        <v>33</v>
      </c>
      <c r="K18" s="979">
        <v>12</v>
      </c>
      <c r="L18" s="978">
        <v>0</v>
      </c>
      <c r="M18" s="978">
        <v>0</v>
      </c>
      <c r="N18" s="981">
        <v>0</v>
      </c>
    </row>
    <row r="19" spans="1:14" ht="15" customHeight="1">
      <c r="B19" s="430"/>
      <c r="C19" s="431"/>
      <c r="D19" s="432"/>
      <c r="E19" s="432"/>
      <c r="F19" s="432"/>
      <c r="G19" s="432"/>
      <c r="H19" s="432"/>
      <c r="I19" s="432"/>
      <c r="J19" s="432"/>
      <c r="K19" s="432"/>
      <c r="L19" s="433"/>
      <c r="M19" s="433"/>
      <c r="N19" s="433"/>
    </row>
    <row r="20" spans="1:14" ht="15" customHeight="1">
      <c r="B20" s="434"/>
      <c r="C20" s="431"/>
      <c r="D20" s="432"/>
      <c r="E20" s="435"/>
      <c r="F20" s="435"/>
      <c r="G20" s="435"/>
      <c r="H20" s="435"/>
      <c r="I20" s="435"/>
      <c r="J20" s="435"/>
      <c r="K20" s="435"/>
      <c r="L20" s="436"/>
      <c r="M20" s="436"/>
      <c r="N20" s="436"/>
    </row>
    <row r="21" spans="1:14" ht="15" customHeight="1">
      <c r="B21" s="430"/>
      <c r="C21" s="431"/>
      <c r="D21" s="432"/>
      <c r="E21" s="432"/>
      <c r="F21" s="432"/>
      <c r="G21" s="432"/>
      <c r="H21" s="432"/>
      <c r="I21" s="432"/>
      <c r="J21" s="432"/>
      <c r="K21" s="432"/>
      <c r="L21" s="433"/>
      <c r="M21" s="433"/>
      <c r="N21" s="433"/>
    </row>
    <row r="22" spans="1:14" ht="15" customHeight="1">
      <c r="B22" s="434"/>
      <c r="C22" s="431"/>
      <c r="D22" s="432"/>
      <c r="E22" s="435"/>
      <c r="F22" s="435"/>
      <c r="G22" s="435"/>
      <c r="H22" s="435"/>
      <c r="I22" s="435"/>
      <c r="J22" s="435"/>
      <c r="K22" s="435"/>
      <c r="L22" s="436"/>
      <c r="M22" s="436"/>
      <c r="N22" s="436"/>
    </row>
    <row r="23" spans="1:14" ht="15" customHeight="1">
      <c r="B23" s="434"/>
      <c r="C23" s="431"/>
      <c r="D23" s="432"/>
      <c r="E23" s="435"/>
      <c r="F23" s="435"/>
      <c r="G23" s="435"/>
      <c r="H23" s="435"/>
      <c r="I23" s="435"/>
      <c r="J23" s="435"/>
      <c r="K23" s="435"/>
      <c r="L23" s="436"/>
      <c r="M23" s="436"/>
      <c r="N23" s="436"/>
    </row>
    <row r="24" spans="1:14" ht="15" customHeight="1">
      <c r="B24" s="437"/>
      <c r="C24" s="431"/>
      <c r="D24" s="432"/>
      <c r="E24" s="432"/>
      <c r="F24" s="432"/>
      <c r="G24" s="432"/>
      <c r="H24" s="432"/>
      <c r="I24" s="432"/>
      <c r="J24" s="432"/>
      <c r="K24" s="432"/>
      <c r="L24" s="433"/>
      <c r="M24" s="433"/>
      <c r="N24" s="433"/>
    </row>
    <row r="25" spans="1:14" ht="15" customHeight="1">
      <c r="B25" s="434"/>
      <c r="C25" s="431"/>
      <c r="D25" s="432"/>
      <c r="E25" s="435"/>
      <c r="F25" s="435"/>
      <c r="G25" s="435"/>
      <c r="H25" s="435"/>
      <c r="I25" s="435"/>
      <c r="J25" s="435"/>
      <c r="K25" s="435"/>
      <c r="L25" s="436"/>
      <c r="M25" s="436"/>
      <c r="N25" s="436"/>
    </row>
    <row r="26" spans="1:14" ht="15" customHeight="1">
      <c r="B26" s="434"/>
      <c r="C26" s="431"/>
      <c r="D26" s="432"/>
      <c r="E26" s="435"/>
      <c r="F26" s="435"/>
      <c r="G26" s="435"/>
      <c r="H26" s="435"/>
      <c r="I26" s="435"/>
      <c r="J26" s="435"/>
      <c r="K26" s="435"/>
      <c r="L26" s="436"/>
      <c r="M26" s="436"/>
      <c r="N26" s="436"/>
    </row>
    <row r="27" spans="1:14" ht="15" customHeight="1">
      <c r="B27" s="437"/>
      <c r="C27" s="431"/>
      <c r="D27" s="432"/>
      <c r="E27" s="432"/>
      <c r="F27" s="432"/>
      <c r="G27" s="432"/>
      <c r="H27" s="432"/>
      <c r="I27" s="432"/>
      <c r="J27" s="432"/>
      <c r="K27" s="432"/>
      <c r="L27" s="433"/>
      <c r="M27" s="433"/>
      <c r="N27" s="433"/>
    </row>
    <row r="28" spans="1:14" ht="15" customHeight="1">
      <c r="B28" s="434"/>
      <c r="C28" s="431"/>
      <c r="D28" s="432"/>
      <c r="E28" s="435"/>
      <c r="F28" s="435"/>
      <c r="G28" s="435"/>
      <c r="H28" s="435"/>
      <c r="I28" s="435"/>
      <c r="J28" s="435"/>
      <c r="K28" s="435"/>
      <c r="L28" s="436"/>
      <c r="M28" s="436"/>
      <c r="N28" s="436"/>
    </row>
    <row r="29" spans="1:14" ht="15" customHeight="1">
      <c r="B29" s="434"/>
      <c r="C29" s="431"/>
      <c r="D29" s="432"/>
      <c r="E29" s="435"/>
      <c r="F29" s="435"/>
      <c r="G29" s="435"/>
      <c r="H29" s="435"/>
      <c r="I29" s="435"/>
      <c r="J29" s="435"/>
      <c r="K29" s="435"/>
      <c r="L29" s="436"/>
      <c r="M29" s="436"/>
      <c r="N29" s="436"/>
    </row>
    <row r="30" spans="1:14" ht="15" customHeight="1">
      <c r="B30" s="437"/>
      <c r="C30" s="431"/>
      <c r="D30" s="432"/>
      <c r="E30" s="432"/>
      <c r="F30" s="432"/>
      <c r="G30" s="432"/>
      <c r="H30" s="432"/>
      <c r="I30" s="432"/>
      <c r="J30" s="432"/>
      <c r="K30" s="432"/>
      <c r="L30" s="433"/>
      <c r="M30" s="433"/>
      <c r="N30" s="433"/>
    </row>
    <row r="31" spans="1:14" ht="15" customHeight="1">
      <c r="B31" s="434"/>
      <c r="C31" s="431"/>
      <c r="D31" s="432"/>
      <c r="E31" s="435"/>
      <c r="F31" s="435"/>
      <c r="G31" s="435"/>
      <c r="H31" s="435"/>
      <c r="I31" s="435"/>
      <c r="J31" s="435"/>
      <c r="K31" s="435"/>
      <c r="L31" s="436"/>
      <c r="M31" s="436"/>
      <c r="N31" s="436"/>
    </row>
    <row r="32" spans="1:14" ht="15" customHeight="1">
      <c r="A32" s="436"/>
      <c r="B32" s="436"/>
      <c r="C32" s="436"/>
      <c r="D32" s="436"/>
      <c r="E32" s="436"/>
      <c r="F32" s="436"/>
      <c r="G32" s="436"/>
      <c r="H32" s="436"/>
      <c r="I32" s="436"/>
      <c r="J32" s="436"/>
      <c r="K32" s="436"/>
      <c r="L32" s="436"/>
      <c r="M32" s="436"/>
      <c r="N32" s="436"/>
    </row>
  </sheetData>
  <mergeCells count="1">
    <mergeCell ref="B6:C6"/>
  </mergeCells>
  <phoneticPr fontId="15"/>
  <pageMargins left="0.51181102362204722" right="0.51181102362204722" top="0.74803149606299213" bottom="0.74803149606299213"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A46"/>
  <sheetViews>
    <sheetView topLeftCell="A16" zoomScale="115" zoomScaleNormal="115" workbookViewId="0">
      <selection activeCell="S17" sqref="S17"/>
    </sheetView>
  </sheetViews>
  <sheetFormatPr defaultRowHeight="13.5"/>
  <cols>
    <col min="1" max="1" width="3.125" style="414" customWidth="1"/>
    <col min="2" max="2" width="8" style="414" customWidth="1"/>
    <col min="3" max="3" width="6.875" style="414" bestFit="1" customWidth="1"/>
    <col min="4" max="4" width="5.625" style="414" bestFit="1" customWidth="1"/>
    <col min="5" max="7" width="5.75" style="414" bestFit="1" customWidth="1"/>
    <col min="8" max="10" width="5.875" style="414" bestFit="1" customWidth="1"/>
    <col min="11" max="11" width="5.75" style="414" bestFit="1" customWidth="1"/>
    <col min="12" max="12" width="6" style="414" customWidth="1"/>
    <col min="13" max="13" width="5.75" style="414" bestFit="1" customWidth="1"/>
    <col min="14" max="14" width="5.25" style="439" bestFit="1" customWidth="1"/>
    <col min="15" max="15" width="7.5" style="414" customWidth="1"/>
    <col min="16" max="16" width="9" style="414"/>
    <col min="17" max="25" width="7.75" style="414" customWidth="1"/>
    <col min="26" max="26" width="9.625" style="414" customWidth="1"/>
    <col min="27" max="27" width="6.625" style="414" customWidth="1"/>
    <col min="28" max="28" width="7.75" style="414" customWidth="1"/>
    <col min="29" max="238" width="9" style="414"/>
    <col min="239" max="239" width="1.625" style="414" customWidth="1"/>
    <col min="240" max="240" width="8" style="414" customWidth="1"/>
    <col min="241" max="241" width="7.25" style="414" bestFit="1" customWidth="1"/>
    <col min="242" max="251" width="6.625" style="414" customWidth="1"/>
    <col min="252" max="252" width="6.5" style="414" customWidth="1"/>
    <col min="253" max="253" width="7.5" style="414" customWidth="1"/>
    <col min="254" max="261" width="7.625" style="414" customWidth="1"/>
    <col min="262" max="262" width="7.25" style="414" customWidth="1"/>
    <col min="263" max="494" width="9" style="414"/>
    <col min="495" max="495" width="1.625" style="414" customWidth="1"/>
    <col min="496" max="496" width="8" style="414" customWidth="1"/>
    <col min="497" max="497" width="7.25" style="414" bestFit="1" customWidth="1"/>
    <col min="498" max="507" width="6.625" style="414" customWidth="1"/>
    <col min="508" max="508" width="6.5" style="414" customWidth="1"/>
    <col min="509" max="509" width="7.5" style="414" customWidth="1"/>
    <col min="510" max="517" width="7.625" style="414" customWidth="1"/>
    <col min="518" max="518" width="7.25" style="414" customWidth="1"/>
    <col min="519" max="750" width="9" style="414"/>
    <col min="751" max="751" width="1.625" style="414" customWidth="1"/>
    <col min="752" max="752" width="8" style="414" customWidth="1"/>
    <col min="753" max="753" width="7.25" style="414" bestFit="1" customWidth="1"/>
    <col min="754" max="763" width="6.625" style="414" customWidth="1"/>
    <col min="764" max="764" width="6.5" style="414" customWidth="1"/>
    <col min="765" max="765" width="7.5" style="414" customWidth="1"/>
    <col min="766" max="773" width="7.625" style="414" customWidth="1"/>
    <col min="774" max="774" width="7.25" style="414" customWidth="1"/>
    <col min="775" max="1006" width="9" style="414"/>
    <col min="1007" max="1007" width="1.625" style="414" customWidth="1"/>
    <col min="1008" max="1008" width="8" style="414" customWidth="1"/>
    <col min="1009" max="1009" width="7.25" style="414" bestFit="1" customWidth="1"/>
    <col min="1010" max="1019" width="6.625" style="414" customWidth="1"/>
    <col min="1020" max="1020" width="6.5" style="414" customWidth="1"/>
    <col min="1021" max="1021" width="7.5" style="414" customWidth="1"/>
    <col min="1022" max="1029" width="7.625" style="414" customWidth="1"/>
    <col min="1030" max="1030" width="7.25" style="414" customWidth="1"/>
    <col min="1031" max="1262" width="9" style="414"/>
    <col min="1263" max="1263" width="1.625" style="414" customWidth="1"/>
    <col min="1264" max="1264" width="8" style="414" customWidth="1"/>
    <col min="1265" max="1265" width="7.25" style="414" bestFit="1" customWidth="1"/>
    <col min="1266" max="1275" width="6.625" style="414" customWidth="1"/>
    <col min="1276" max="1276" width="6.5" style="414" customWidth="1"/>
    <col min="1277" max="1277" width="7.5" style="414" customWidth="1"/>
    <col min="1278" max="1285" width="7.625" style="414" customWidth="1"/>
    <col min="1286" max="1286" width="7.25" style="414" customWidth="1"/>
    <col min="1287" max="1518" width="9" style="414"/>
    <col min="1519" max="1519" width="1.625" style="414" customWidth="1"/>
    <col min="1520" max="1520" width="8" style="414" customWidth="1"/>
    <col min="1521" max="1521" width="7.25" style="414" bestFit="1" customWidth="1"/>
    <col min="1522" max="1531" width="6.625" style="414" customWidth="1"/>
    <col min="1532" max="1532" width="6.5" style="414" customWidth="1"/>
    <col min="1533" max="1533" width="7.5" style="414" customWidth="1"/>
    <col min="1534" max="1541" width="7.625" style="414" customWidth="1"/>
    <col min="1542" max="1542" width="7.25" style="414" customWidth="1"/>
    <col min="1543" max="1774" width="9" style="414"/>
    <col min="1775" max="1775" width="1.625" style="414" customWidth="1"/>
    <col min="1776" max="1776" width="8" style="414" customWidth="1"/>
    <col min="1777" max="1777" width="7.25" style="414" bestFit="1" customWidth="1"/>
    <col min="1778" max="1787" width="6.625" style="414" customWidth="1"/>
    <col min="1788" max="1788" width="6.5" style="414" customWidth="1"/>
    <col min="1789" max="1789" width="7.5" style="414" customWidth="1"/>
    <col min="1790" max="1797" width="7.625" style="414" customWidth="1"/>
    <col min="1798" max="1798" width="7.25" style="414" customWidth="1"/>
    <col min="1799" max="2030" width="9" style="414"/>
    <col min="2031" max="2031" width="1.625" style="414" customWidth="1"/>
    <col min="2032" max="2032" width="8" style="414" customWidth="1"/>
    <col min="2033" max="2033" width="7.25" style="414" bestFit="1" customWidth="1"/>
    <col min="2034" max="2043" width="6.625" style="414" customWidth="1"/>
    <col min="2044" max="2044" width="6.5" style="414" customWidth="1"/>
    <col min="2045" max="2045" width="7.5" style="414" customWidth="1"/>
    <col min="2046" max="2053" width="7.625" style="414" customWidth="1"/>
    <col min="2054" max="2054" width="7.25" style="414" customWidth="1"/>
    <col min="2055" max="2286" width="9" style="414"/>
    <col min="2287" max="2287" width="1.625" style="414" customWidth="1"/>
    <col min="2288" max="2288" width="8" style="414" customWidth="1"/>
    <col min="2289" max="2289" width="7.25" style="414" bestFit="1" customWidth="1"/>
    <col min="2290" max="2299" width="6.625" style="414" customWidth="1"/>
    <col min="2300" max="2300" width="6.5" style="414" customWidth="1"/>
    <col min="2301" max="2301" width="7.5" style="414" customWidth="1"/>
    <col min="2302" max="2309" width="7.625" style="414" customWidth="1"/>
    <col min="2310" max="2310" width="7.25" style="414" customWidth="1"/>
    <col min="2311" max="2542" width="9" style="414"/>
    <col min="2543" max="2543" width="1.625" style="414" customWidth="1"/>
    <col min="2544" max="2544" width="8" style="414" customWidth="1"/>
    <col min="2545" max="2545" width="7.25" style="414" bestFit="1" customWidth="1"/>
    <col min="2546" max="2555" width="6.625" style="414" customWidth="1"/>
    <col min="2556" max="2556" width="6.5" style="414" customWidth="1"/>
    <col min="2557" max="2557" width="7.5" style="414" customWidth="1"/>
    <col min="2558" max="2565" width="7.625" style="414" customWidth="1"/>
    <col min="2566" max="2566" width="7.25" style="414" customWidth="1"/>
    <col min="2567" max="2798" width="9" style="414"/>
    <col min="2799" max="2799" width="1.625" style="414" customWidth="1"/>
    <col min="2800" max="2800" width="8" style="414" customWidth="1"/>
    <col min="2801" max="2801" width="7.25" style="414" bestFit="1" customWidth="1"/>
    <col min="2802" max="2811" width="6.625" style="414" customWidth="1"/>
    <col min="2812" max="2812" width="6.5" style="414" customWidth="1"/>
    <col min="2813" max="2813" width="7.5" style="414" customWidth="1"/>
    <col min="2814" max="2821" width="7.625" style="414" customWidth="1"/>
    <col min="2822" max="2822" width="7.25" style="414" customWidth="1"/>
    <col min="2823" max="3054" width="9" style="414"/>
    <col min="3055" max="3055" width="1.625" style="414" customWidth="1"/>
    <col min="3056" max="3056" width="8" style="414" customWidth="1"/>
    <col min="3057" max="3057" width="7.25" style="414" bestFit="1" customWidth="1"/>
    <col min="3058" max="3067" width="6.625" style="414" customWidth="1"/>
    <col min="3068" max="3068" width="6.5" style="414" customWidth="1"/>
    <col min="3069" max="3069" width="7.5" style="414" customWidth="1"/>
    <col min="3070" max="3077" width="7.625" style="414" customWidth="1"/>
    <col min="3078" max="3078" width="7.25" style="414" customWidth="1"/>
    <col min="3079" max="3310" width="9" style="414"/>
    <col min="3311" max="3311" width="1.625" style="414" customWidth="1"/>
    <col min="3312" max="3312" width="8" style="414" customWidth="1"/>
    <col min="3313" max="3313" width="7.25" style="414" bestFit="1" customWidth="1"/>
    <col min="3314" max="3323" width="6.625" style="414" customWidth="1"/>
    <col min="3324" max="3324" width="6.5" style="414" customWidth="1"/>
    <col min="3325" max="3325" width="7.5" style="414" customWidth="1"/>
    <col min="3326" max="3333" width="7.625" style="414" customWidth="1"/>
    <col min="3334" max="3334" width="7.25" style="414" customWidth="1"/>
    <col min="3335" max="3566" width="9" style="414"/>
    <col min="3567" max="3567" width="1.625" style="414" customWidth="1"/>
    <col min="3568" max="3568" width="8" style="414" customWidth="1"/>
    <col min="3569" max="3569" width="7.25" style="414" bestFit="1" customWidth="1"/>
    <col min="3570" max="3579" width="6.625" style="414" customWidth="1"/>
    <col min="3580" max="3580" width="6.5" style="414" customWidth="1"/>
    <col min="3581" max="3581" width="7.5" style="414" customWidth="1"/>
    <col min="3582" max="3589" width="7.625" style="414" customWidth="1"/>
    <col min="3590" max="3590" width="7.25" style="414" customWidth="1"/>
    <col min="3591" max="3822" width="9" style="414"/>
    <col min="3823" max="3823" width="1.625" style="414" customWidth="1"/>
    <col min="3824" max="3824" width="8" style="414" customWidth="1"/>
    <col min="3825" max="3825" width="7.25" style="414" bestFit="1" customWidth="1"/>
    <col min="3826" max="3835" width="6.625" style="414" customWidth="1"/>
    <col min="3836" max="3836" width="6.5" style="414" customWidth="1"/>
    <col min="3837" max="3837" width="7.5" style="414" customWidth="1"/>
    <col min="3838" max="3845" width="7.625" style="414" customWidth="1"/>
    <col min="3846" max="3846" width="7.25" style="414" customWidth="1"/>
    <col min="3847" max="4078" width="9" style="414"/>
    <col min="4079" max="4079" width="1.625" style="414" customWidth="1"/>
    <col min="4080" max="4080" width="8" style="414" customWidth="1"/>
    <col min="4081" max="4081" width="7.25" style="414" bestFit="1" customWidth="1"/>
    <col min="4082" max="4091" width="6.625" style="414" customWidth="1"/>
    <col min="4092" max="4092" width="6.5" style="414" customWidth="1"/>
    <col min="4093" max="4093" width="7.5" style="414" customWidth="1"/>
    <col min="4094" max="4101" width="7.625" style="414" customWidth="1"/>
    <col min="4102" max="4102" width="7.25" style="414" customWidth="1"/>
    <col min="4103" max="4334" width="9" style="414"/>
    <col min="4335" max="4335" width="1.625" style="414" customWidth="1"/>
    <col min="4336" max="4336" width="8" style="414" customWidth="1"/>
    <col min="4337" max="4337" width="7.25" style="414" bestFit="1" customWidth="1"/>
    <col min="4338" max="4347" width="6.625" style="414" customWidth="1"/>
    <col min="4348" max="4348" width="6.5" style="414" customWidth="1"/>
    <col min="4349" max="4349" width="7.5" style="414" customWidth="1"/>
    <col min="4350" max="4357" width="7.625" style="414" customWidth="1"/>
    <col min="4358" max="4358" width="7.25" style="414" customWidth="1"/>
    <col min="4359" max="4590" width="9" style="414"/>
    <col min="4591" max="4591" width="1.625" style="414" customWidth="1"/>
    <col min="4592" max="4592" width="8" style="414" customWidth="1"/>
    <col min="4593" max="4593" width="7.25" style="414" bestFit="1" customWidth="1"/>
    <col min="4594" max="4603" width="6.625" style="414" customWidth="1"/>
    <col min="4604" max="4604" width="6.5" style="414" customWidth="1"/>
    <col min="4605" max="4605" width="7.5" style="414" customWidth="1"/>
    <col min="4606" max="4613" width="7.625" style="414" customWidth="1"/>
    <col min="4614" max="4614" width="7.25" style="414" customWidth="1"/>
    <col min="4615" max="4846" width="9" style="414"/>
    <col min="4847" max="4847" width="1.625" style="414" customWidth="1"/>
    <col min="4848" max="4848" width="8" style="414" customWidth="1"/>
    <col min="4849" max="4849" width="7.25" style="414" bestFit="1" customWidth="1"/>
    <col min="4850" max="4859" width="6.625" style="414" customWidth="1"/>
    <col min="4860" max="4860" width="6.5" style="414" customWidth="1"/>
    <col min="4861" max="4861" width="7.5" style="414" customWidth="1"/>
    <col min="4862" max="4869" width="7.625" style="414" customWidth="1"/>
    <col min="4870" max="4870" width="7.25" style="414" customWidth="1"/>
    <col min="4871" max="5102" width="9" style="414"/>
    <col min="5103" max="5103" width="1.625" style="414" customWidth="1"/>
    <col min="5104" max="5104" width="8" style="414" customWidth="1"/>
    <col min="5105" max="5105" width="7.25" style="414" bestFit="1" customWidth="1"/>
    <col min="5106" max="5115" width="6.625" style="414" customWidth="1"/>
    <col min="5116" max="5116" width="6.5" style="414" customWidth="1"/>
    <col min="5117" max="5117" width="7.5" style="414" customWidth="1"/>
    <col min="5118" max="5125" width="7.625" style="414" customWidth="1"/>
    <col min="5126" max="5126" width="7.25" style="414" customWidth="1"/>
    <col min="5127" max="5358" width="9" style="414"/>
    <col min="5359" max="5359" width="1.625" style="414" customWidth="1"/>
    <col min="5360" max="5360" width="8" style="414" customWidth="1"/>
    <col min="5361" max="5361" width="7.25" style="414" bestFit="1" customWidth="1"/>
    <col min="5362" max="5371" width="6.625" style="414" customWidth="1"/>
    <col min="5372" max="5372" width="6.5" style="414" customWidth="1"/>
    <col min="5373" max="5373" width="7.5" style="414" customWidth="1"/>
    <col min="5374" max="5381" width="7.625" style="414" customWidth="1"/>
    <col min="5382" max="5382" width="7.25" style="414" customWidth="1"/>
    <col min="5383" max="5614" width="9" style="414"/>
    <col min="5615" max="5615" width="1.625" style="414" customWidth="1"/>
    <col min="5616" max="5616" width="8" style="414" customWidth="1"/>
    <col min="5617" max="5617" width="7.25" style="414" bestFit="1" customWidth="1"/>
    <col min="5618" max="5627" width="6.625" style="414" customWidth="1"/>
    <col min="5628" max="5628" width="6.5" style="414" customWidth="1"/>
    <col min="5629" max="5629" width="7.5" style="414" customWidth="1"/>
    <col min="5630" max="5637" width="7.625" style="414" customWidth="1"/>
    <col min="5638" max="5638" width="7.25" style="414" customWidth="1"/>
    <col min="5639" max="5870" width="9" style="414"/>
    <col min="5871" max="5871" width="1.625" style="414" customWidth="1"/>
    <col min="5872" max="5872" width="8" style="414" customWidth="1"/>
    <col min="5873" max="5873" width="7.25" style="414" bestFit="1" customWidth="1"/>
    <col min="5874" max="5883" width="6.625" style="414" customWidth="1"/>
    <col min="5884" max="5884" width="6.5" style="414" customWidth="1"/>
    <col min="5885" max="5885" width="7.5" style="414" customWidth="1"/>
    <col min="5886" max="5893" width="7.625" style="414" customWidth="1"/>
    <col min="5894" max="5894" width="7.25" style="414" customWidth="1"/>
    <col min="5895" max="6126" width="9" style="414"/>
    <col min="6127" max="6127" width="1.625" style="414" customWidth="1"/>
    <col min="6128" max="6128" width="8" style="414" customWidth="1"/>
    <col min="6129" max="6129" width="7.25" style="414" bestFit="1" customWidth="1"/>
    <col min="6130" max="6139" width="6.625" style="414" customWidth="1"/>
    <col min="6140" max="6140" width="6.5" style="414" customWidth="1"/>
    <col min="6141" max="6141" width="7.5" style="414" customWidth="1"/>
    <col min="6142" max="6149" width="7.625" style="414" customWidth="1"/>
    <col min="6150" max="6150" width="7.25" style="414" customWidth="1"/>
    <col min="6151" max="6382" width="9" style="414"/>
    <col min="6383" max="6383" width="1.625" style="414" customWidth="1"/>
    <col min="6384" max="6384" width="8" style="414" customWidth="1"/>
    <col min="6385" max="6385" width="7.25" style="414" bestFit="1" customWidth="1"/>
    <col min="6386" max="6395" width="6.625" style="414" customWidth="1"/>
    <col min="6396" max="6396" width="6.5" style="414" customWidth="1"/>
    <col min="6397" max="6397" width="7.5" style="414" customWidth="1"/>
    <col min="6398" max="6405" width="7.625" style="414" customWidth="1"/>
    <col min="6406" max="6406" width="7.25" style="414" customWidth="1"/>
    <col min="6407" max="6638" width="9" style="414"/>
    <col min="6639" max="6639" width="1.625" style="414" customWidth="1"/>
    <col min="6640" max="6640" width="8" style="414" customWidth="1"/>
    <col min="6641" max="6641" width="7.25" style="414" bestFit="1" customWidth="1"/>
    <col min="6642" max="6651" width="6.625" style="414" customWidth="1"/>
    <col min="6652" max="6652" width="6.5" style="414" customWidth="1"/>
    <col min="6653" max="6653" width="7.5" style="414" customWidth="1"/>
    <col min="6654" max="6661" width="7.625" style="414" customWidth="1"/>
    <col min="6662" max="6662" width="7.25" style="414" customWidth="1"/>
    <col min="6663" max="6894" width="9" style="414"/>
    <col min="6895" max="6895" width="1.625" style="414" customWidth="1"/>
    <col min="6896" max="6896" width="8" style="414" customWidth="1"/>
    <col min="6897" max="6897" width="7.25" style="414" bestFit="1" customWidth="1"/>
    <col min="6898" max="6907" width="6.625" style="414" customWidth="1"/>
    <col min="6908" max="6908" width="6.5" style="414" customWidth="1"/>
    <col min="6909" max="6909" width="7.5" style="414" customWidth="1"/>
    <col min="6910" max="6917" width="7.625" style="414" customWidth="1"/>
    <col min="6918" max="6918" width="7.25" style="414" customWidth="1"/>
    <col min="6919" max="7150" width="9" style="414"/>
    <col min="7151" max="7151" width="1.625" style="414" customWidth="1"/>
    <col min="7152" max="7152" width="8" style="414" customWidth="1"/>
    <col min="7153" max="7153" width="7.25" style="414" bestFit="1" customWidth="1"/>
    <col min="7154" max="7163" width="6.625" style="414" customWidth="1"/>
    <col min="7164" max="7164" width="6.5" style="414" customWidth="1"/>
    <col min="7165" max="7165" width="7.5" style="414" customWidth="1"/>
    <col min="7166" max="7173" width="7.625" style="414" customWidth="1"/>
    <col min="7174" max="7174" width="7.25" style="414" customWidth="1"/>
    <col min="7175" max="7406" width="9" style="414"/>
    <col min="7407" max="7407" width="1.625" style="414" customWidth="1"/>
    <col min="7408" max="7408" width="8" style="414" customWidth="1"/>
    <col min="7409" max="7409" width="7.25" style="414" bestFit="1" customWidth="1"/>
    <col min="7410" max="7419" width="6.625" style="414" customWidth="1"/>
    <col min="7420" max="7420" width="6.5" style="414" customWidth="1"/>
    <col min="7421" max="7421" width="7.5" style="414" customWidth="1"/>
    <col min="7422" max="7429" width="7.625" style="414" customWidth="1"/>
    <col min="7430" max="7430" width="7.25" style="414" customWidth="1"/>
    <col min="7431" max="7662" width="9" style="414"/>
    <col min="7663" max="7663" width="1.625" style="414" customWidth="1"/>
    <col min="7664" max="7664" width="8" style="414" customWidth="1"/>
    <col min="7665" max="7665" width="7.25" style="414" bestFit="1" customWidth="1"/>
    <col min="7666" max="7675" width="6.625" style="414" customWidth="1"/>
    <col min="7676" max="7676" width="6.5" style="414" customWidth="1"/>
    <col min="7677" max="7677" width="7.5" style="414" customWidth="1"/>
    <col min="7678" max="7685" width="7.625" style="414" customWidth="1"/>
    <col min="7686" max="7686" width="7.25" style="414" customWidth="1"/>
    <col min="7687" max="7918" width="9" style="414"/>
    <col min="7919" max="7919" width="1.625" style="414" customWidth="1"/>
    <col min="7920" max="7920" width="8" style="414" customWidth="1"/>
    <col min="7921" max="7921" width="7.25" style="414" bestFit="1" customWidth="1"/>
    <col min="7922" max="7931" width="6.625" style="414" customWidth="1"/>
    <col min="7932" max="7932" width="6.5" style="414" customWidth="1"/>
    <col min="7933" max="7933" width="7.5" style="414" customWidth="1"/>
    <col min="7934" max="7941" width="7.625" style="414" customWidth="1"/>
    <col min="7942" max="7942" width="7.25" style="414" customWidth="1"/>
    <col min="7943" max="8174" width="9" style="414"/>
    <col min="8175" max="8175" width="1.625" style="414" customWidth="1"/>
    <col min="8176" max="8176" width="8" style="414" customWidth="1"/>
    <col min="8177" max="8177" width="7.25" style="414" bestFit="1" customWidth="1"/>
    <col min="8178" max="8187" width="6.625" style="414" customWidth="1"/>
    <col min="8188" max="8188" width="6.5" style="414" customWidth="1"/>
    <col min="8189" max="8189" width="7.5" style="414" customWidth="1"/>
    <col min="8190" max="8197" width="7.625" style="414" customWidth="1"/>
    <col min="8198" max="8198" width="7.25" style="414" customWidth="1"/>
    <col min="8199" max="8430" width="9" style="414"/>
    <col min="8431" max="8431" width="1.625" style="414" customWidth="1"/>
    <col min="8432" max="8432" width="8" style="414" customWidth="1"/>
    <col min="8433" max="8433" width="7.25" style="414" bestFit="1" customWidth="1"/>
    <col min="8434" max="8443" width="6.625" style="414" customWidth="1"/>
    <col min="8444" max="8444" width="6.5" style="414" customWidth="1"/>
    <col min="8445" max="8445" width="7.5" style="414" customWidth="1"/>
    <col min="8446" max="8453" width="7.625" style="414" customWidth="1"/>
    <col min="8454" max="8454" width="7.25" style="414" customWidth="1"/>
    <col min="8455" max="8686" width="9" style="414"/>
    <col min="8687" max="8687" width="1.625" style="414" customWidth="1"/>
    <col min="8688" max="8688" width="8" style="414" customWidth="1"/>
    <col min="8689" max="8689" width="7.25" style="414" bestFit="1" customWidth="1"/>
    <col min="8690" max="8699" width="6.625" style="414" customWidth="1"/>
    <col min="8700" max="8700" width="6.5" style="414" customWidth="1"/>
    <col min="8701" max="8701" width="7.5" style="414" customWidth="1"/>
    <col min="8702" max="8709" width="7.625" style="414" customWidth="1"/>
    <col min="8710" max="8710" width="7.25" style="414" customWidth="1"/>
    <col min="8711" max="8942" width="9" style="414"/>
    <col min="8943" max="8943" width="1.625" style="414" customWidth="1"/>
    <col min="8944" max="8944" width="8" style="414" customWidth="1"/>
    <col min="8945" max="8945" width="7.25" style="414" bestFit="1" customWidth="1"/>
    <col min="8946" max="8955" width="6.625" style="414" customWidth="1"/>
    <col min="8956" max="8956" width="6.5" style="414" customWidth="1"/>
    <col min="8957" max="8957" width="7.5" style="414" customWidth="1"/>
    <col min="8958" max="8965" width="7.625" style="414" customWidth="1"/>
    <col min="8966" max="8966" width="7.25" style="414" customWidth="1"/>
    <col min="8967" max="9198" width="9" style="414"/>
    <col min="9199" max="9199" width="1.625" style="414" customWidth="1"/>
    <col min="9200" max="9200" width="8" style="414" customWidth="1"/>
    <col min="9201" max="9201" width="7.25" style="414" bestFit="1" customWidth="1"/>
    <col min="9202" max="9211" width="6.625" style="414" customWidth="1"/>
    <col min="9212" max="9212" width="6.5" style="414" customWidth="1"/>
    <col min="9213" max="9213" width="7.5" style="414" customWidth="1"/>
    <col min="9214" max="9221" width="7.625" style="414" customWidth="1"/>
    <col min="9222" max="9222" width="7.25" style="414" customWidth="1"/>
    <col min="9223" max="9454" width="9" style="414"/>
    <col min="9455" max="9455" width="1.625" style="414" customWidth="1"/>
    <col min="9456" max="9456" width="8" style="414" customWidth="1"/>
    <col min="9457" max="9457" width="7.25" style="414" bestFit="1" customWidth="1"/>
    <col min="9458" max="9467" width="6.625" style="414" customWidth="1"/>
    <col min="9468" max="9468" width="6.5" style="414" customWidth="1"/>
    <col min="9469" max="9469" width="7.5" style="414" customWidth="1"/>
    <col min="9470" max="9477" width="7.625" style="414" customWidth="1"/>
    <col min="9478" max="9478" width="7.25" style="414" customWidth="1"/>
    <col min="9479" max="9710" width="9" style="414"/>
    <col min="9711" max="9711" width="1.625" style="414" customWidth="1"/>
    <col min="9712" max="9712" width="8" style="414" customWidth="1"/>
    <col min="9713" max="9713" width="7.25" style="414" bestFit="1" customWidth="1"/>
    <col min="9714" max="9723" width="6.625" style="414" customWidth="1"/>
    <col min="9724" max="9724" width="6.5" style="414" customWidth="1"/>
    <col min="9725" max="9725" width="7.5" style="414" customWidth="1"/>
    <col min="9726" max="9733" width="7.625" style="414" customWidth="1"/>
    <col min="9734" max="9734" width="7.25" style="414" customWidth="1"/>
    <col min="9735" max="9966" width="9" style="414"/>
    <col min="9967" max="9967" width="1.625" style="414" customWidth="1"/>
    <col min="9968" max="9968" width="8" style="414" customWidth="1"/>
    <col min="9969" max="9969" width="7.25" style="414" bestFit="1" customWidth="1"/>
    <col min="9970" max="9979" width="6.625" style="414" customWidth="1"/>
    <col min="9980" max="9980" width="6.5" style="414" customWidth="1"/>
    <col min="9981" max="9981" width="7.5" style="414" customWidth="1"/>
    <col min="9982" max="9989" width="7.625" style="414" customWidth="1"/>
    <col min="9990" max="9990" width="7.25" style="414" customWidth="1"/>
    <col min="9991" max="10222" width="9" style="414"/>
    <col min="10223" max="10223" width="1.625" style="414" customWidth="1"/>
    <col min="10224" max="10224" width="8" style="414" customWidth="1"/>
    <col min="10225" max="10225" width="7.25" style="414" bestFit="1" customWidth="1"/>
    <col min="10226" max="10235" width="6.625" style="414" customWidth="1"/>
    <col min="10236" max="10236" width="6.5" style="414" customWidth="1"/>
    <col min="10237" max="10237" width="7.5" style="414" customWidth="1"/>
    <col min="10238" max="10245" width="7.625" style="414" customWidth="1"/>
    <col min="10246" max="10246" width="7.25" style="414" customWidth="1"/>
    <col min="10247" max="10478" width="9" style="414"/>
    <col min="10479" max="10479" width="1.625" style="414" customWidth="1"/>
    <col min="10480" max="10480" width="8" style="414" customWidth="1"/>
    <col min="10481" max="10481" width="7.25" style="414" bestFit="1" customWidth="1"/>
    <col min="10482" max="10491" width="6.625" style="414" customWidth="1"/>
    <col min="10492" max="10492" width="6.5" style="414" customWidth="1"/>
    <col min="10493" max="10493" width="7.5" style="414" customWidth="1"/>
    <col min="10494" max="10501" width="7.625" style="414" customWidth="1"/>
    <col min="10502" max="10502" width="7.25" style="414" customWidth="1"/>
    <col min="10503" max="10734" width="9" style="414"/>
    <col min="10735" max="10735" width="1.625" style="414" customWidth="1"/>
    <col min="10736" max="10736" width="8" style="414" customWidth="1"/>
    <col min="10737" max="10737" width="7.25" style="414" bestFit="1" customWidth="1"/>
    <col min="10738" max="10747" width="6.625" style="414" customWidth="1"/>
    <col min="10748" max="10748" width="6.5" style="414" customWidth="1"/>
    <col min="10749" max="10749" width="7.5" style="414" customWidth="1"/>
    <col min="10750" max="10757" width="7.625" style="414" customWidth="1"/>
    <col min="10758" max="10758" width="7.25" style="414" customWidth="1"/>
    <col min="10759" max="10990" width="9" style="414"/>
    <col min="10991" max="10991" width="1.625" style="414" customWidth="1"/>
    <col min="10992" max="10992" width="8" style="414" customWidth="1"/>
    <col min="10993" max="10993" width="7.25" style="414" bestFit="1" customWidth="1"/>
    <col min="10994" max="11003" width="6.625" style="414" customWidth="1"/>
    <col min="11004" max="11004" width="6.5" style="414" customWidth="1"/>
    <col min="11005" max="11005" width="7.5" style="414" customWidth="1"/>
    <col min="11006" max="11013" width="7.625" style="414" customWidth="1"/>
    <col min="11014" max="11014" width="7.25" style="414" customWidth="1"/>
    <col min="11015" max="11246" width="9" style="414"/>
    <col min="11247" max="11247" width="1.625" style="414" customWidth="1"/>
    <col min="11248" max="11248" width="8" style="414" customWidth="1"/>
    <col min="11249" max="11249" width="7.25" style="414" bestFit="1" customWidth="1"/>
    <col min="11250" max="11259" width="6.625" style="414" customWidth="1"/>
    <col min="11260" max="11260" width="6.5" style="414" customWidth="1"/>
    <col min="11261" max="11261" width="7.5" style="414" customWidth="1"/>
    <col min="11262" max="11269" width="7.625" style="414" customWidth="1"/>
    <col min="11270" max="11270" width="7.25" style="414" customWidth="1"/>
    <col min="11271" max="11502" width="9" style="414"/>
    <col min="11503" max="11503" width="1.625" style="414" customWidth="1"/>
    <col min="11504" max="11504" width="8" style="414" customWidth="1"/>
    <col min="11505" max="11505" width="7.25" style="414" bestFit="1" customWidth="1"/>
    <col min="11506" max="11515" width="6.625" style="414" customWidth="1"/>
    <col min="11516" max="11516" width="6.5" style="414" customWidth="1"/>
    <col min="11517" max="11517" width="7.5" style="414" customWidth="1"/>
    <col min="11518" max="11525" width="7.625" style="414" customWidth="1"/>
    <col min="11526" max="11526" width="7.25" style="414" customWidth="1"/>
    <col min="11527" max="11758" width="9" style="414"/>
    <col min="11759" max="11759" width="1.625" style="414" customWidth="1"/>
    <col min="11760" max="11760" width="8" style="414" customWidth="1"/>
    <col min="11761" max="11761" width="7.25" style="414" bestFit="1" customWidth="1"/>
    <col min="11762" max="11771" width="6.625" style="414" customWidth="1"/>
    <col min="11772" max="11772" width="6.5" style="414" customWidth="1"/>
    <col min="11773" max="11773" width="7.5" style="414" customWidth="1"/>
    <col min="11774" max="11781" width="7.625" style="414" customWidth="1"/>
    <col min="11782" max="11782" width="7.25" style="414" customWidth="1"/>
    <col min="11783" max="12014" width="9" style="414"/>
    <col min="12015" max="12015" width="1.625" style="414" customWidth="1"/>
    <col min="12016" max="12016" width="8" style="414" customWidth="1"/>
    <col min="12017" max="12017" width="7.25" style="414" bestFit="1" customWidth="1"/>
    <col min="12018" max="12027" width="6.625" style="414" customWidth="1"/>
    <col min="12028" max="12028" width="6.5" style="414" customWidth="1"/>
    <col min="12029" max="12029" width="7.5" style="414" customWidth="1"/>
    <col min="12030" max="12037" width="7.625" style="414" customWidth="1"/>
    <col min="12038" max="12038" width="7.25" style="414" customWidth="1"/>
    <col min="12039" max="12270" width="9" style="414"/>
    <col min="12271" max="12271" width="1.625" style="414" customWidth="1"/>
    <col min="12272" max="12272" width="8" style="414" customWidth="1"/>
    <col min="12273" max="12273" width="7.25" style="414" bestFit="1" customWidth="1"/>
    <col min="12274" max="12283" width="6.625" style="414" customWidth="1"/>
    <col min="12284" max="12284" width="6.5" style="414" customWidth="1"/>
    <col min="12285" max="12285" width="7.5" style="414" customWidth="1"/>
    <col min="12286" max="12293" width="7.625" style="414" customWidth="1"/>
    <col min="12294" max="12294" width="7.25" style="414" customWidth="1"/>
    <col min="12295" max="12526" width="9" style="414"/>
    <col min="12527" max="12527" width="1.625" style="414" customWidth="1"/>
    <col min="12528" max="12528" width="8" style="414" customWidth="1"/>
    <col min="12529" max="12529" width="7.25" style="414" bestFit="1" customWidth="1"/>
    <col min="12530" max="12539" width="6.625" style="414" customWidth="1"/>
    <col min="12540" max="12540" width="6.5" style="414" customWidth="1"/>
    <col min="12541" max="12541" width="7.5" style="414" customWidth="1"/>
    <col min="12542" max="12549" width="7.625" style="414" customWidth="1"/>
    <col min="12550" max="12550" width="7.25" style="414" customWidth="1"/>
    <col min="12551" max="12782" width="9" style="414"/>
    <col min="12783" max="12783" width="1.625" style="414" customWidth="1"/>
    <col min="12784" max="12784" width="8" style="414" customWidth="1"/>
    <col min="12785" max="12785" width="7.25" style="414" bestFit="1" customWidth="1"/>
    <col min="12786" max="12795" width="6.625" style="414" customWidth="1"/>
    <col min="12796" max="12796" width="6.5" style="414" customWidth="1"/>
    <col min="12797" max="12797" width="7.5" style="414" customWidth="1"/>
    <col min="12798" max="12805" width="7.625" style="414" customWidth="1"/>
    <col min="12806" max="12806" width="7.25" style="414" customWidth="1"/>
    <col min="12807" max="13038" width="9" style="414"/>
    <col min="13039" max="13039" width="1.625" style="414" customWidth="1"/>
    <col min="13040" max="13040" width="8" style="414" customWidth="1"/>
    <col min="13041" max="13041" width="7.25" style="414" bestFit="1" customWidth="1"/>
    <col min="13042" max="13051" width="6.625" style="414" customWidth="1"/>
    <col min="13052" max="13052" width="6.5" style="414" customWidth="1"/>
    <col min="13053" max="13053" width="7.5" style="414" customWidth="1"/>
    <col min="13054" max="13061" width="7.625" style="414" customWidth="1"/>
    <col min="13062" max="13062" width="7.25" style="414" customWidth="1"/>
    <col min="13063" max="13294" width="9" style="414"/>
    <col min="13295" max="13295" width="1.625" style="414" customWidth="1"/>
    <col min="13296" max="13296" width="8" style="414" customWidth="1"/>
    <col min="13297" max="13297" width="7.25" style="414" bestFit="1" customWidth="1"/>
    <col min="13298" max="13307" width="6.625" style="414" customWidth="1"/>
    <col min="13308" max="13308" width="6.5" style="414" customWidth="1"/>
    <col min="13309" max="13309" width="7.5" style="414" customWidth="1"/>
    <col min="13310" max="13317" width="7.625" style="414" customWidth="1"/>
    <col min="13318" max="13318" width="7.25" style="414" customWidth="1"/>
    <col min="13319" max="13550" width="9" style="414"/>
    <col min="13551" max="13551" width="1.625" style="414" customWidth="1"/>
    <col min="13552" max="13552" width="8" style="414" customWidth="1"/>
    <col min="13553" max="13553" width="7.25" style="414" bestFit="1" customWidth="1"/>
    <col min="13554" max="13563" width="6.625" style="414" customWidth="1"/>
    <col min="13564" max="13564" width="6.5" style="414" customWidth="1"/>
    <col min="13565" max="13565" width="7.5" style="414" customWidth="1"/>
    <col min="13566" max="13573" width="7.625" style="414" customWidth="1"/>
    <col min="13574" max="13574" width="7.25" style="414" customWidth="1"/>
    <col min="13575" max="13806" width="9" style="414"/>
    <col min="13807" max="13807" width="1.625" style="414" customWidth="1"/>
    <col min="13808" max="13808" width="8" style="414" customWidth="1"/>
    <col min="13809" max="13809" width="7.25" style="414" bestFit="1" customWidth="1"/>
    <col min="13810" max="13819" width="6.625" style="414" customWidth="1"/>
    <col min="13820" max="13820" width="6.5" style="414" customWidth="1"/>
    <col min="13821" max="13821" width="7.5" style="414" customWidth="1"/>
    <col min="13822" max="13829" width="7.625" style="414" customWidth="1"/>
    <col min="13830" max="13830" width="7.25" style="414" customWidth="1"/>
    <col min="13831" max="14062" width="9" style="414"/>
    <col min="14063" max="14063" width="1.625" style="414" customWidth="1"/>
    <col min="14064" max="14064" width="8" style="414" customWidth="1"/>
    <col min="14065" max="14065" width="7.25" style="414" bestFit="1" customWidth="1"/>
    <col min="14066" max="14075" width="6.625" style="414" customWidth="1"/>
    <col min="14076" max="14076" width="6.5" style="414" customWidth="1"/>
    <col min="14077" max="14077" width="7.5" style="414" customWidth="1"/>
    <col min="14078" max="14085" width="7.625" style="414" customWidth="1"/>
    <col min="14086" max="14086" width="7.25" style="414" customWidth="1"/>
    <col min="14087" max="14318" width="9" style="414"/>
    <col min="14319" max="14319" width="1.625" style="414" customWidth="1"/>
    <col min="14320" max="14320" width="8" style="414" customWidth="1"/>
    <col min="14321" max="14321" width="7.25" style="414" bestFit="1" customWidth="1"/>
    <col min="14322" max="14331" width="6.625" style="414" customWidth="1"/>
    <col min="14332" max="14332" width="6.5" style="414" customWidth="1"/>
    <col min="14333" max="14333" width="7.5" style="414" customWidth="1"/>
    <col min="14334" max="14341" width="7.625" style="414" customWidth="1"/>
    <col min="14342" max="14342" width="7.25" style="414" customWidth="1"/>
    <col min="14343" max="14574" width="9" style="414"/>
    <col min="14575" max="14575" width="1.625" style="414" customWidth="1"/>
    <col min="14576" max="14576" width="8" style="414" customWidth="1"/>
    <col min="14577" max="14577" width="7.25" style="414" bestFit="1" customWidth="1"/>
    <col min="14578" max="14587" width="6.625" style="414" customWidth="1"/>
    <col min="14588" max="14588" width="6.5" style="414" customWidth="1"/>
    <col min="14589" max="14589" width="7.5" style="414" customWidth="1"/>
    <col min="14590" max="14597" width="7.625" style="414" customWidth="1"/>
    <col min="14598" max="14598" width="7.25" style="414" customWidth="1"/>
    <col min="14599" max="14830" width="9" style="414"/>
    <col min="14831" max="14831" width="1.625" style="414" customWidth="1"/>
    <col min="14832" max="14832" width="8" style="414" customWidth="1"/>
    <col min="14833" max="14833" width="7.25" style="414" bestFit="1" customWidth="1"/>
    <col min="14834" max="14843" width="6.625" style="414" customWidth="1"/>
    <col min="14844" max="14844" width="6.5" style="414" customWidth="1"/>
    <col min="14845" max="14845" width="7.5" style="414" customWidth="1"/>
    <col min="14846" max="14853" width="7.625" style="414" customWidth="1"/>
    <col min="14854" max="14854" width="7.25" style="414" customWidth="1"/>
    <col min="14855" max="15086" width="9" style="414"/>
    <col min="15087" max="15087" width="1.625" style="414" customWidth="1"/>
    <col min="15088" max="15088" width="8" style="414" customWidth="1"/>
    <col min="15089" max="15089" width="7.25" style="414" bestFit="1" customWidth="1"/>
    <col min="15090" max="15099" width="6.625" style="414" customWidth="1"/>
    <col min="15100" max="15100" width="6.5" style="414" customWidth="1"/>
    <col min="15101" max="15101" width="7.5" style="414" customWidth="1"/>
    <col min="15102" max="15109" width="7.625" style="414" customWidth="1"/>
    <col min="15110" max="15110" width="7.25" style="414" customWidth="1"/>
    <col min="15111" max="15342" width="9" style="414"/>
    <col min="15343" max="15343" width="1.625" style="414" customWidth="1"/>
    <col min="15344" max="15344" width="8" style="414" customWidth="1"/>
    <col min="15345" max="15345" width="7.25" style="414" bestFit="1" customWidth="1"/>
    <col min="15346" max="15355" width="6.625" style="414" customWidth="1"/>
    <col min="15356" max="15356" width="6.5" style="414" customWidth="1"/>
    <col min="15357" max="15357" width="7.5" style="414" customWidth="1"/>
    <col min="15358" max="15365" width="7.625" style="414" customWidth="1"/>
    <col min="15366" max="15366" width="7.25" style="414" customWidth="1"/>
    <col min="15367" max="15598" width="9" style="414"/>
    <col min="15599" max="15599" width="1.625" style="414" customWidth="1"/>
    <col min="15600" max="15600" width="8" style="414" customWidth="1"/>
    <col min="15601" max="15601" width="7.25" style="414" bestFit="1" customWidth="1"/>
    <col min="15602" max="15611" width="6.625" style="414" customWidth="1"/>
    <col min="15612" max="15612" width="6.5" style="414" customWidth="1"/>
    <col min="15613" max="15613" width="7.5" style="414" customWidth="1"/>
    <col min="15614" max="15621" width="7.625" style="414" customWidth="1"/>
    <col min="15622" max="15622" width="7.25" style="414" customWidth="1"/>
    <col min="15623" max="15854" width="9" style="414"/>
    <col min="15855" max="15855" width="1.625" style="414" customWidth="1"/>
    <col min="15856" max="15856" width="8" style="414" customWidth="1"/>
    <col min="15857" max="15857" width="7.25" style="414" bestFit="1" customWidth="1"/>
    <col min="15858" max="15867" width="6.625" style="414" customWidth="1"/>
    <col min="15868" max="15868" width="6.5" style="414" customWidth="1"/>
    <col min="15869" max="15869" width="7.5" style="414" customWidth="1"/>
    <col min="15870" max="15877" width="7.625" style="414" customWidth="1"/>
    <col min="15878" max="15878" width="7.25" style="414" customWidth="1"/>
    <col min="15879" max="16110" width="9" style="414"/>
    <col min="16111" max="16111" width="1.625" style="414" customWidth="1"/>
    <col min="16112" max="16112" width="8" style="414" customWidth="1"/>
    <col min="16113" max="16113" width="7.25" style="414" bestFit="1" customWidth="1"/>
    <col min="16114" max="16123" width="6.625" style="414" customWidth="1"/>
    <col min="16124" max="16124" width="6.5" style="414" customWidth="1"/>
    <col min="16125" max="16125" width="7.5" style="414" customWidth="1"/>
    <col min="16126" max="16133" width="7.625" style="414" customWidth="1"/>
    <col min="16134" max="16134" width="7.25" style="414" customWidth="1"/>
    <col min="16135" max="16384" width="9" style="414"/>
  </cols>
  <sheetData>
    <row r="1" spans="2:27" ht="16.5" customHeight="1">
      <c r="B1" s="438" t="s">
        <v>247</v>
      </c>
    </row>
    <row r="2" spans="2:27" ht="16.5" customHeight="1">
      <c r="B2" s="438" t="s">
        <v>248</v>
      </c>
    </row>
    <row r="3" spans="2:27" ht="18" customHeight="1">
      <c r="P3" s="151" t="s">
        <v>93</v>
      </c>
      <c r="Q3" s="152"/>
      <c r="R3" s="152"/>
      <c r="S3" s="162"/>
      <c r="T3" s="153" t="s">
        <v>74</v>
      </c>
    </row>
    <row r="4" spans="2:27" ht="18" customHeight="1">
      <c r="B4" s="410" t="s">
        <v>249</v>
      </c>
      <c r="J4" s="440"/>
      <c r="L4" s="414" t="s">
        <v>250</v>
      </c>
    </row>
    <row r="5" spans="2:27" ht="18" customHeight="1">
      <c r="B5" s="441"/>
      <c r="C5" s="442" t="s">
        <v>2</v>
      </c>
      <c r="D5" s="443" t="s">
        <v>251</v>
      </c>
      <c r="E5" s="444" t="s">
        <v>252</v>
      </c>
      <c r="F5" s="444" t="s">
        <v>253</v>
      </c>
      <c r="G5" s="444" t="s">
        <v>254</v>
      </c>
      <c r="H5" s="444" t="s">
        <v>255</v>
      </c>
      <c r="I5" s="444" t="s">
        <v>256</v>
      </c>
      <c r="J5" s="444" t="s">
        <v>257</v>
      </c>
      <c r="K5" s="444" t="s">
        <v>258</v>
      </c>
      <c r="L5" s="444" t="s">
        <v>259</v>
      </c>
      <c r="M5" s="444" t="s">
        <v>260</v>
      </c>
      <c r="N5" s="445" t="s">
        <v>33</v>
      </c>
      <c r="O5" s="417"/>
      <c r="P5" s="469" t="s">
        <v>1</v>
      </c>
      <c r="Q5" s="471" t="s">
        <v>270</v>
      </c>
      <c r="R5" s="472" t="s">
        <v>271</v>
      </c>
      <c r="S5" s="472" t="s">
        <v>272</v>
      </c>
      <c r="T5" s="472" t="s">
        <v>273</v>
      </c>
      <c r="U5" s="472" t="s">
        <v>274</v>
      </c>
      <c r="V5" s="472" t="s">
        <v>275</v>
      </c>
      <c r="W5" s="472" t="s">
        <v>276</v>
      </c>
      <c r="X5" s="472" t="s">
        <v>277</v>
      </c>
      <c r="Y5" s="472" t="s">
        <v>278</v>
      </c>
      <c r="Z5" s="472" t="s">
        <v>279</v>
      </c>
      <c r="AA5" s="472" t="s">
        <v>33</v>
      </c>
    </row>
    <row r="6" spans="2:27" ht="18" customHeight="1">
      <c r="B6" s="446" t="s">
        <v>1</v>
      </c>
      <c r="C6" s="447"/>
      <c r="D6" s="448" t="s">
        <v>261</v>
      </c>
      <c r="E6" s="449" t="s">
        <v>262</v>
      </c>
      <c r="F6" s="449" t="s">
        <v>263</v>
      </c>
      <c r="G6" s="449" t="s">
        <v>264</v>
      </c>
      <c r="H6" s="449" t="s">
        <v>265</v>
      </c>
      <c r="I6" s="449" t="s">
        <v>266</v>
      </c>
      <c r="J6" s="449" t="s">
        <v>267</v>
      </c>
      <c r="K6" s="449" t="s">
        <v>268</v>
      </c>
      <c r="L6" s="449" t="s">
        <v>260</v>
      </c>
      <c r="M6" s="448" t="s">
        <v>269</v>
      </c>
      <c r="N6" s="448"/>
      <c r="P6" s="470" t="s">
        <v>115</v>
      </c>
      <c r="Q6" s="456">
        <f t="shared" ref="Q6:AA6" si="0">D16</f>
        <v>0</v>
      </c>
      <c r="R6" s="456">
        <f t="shared" si="0"/>
        <v>0</v>
      </c>
      <c r="S6" s="456">
        <f t="shared" si="0"/>
        <v>7</v>
      </c>
      <c r="T6" s="456">
        <f t="shared" si="0"/>
        <v>24</v>
      </c>
      <c r="U6" s="456">
        <f t="shared" si="0"/>
        <v>140</v>
      </c>
      <c r="V6" s="456">
        <f t="shared" si="0"/>
        <v>170</v>
      </c>
      <c r="W6" s="456">
        <f t="shared" si="0"/>
        <v>36</v>
      </c>
      <c r="X6" s="456">
        <f t="shared" si="0"/>
        <v>4</v>
      </c>
      <c r="Y6" s="456">
        <f t="shared" si="0"/>
        <v>0</v>
      </c>
      <c r="Z6" s="456">
        <f t="shared" si="0"/>
        <v>0</v>
      </c>
      <c r="AA6" s="456">
        <f t="shared" si="0"/>
        <v>0</v>
      </c>
    </row>
    <row r="7" spans="2:27" ht="18" customHeight="1">
      <c r="B7" s="450" t="s">
        <v>0</v>
      </c>
      <c r="C7" s="982">
        <v>10437</v>
      </c>
      <c r="D7" s="982">
        <v>17</v>
      </c>
      <c r="E7" s="982">
        <v>41</v>
      </c>
      <c r="F7" s="982">
        <v>127</v>
      </c>
      <c r="G7" s="982">
        <v>762</v>
      </c>
      <c r="H7" s="982">
        <v>3974</v>
      </c>
      <c r="I7" s="982">
        <v>4353</v>
      </c>
      <c r="J7" s="982">
        <v>1068</v>
      </c>
      <c r="K7" s="982">
        <v>90</v>
      </c>
      <c r="L7" s="982">
        <v>5</v>
      </c>
      <c r="M7" s="983">
        <v>0</v>
      </c>
      <c r="N7" s="982">
        <v>0</v>
      </c>
      <c r="O7" s="451"/>
      <c r="P7" s="470" t="s">
        <v>114</v>
      </c>
      <c r="Q7" s="456">
        <f t="shared" ref="Q7:AA7" si="1">D13</f>
        <v>2</v>
      </c>
      <c r="R7" s="456">
        <f t="shared" si="1"/>
        <v>1</v>
      </c>
      <c r="S7" s="456">
        <f t="shared" si="1"/>
        <v>10</v>
      </c>
      <c r="T7" s="456">
        <f t="shared" si="1"/>
        <v>44</v>
      </c>
      <c r="U7" s="456">
        <f t="shared" si="1"/>
        <v>241</v>
      </c>
      <c r="V7" s="456">
        <f t="shared" si="1"/>
        <v>228</v>
      </c>
      <c r="W7" s="456">
        <f t="shared" si="1"/>
        <v>54</v>
      </c>
      <c r="X7" s="456">
        <f t="shared" si="1"/>
        <v>6</v>
      </c>
      <c r="Y7" s="456">
        <f t="shared" si="1"/>
        <v>0</v>
      </c>
      <c r="Z7" s="456">
        <f t="shared" si="1"/>
        <v>0</v>
      </c>
      <c r="AA7" s="456">
        <f t="shared" si="1"/>
        <v>0</v>
      </c>
    </row>
    <row r="8" spans="2:27" ht="18" customHeight="1">
      <c r="B8" s="452" t="s">
        <v>3</v>
      </c>
      <c r="C8" s="984">
        <v>5363</v>
      </c>
      <c r="D8" s="984">
        <v>11</v>
      </c>
      <c r="E8" s="984">
        <v>24</v>
      </c>
      <c r="F8" s="984">
        <v>65</v>
      </c>
      <c r="G8" s="984">
        <v>359</v>
      </c>
      <c r="H8" s="984">
        <v>1833</v>
      </c>
      <c r="I8" s="984">
        <v>2335</v>
      </c>
      <c r="J8" s="984">
        <v>674</v>
      </c>
      <c r="K8" s="984">
        <v>59</v>
      </c>
      <c r="L8" s="984">
        <v>3</v>
      </c>
      <c r="M8" s="985">
        <v>0</v>
      </c>
      <c r="N8" s="985">
        <v>0</v>
      </c>
      <c r="O8" s="451"/>
      <c r="P8" s="470" t="s">
        <v>281</v>
      </c>
      <c r="Q8" s="456">
        <f t="shared" ref="Q8:AA8" si="2">D10</f>
        <v>2</v>
      </c>
      <c r="R8" s="456">
        <f t="shared" si="2"/>
        <v>1</v>
      </c>
      <c r="S8" s="456">
        <f t="shared" si="2"/>
        <v>17</v>
      </c>
      <c r="T8" s="456">
        <f t="shared" si="2"/>
        <v>68</v>
      </c>
      <c r="U8" s="456">
        <f t="shared" si="2"/>
        <v>381</v>
      </c>
      <c r="V8" s="456">
        <f t="shared" si="2"/>
        <v>398</v>
      </c>
      <c r="W8" s="456">
        <f t="shared" si="2"/>
        <v>90</v>
      </c>
      <c r="X8" s="456">
        <f t="shared" si="2"/>
        <v>10</v>
      </c>
      <c r="Y8" s="456">
        <f t="shared" si="2"/>
        <v>0</v>
      </c>
      <c r="Z8" s="456">
        <f t="shared" si="2"/>
        <v>0</v>
      </c>
      <c r="AA8" s="456">
        <f t="shared" si="2"/>
        <v>0</v>
      </c>
    </row>
    <row r="9" spans="2:27" ht="18" customHeight="1">
      <c r="B9" s="453" t="s">
        <v>4</v>
      </c>
      <c r="C9" s="986">
        <v>5074</v>
      </c>
      <c r="D9" s="986">
        <v>6</v>
      </c>
      <c r="E9" s="986">
        <v>17</v>
      </c>
      <c r="F9" s="986">
        <v>62</v>
      </c>
      <c r="G9" s="986">
        <v>403</v>
      </c>
      <c r="H9" s="986">
        <v>2141</v>
      </c>
      <c r="I9" s="986">
        <v>2018</v>
      </c>
      <c r="J9" s="986">
        <v>394</v>
      </c>
      <c r="K9" s="986">
        <v>31</v>
      </c>
      <c r="L9" s="986">
        <v>2</v>
      </c>
      <c r="M9" s="987">
        <v>0</v>
      </c>
      <c r="N9" s="987">
        <v>0</v>
      </c>
      <c r="O9" s="451"/>
      <c r="P9" s="470" t="s">
        <v>94</v>
      </c>
      <c r="Q9" s="456">
        <f t="shared" ref="Q9:AA9" si="3">D7</f>
        <v>17</v>
      </c>
      <c r="R9" s="456">
        <f t="shared" si="3"/>
        <v>41</v>
      </c>
      <c r="S9" s="456">
        <f t="shared" si="3"/>
        <v>127</v>
      </c>
      <c r="T9" s="456">
        <f t="shared" si="3"/>
        <v>762</v>
      </c>
      <c r="U9" s="456">
        <f t="shared" si="3"/>
        <v>3974</v>
      </c>
      <c r="V9" s="456">
        <f t="shared" si="3"/>
        <v>4353</v>
      </c>
      <c r="W9" s="456">
        <f t="shared" si="3"/>
        <v>1068</v>
      </c>
      <c r="X9" s="456">
        <f t="shared" si="3"/>
        <v>90</v>
      </c>
      <c r="Y9" s="456">
        <f t="shared" si="3"/>
        <v>5</v>
      </c>
      <c r="Z9" s="456">
        <f t="shared" si="3"/>
        <v>0</v>
      </c>
      <c r="AA9" s="456">
        <f t="shared" si="3"/>
        <v>0</v>
      </c>
    </row>
    <row r="10" spans="2:27" ht="18" customHeight="1">
      <c r="B10" s="454" t="s">
        <v>159</v>
      </c>
      <c r="C10" s="982">
        <v>967</v>
      </c>
      <c r="D10" s="982">
        <v>2</v>
      </c>
      <c r="E10" s="982">
        <v>1</v>
      </c>
      <c r="F10" s="982">
        <v>17</v>
      </c>
      <c r="G10" s="982">
        <v>68</v>
      </c>
      <c r="H10" s="982">
        <v>381</v>
      </c>
      <c r="I10" s="982">
        <v>398</v>
      </c>
      <c r="J10" s="982">
        <v>90</v>
      </c>
      <c r="K10" s="982">
        <v>10</v>
      </c>
      <c r="L10" s="983">
        <v>0</v>
      </c>
      <c r="M10" s="983">
        <v>0</v>
      </c>
      <c r="N10" s="983">
        <v>0</v>
      </c>
      <c r="O10" s="455"/>
      <c r="P10" s="440"/>
    </row>
    <row r="11" spans="2:27" ht="18" customHeight="1">
      <c r="B11" s="452" t="s">
        <v>3</v>
      </c>
      <c r="C11" s="984">
        <v>524</v>
      </c>
      <c r="D11" s="984">
        <v>2</v>
      </c>
      <c r="E11" s="984">
        <v>0</v>
      </c>
      <c r="F11" s="984">
        <v>8</v>
      </c>
      <c r="G11" s="984">
        <v>30</v>
      </c>
      <c r="H11" s="984">
        <v>181</v>
      </c>
      <c r="I11" s="984">
        <v>233</v>
      </c>
      <c r="J11" s="984">
        <v>62</v>
      </c>
      <c r="K11" s="984">
        <v>8</v>
      </c>
      <c r="L11" s="985">
        <v>0</v>
      </c>
      <c r="M11" s="985">
        <v>0</v>
      </c>
      <c r="N11" s="985">
        <v>0</v>
      </c>
      <c r="O11" s="455"/>
      <c r="P11" s="440"/>
    </row>
    <row r="12" spans="2:27" ht="18" customHeight="1">
      <c r="B12" s="453" t="s">
        <v>4</v>
      </c>
      <c r="C12" s="986">
        <v>443</v>
      </c>
      <c r="D12" s="986">
        <v>0</v>
      </c>
      <c r="E12" s="986">
        <v>1</v>
      </c>
      <c r="F12" s="986">
        <v>9</v>
      </c>
      <c r="G12" s="986">
        <v>38</v>
      </c>
      <c r="H12" s="986">
        <v>200</v>
      </c>
      <c r="I12" s="986">
        <v>165</v>
      </c>
      <c r="J12" s="986">
        <v>28</v>
      </c>
      <c r="K12" s="986">
        <v>2</v>
      </c>
      <c r="L12" s="987">
        <v>0</v>
      </c>
      <c r="M12" s="987">
        <v>0</v>
      </c>
      <c r="N12" s="987">
        <v>0</v>
      </c>
      <c r="O12" s="455"/>
      <c r="P12" s="440"/>
    </row>
    <row r="13" spans="2:27" ht="18" customHeight="1">
      <c r="B13" s="454" t="s">
        <v>161</v>
      </c>
      <c r="C13" s="982">
        <v>586</v>
      </c>
      <c r="D13" s="982">
        <v>2</v>
      </c>
      <c r="E13" s="982">
        <v>1</v>
      </c>
      <c r="F13" s="982">
        <v>10</v>
      </c>
      <c r="G13" s="982">
        <v>44</v>
      </c>
      <c r="H13" s="982">
        <v>241</v>
      </c>
      <c r="I13" s="982">
        <v>228</v>
      </c>
      <c r="J13" s="982">
        <v>54</v>
      </c>
      <c r="K13" s="982">
        <v>6</v>
      </c>
      <c r="L13" s="983">
        <v>0</v>
      </c>
      <c r="M13" s="983">
        <v>0</v>
      </c>
      <c r="N13" s="983">
        <v>0</v>
      </c>
      <c r="O13" s="451"/>
    </row>
    <row r="14" spans="2:27" ht="18" customHeight="1">
      <c r="B14" s="452" t="s">
        <v>3</v>
      </c>
      <c r="C14" s="984">
        <v>320</v>
      </c>
      <c r="D14" s="988">
        <v>2</v>
      </c>
      <c r="E14" s="984">
        <v>0</v>
      </c>
      <c r="F14" s="984">
        <v>6</v>
      </c>
      <c r="G14" s="984">
        <v>17</v>
      </c>
      <c r="H14" s="984">
        <v>119</v>
      </c>
      <c r="I14" s="984">
        <v>133</v>
      </c>
      <c r="J14" s="984">
        <v>38</v>
      </c>
      <c r="K14" s="984">
        <v>5</v>
      </c>
      <c r="L14" s="985">
        <v>0</v>
      </c>
      <c r="M14" s="985">
        <v>0</v>
      </c>
      <c r="N14" s="985">
        <v>0</v>
      </c>
      <c r="O14" s="451"/>
    </row>
    <row r="15" spans="2:27" ht="18" customHeight="1">
      <c r="B15" s="453" t="s">
        <v>4</v>
      </c>
      <c r="C15" s="986">
        <v>266</v>
      </c>
      <c r="D15" s="989">
        <v>0</v>
      </c>
      <c r="E15" s="986">
        <v>1</v>
      </c>
      <c r="F15" s="986">
        <v>4</v>
      </c>
      <c r="G15" s="986">
        <v>27</v>
      </c>
      <c r="H15" s="986">
        <v>122</v>
      </c>
      <c r="I15" s="986">
        <v>95</v>
      </c>
      <c r="J15" s="986">
        <v>16</v>
      </c>
      <c r="K15" s="987">
        <v>1</v>
      </c>
      <c r="L15" s="987">
        <v>0</v>
      </c>
      <c r="M15" s="987">
        <v>0</v>
      </c>
      <c r="N15" s="987">
        <v>0</v>
      </c>
      <c r="O15" s="451"/>
    </row>
    <row r="16" spans="2:27" ht="18" customHeight="1">
      <c r="B16" s="454" t="s">
        <v>163</v>
      </c>
      <c r="C16" s="982">
        <v>381</v>
      </c>
      <c r="D16" s="982">
        <v>0</v>
      </c>
      <c r="E16" s="982">
        <v>0</v>
      </c>
      <c r="F16" s="982">
        <v>7</v>
      </c>
      <c r="G16" s="982">
        <v>24</v>
      </c>
      <c r="H16" s="982">
        <v>140</v>
      </c>
      <c r="I16" s="982">
        <v>170</v>
      </c>
      <c r="J16" s="982">
        <v>36</v>
      </c>
      <c r="K16" s="982">
        <v>4</v>
      </c>
      <c r="L16" s="983">
        <v>0</v>
      </c>
      <c r="M16" s="983">
        <v>0</v>
      </c>
      <c r="N16" s="983">
        <v>0</v>
      </c>
      <c r="O16" s="451"/>
    </row>
    <row r="17" spans="2:16" ht="18" customHeight="1">
      <c r="B17" s="452" t="s">
        <v>3</v>
      </c>
      <c r="C17" s="984">
        <v>204</v>
      </c>
      <c r="D17" s="984">
        <v>0</v>
      </c>
      <c r="E17" s="984">
        <v>0</v>
      </c>
      <c r="F17" s="984">
        <v>2</v>
      </c>
      <c r="G17" s="984">
        <v>13</v>
      </c>
      <c r="H17" s="984">
        <v>62</v>
      </c>
      <c r="I17" s="984">
        <v>100</v>
      </c>
      <c r="J17" s="984">
        <v>24</v>
      </c>
      <c r="K17" s="984">
        <v>3</v>
      </c>
      <c r="L17" s="985">
        <v>0</v>
      </c>
      <c r="M17" s="985">
        <v>0</v>
      </c>
      <c r="N17" s="985">
        <v>0</v>
      </c>
      <c r="O17" s="451"/>
    </row>
    <row r="18" spans="2:16" ht="18" customHeight="1">
      <c r="B18" s="453" t="s">
        <v>4</v>
      </c>
      <c r="C18" s="986">
        <v>177</v>
      </c>
      <c r="D18" s="986">
        <v>0</v>
      </c>
      <c r="E18" s="989">
        <v>0</v>
      </c>
      <c r="F18" s="986">
        <v>5</v>
      </c>
      <c r="G18" s="986">
        <v>11</v>
      </c>
      <c r="H18" s="986">
        <v>78</v>
      </c>
      <c r="I18" s="986">
        <v>70</v>
      </c>
      <c r="J18" s="986">
        <v>12</v>
      </c>
      <c r="K18" s="986">
        <v>1</v>
      </c>
      <c r="L18" s="987">
        <v>0</v>
      </c>
      <c r="M18" s="987">
        <v>0</v>
      </c>
      <c r="N18" s="987">
        <v>0</v>
      </c>
      <c r="O18" s="451"/>
    </row>
    <row r="19" spans="2:16" ht="18" customHeight="1">
      <c r="C19" s="440"/>
      <c r="D19" s="440"/>
      <c r="E19" s="440"/>
      <c r="F19" s="440"/>
      <c r="G19" s="440"/>
      <c r="H19" s="440"/>
      <c r="I19" s="440"/>
      <c r="J19" s="440"/>
      <c r="K19" s="440"/>
      <c r="L19" s="440"/>
      <c r="M19" s="440"/>
    </row>
    <row r="20" spans="2:16" ht="18" customHeight="1">
      <c r="P20" s="440"/>
    </row>
    <row r="21" spans="2:16" ht="18" customHeight="1"/>
    <row r="22" spans="2:16" ht="18" customHeight="1"/>
    <row r="23" spans="2:16" ht="18" customHeight="1"/>
    <row r="24" spans="2:16" ht="18" customHeight="1"/>
    <row r="25" spans="2:16" ht="18" customHeight="1"/>
    <row r="26" spans="2:16" ht="18" customHeight="1"/>
    <row r="27" spans="2:16" ht="18" customHeight="1"/>
    <row r="28" spans="2:16" ht="18" customHeight="1"/>
    <row r="29" spans="2:16" ht="18" customHeight="1"/>
    <row r="30" spans="2:16" ht="18" customHeight="1"/>
    <row r="31" spans="2:16" ht="18" customHeight="1"/>
    <row r="32" spans="2: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phoneticPr fontId="15"/>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1人口の推移　年次別</vt:lpstr>
      <vt:lpstr>1人口の推移　年齢階級別</vt:lpstr>
      <vt:lpstr>1人口の推移　グラフ</vt:lpstr>
      <vt:lpstr>2人口構成　県・甲賀人口ピラミッド</vt:lpstr>
      <vt:lpstr>2人口構成　市別人口ピラミッド</vt:lpstr>
      <vt:lpstr>3人口動態(1)年次推移</vt:lpstr>
      <vt:lpstr>3人口動態(2)各市</vt:lpstr>
      <vt:lpstr>3人口動態(3)出生状況ｱ</vt:lpstr>
      <vt:lpstr>3人口動態(3)ｲ</vt:lpstr>
      <vt:lpstr>3人口動態(3)ｳ</vt:lpstr>
      <vt:lpstr>3人口動態(4)死亡状況ｱ死因別</vt:lpstr>
      <vt:lpstr>3(4)ｱ詳細</vt:lpstr>
      <vt:lpstr>3(4)ｲ死因順位</vt:lpstr>
      <vt:lpstr>3(4)ｲ（表作成用1)</vt:lpstr>
      <vt:lpstr>3(4)ｲ（表作成用2) </vt:lpstr>
      <vt:lpstr>3(4)ｳ悪性新生物</vt:lpstr>
      <vt:lpstr>3(4)ｴ死亡の場所(5)乳幼児死亡(6)死産</vt:lpstr>
      <vt:lpstr>'1人口の推移　グラフ'!Print_Area</vt:lpstr>
      <vt:lpstr>'1人口の推移　年次別'!Print_Area</vt:lpstr>
      <vt:lpstr>'1人口の推移　年齢階級別'!Print_Area</vt:lpstr>
      <vt:lpstr>'2人口構成　県・甲賀人口ピラミッド'!Print_Area</vt:lpstr>
      <vt:lpstr>'2人口構成　市別人口ピラミッド'!Print_Area</vt:lpstr>
      <vt:lpstr>'3(4)ｱ詳細'!Print_Area</vt:lpstr>
      <vt:lpstr>'3(4)ｲ（表作成用1)'!Print_Area</vt:lpstr>
      <vt:lpstr>'3(4)ｲ（表作成用2) '!Print_Area</vt:lpstr>
      <vt:lpstr>'3(4)ｲ死因順位'!Print_Area</vt:lpstr>
      <vt:lpstr>'3(4)ｳ悪性新生物'!Print_Area</vt:lpstr>
      <vt:lpstr>'3(4)ｴ死亡の場所(5)乳幼児死亡(6)死産'!Print_Area</vt:lpstr>
      <vt:lpstr>'3人口動態(1)年次推移'!Print_Area</vt:lpstr>
      <vt:lpstr>'3人口動態(2)各市'!Print_Area</vt:lpstr>
      <vt:lpstr>'3人口動態(3)ｲ'!Print_Area</vt:lpstr>
      <vt:lpstr>'3人口動態(3)ｳ'!Print_Area</vt:lpstr>
      <vt:lpstr>'3人口動態(3)出生状況ｱ'!Print_Area</vt:lpstr>
      <vt:lpstr>'3人口動態(4)死亡状況ｱ死因別'!Print_Area</vt:lpstr>
      <vt:lpstr>'3(4)ｱ詳細'!Print_Titles</vt:lpstr>
    </vt:vector>
  </TitlesOfParts>
  <Company>滋賀県行政情報NW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2022-11-17T02:44:28Z</cp:lastPrinted>
  <dcterms:created xsi:type="dcterms:W3CDTF">2004-06-25T05:14:13Z</dcterms:created>
  <dcterms:modified xsi:type="dcterms:W3CDTF">2023-01-31T00:09:14Z</dcterms:modified>
</cp:coreProperties>
</file>