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12120" windowHeight="6060"/>
  </bookViews>
  <sheets>
    <sheet name="◎20年度決算状況(6.17確定版）" sheetId="5" r:id="rId1"/>
  </sheets>
  <definedNames>
    <definedName name="_xlnm.Print_Area" localSheetId="0">'◎20年度決算状況(6.17確定版）'!$A$1:$N$30</definedName>
  </definedNames>
  <calcPr calcId="145621"/>
</workbook>
</file>

<file path=xl/calcChain.xml><?xml version="1.0" encoding="utf-8"?>
<calcChain xmlns="http://schemas.openxmlformats.org/spreadsheetml/2006/main">
  <c r="F13" i="5" l="1"/>
  <c r="F28" i="5" s="1"/>
  <c r="P28" i="5"/>
  <c r="G20" i="5"/>
  <c r="L6" i="5"/>
  <c r="P6" i="5"/>
  <c r="P26" i="5" s="1"/>
  <c r="P29" i="5" s="1"/>
  <c r="F6" i="5"/>
  <c r="F26" i="5" s="1"/>
  <c r="M9" i="5"/>
  <c r="M8" i="5"/>
  <c r="M7" i="5"/>
  <c r="I9" i="5"/>
  <c r="I8" i="5"/>
  <c r="I7" i="5"/>
  <c r="H9" i="5"/>
  <c r="H8" i="5"/>
  <c r="H7" i="5"/>
  <c r="G9" i="5"/>
  <c r="G8" i="5"/>
  <c r="G7" i="5"/>
  <c r="L26" i="5"/>
  <c r="E6" i="5"/>
  <c r="E26" i="5"/>
  <c r="E30" i="5" s="1"/>
  <c r="D6" i="5"/>
  <c r="D26" i="5"/>
  <c r="H24" i="5"/>
  <c r="I20" i="5"/>
  <c r="H15" i="5"/>
  <c r="H16" i="5"/>
  <c r="H17" i="5"/>
  <c r="H18" i="5"/>
  <c r="H19" i="5"/>
  <c r="H21" i="5"/>
  <c r="H22" i="5"/>
  <c r="H23" i="5"/>
  <c r="E28" i="5"/>
  <c r="G24" i="5"/>
  <c r="G10" i="5"/>
  <c r="G28" i="5" s="1"/>
  <c r="G13" i="5"/>
  <c r="G6" i="5"/>
  <c r="G11" i="5"/>
  <c r="G12" i="5"/>
  <c r="G14" i="5"/>
  <c r="G15" i="5"/>
  <c r="G16" i="5"/>
  <c r="G17" i="5"/>
  <c r="G18" i="5"/>
  <c r="G19" i="5"/>
  <c r="G21" i="5"/>
  <c r="G22" i="5"/>
  <c r="G23" i="5"/>
  <c r="G25" i="5"/>
  <c r="D28" i="5"/>
  <c r="D29" i="5" s="1"/>
  <c r="H6" i="5"/>
  <c r="H11" i="5"/>
  <c r="H12" i="5"/>
  <c r="H14" i="5"/>
  <c r="H25" i="5"/>
  <c r="I6" i="5"/>
  <c r="I10" i="5"/>
  <c r="I11" i="5"/>
  <c r="I12" i="5"/>
  <c r="I13" i="5"/>
  <c r="I14" i="5"/>
  <c r="I15" i="5"/>
  <c r="I16" i="5"/>
  <c r="I17" i="5"/>
  <c r="I18" i="5"/>
  <c r="I19" i="5"/>
  <c r="I21" i="5"/>
  <c r="I22" i="5"/>
  <c r="I23" i="5"/>
  <c r="I24" i="5"/>
  <c r="I25" i="5"/>
  <c r="I28" i="5"/>
  <c r="L28" i="5"/>
  <c r="M25" i="5"/>
  <c r="M23" i="5"/>
  <c r="M22" i="5"/>
  <c r="M21" i="5"/>
  <c r="M19" i="5"/>
  <c r="M18" i="5"/>
  <c r="M17" i="5"/>
  <c r="M16" i="5"/>
  <c r="M15" i="5"/>
  <c r="M14" i="5"/>
  <c r="M12" i="5"/>
  <c r="M11" i="5"/>
  <c r="M6" i="5"/>
  <c r="M10" i="5"/>
  <c r="M13" i="5"/>
  <c r="M28" i="5"/>
  <c r="D30" i="5"/>
  <c r="H10" i="5"/>
  <c r="H28" i="5" l="1"/>
  <c r="F30" i="5"/>
  <c r="M26" i="5"/>
  <c r="M29" i="5" s="1"/>
  <c r="H26" i="5"/>
  <c r="I26" i="5"/>
  <c r="I29" i="5" s="1"/>
  <c r="G26" i="5"/>
  <c r="G29" i="5" s="1"/>
  <c r="F29" i="5"/>
  <c r="H29" i="5" s="1"/>
  <c r="L29" i="5"/>
  <c r="E29" i="5"/>
  <c r="H13" i="5"/>
</calcChain>
</file>

<file path=xl/sharedStrings.xml><?xml version="1.0" encoding="utf-8"?>
<sst xmlns="http://schemas.openxmlformats.org/spreadsheetml/2006/main" count="80" uniqueCount="77">
  <si>
    <t>対前年度増減</t>
  </si>
  <si>
    <t>税        目</t>
  </si>
  <si>
    <t>決  算  額</t>
  </si>
  <si>
    <t>A</t>
  </si>
  <si>
    <t>B</t>
  </si>
  <si>
    <t>C=B-A</t>
  </si>
  <si>
    <t>B/A</t>
  </si>
  <si>
    <t>個人県民税</t>
  </si>
  <si>
    <t>法人県民税</t>
  </si>
  <si>
    <t>県民税利子割</t>
  </si>
  <si>
    <t>個人事業税</t>
  </si>
  <si>
    <t>法人事業税</t>
  </si>
  <si>
    <t>地方消費税</t>
  </si>
  <si>
    <t>不動産取得税</t>
  </si>
  <si>
    <t>県たばこ税</t>
  </si>
  <si>
    <t>ゴルフ場利用税</t>
  </si>
  <si>
    <t>自動車税</t>
  </si>
  <si>
    <t>鉱区税</t>
  </si>
  <si>
    <t>自動車取得税</t>
  </si>
  <si>
    <t>軽油引取税</t>
  </si>
  <si>
    <t>旧法による税</t>
  </si>
  <si>
    <t xml:space="preserve">    計  ①</t>
  </si>
  <si>
    <t xml:space="preserve"> （計の内訳）</t>
  </si>
  <si>
    <t>法人二税  ②</t>
  </si>
  <si>
    <t>その他諸税</t>
  </si>
  <si>
    <t xml:space="preserve">  ②／①  (%)</t>
  </si>
  <si>
    <t>　　 　    　　　（単位：千円・％）</t>
  </si>
  <si>
    <t>前年度比</t>
  </si>
  <si>
    <t>対最終予算</t>
  </si>
  <si>
    <t>収入未済額</t>
  </si>
  <si>
    <t>過不足額</t>
  </si>
  <si>
    <t>増減額</t>
  </si>
  <si>
    <t>税目</t>
  </si>
  <si>
    <t>Ｐ</t>
  </si>
  <si>
    <t>D=B-P</t>
  </si>
  <si>
    <t>個人県</t>
  </si>
  <si>
    <t>法人県</t>
  </si>
  <si>
    <t>利子割</t>
  </si>
  <si>
    <t>個人事</t>
  </si>
  <si>
    <t>法人事</t>
  </si>
  <si>
    <t>地方消</t>
  </si>
  <si>
    <t>不動産</t>
  </si>
  <si>
    <t>たばこ</t>
  </si>
  <si>
    <t>ゴルフ</t>
  </si>
  <si>
    <t>固定資産税</t>
  </si>
  <si>
    <t>自動取</t>
  </si>
  <si>
    <t>軽油引</t>
  </si>
  <si>
    <t>旧法税</t>
  </si>
  <si>
    <t>計  ①</t>
  </si>
  <si>
    <t>計内訳</t>
  </si>
  <si>
    <t>法二②</t>
  </si>
  <si>
    <t>その他</t>
  </si>
  <si>
    <t>②/①(%)</t>
  </si>
  <si>
    <t>自動車</t>
    <rPh sb="0" eb="3">
      <t>ジドウシャ</t>
    </rPh>
    <phoneticPr fontId="3"/>
  </si>
  <si>
    <t>固定</t>
    <rPh sb="0" eb="2">
      <t>コテイ</t>
    </rPh>
    <phoneticPr fontId="3"/>
  </si>
  <si>
    <t>狩猟税</t>
    <rPh sb="0" eb="2">
      <t>シュリョウ</t>
    </rPh>
    <rPh sb="2" eb="3">
      <t>ゼイ</t>
    </rPh>
    <phoneticPr fontId="3"/>
  </si>
  <si>
    <t>産廃税</t>
    <rPh sb="0" eb="2">
      <t>サンパイ</t>
    </rPh>
    <rPh sb="2" eb="3">
      <t>ゼイ</t>
    </rPh>
    <phoneticPr fontId="3"/>
  </si>
  <si>
    <t>産業廃棄物税</t>
    <rPh sb="0" eb="2">
      <t>サンギョウ</t>
    </rPh>
    <rPh sb="2" eb="5">
      <t>ハイキブツ</t>
    </rPh>
    <rPh sb="5" eb="6">
      <t>ゼイ</t>
    </rPh>
    <phoneticPr fontId="3"/>
  </si>
  <si>
    <t>-</t>
    <phoneticPr fontId="3"/>
  </si>
  <si>
    <t>所得割・均等割</t>
    <rPh sb="0" eb="3">
      <t>ショトクワリ</t>
    </rPh>
    <rPh sb="4" eb="7">
      <t>キントウワリ</t>
    </rPh>
    <phoneticPr fontId="3"/>
  </si>
  <si>
    <t>配当割</t>
    <rPh sb="0" eb="2">
      <t>ハイトウ</t>
    </rPh>
    <rPh sb="2" eb="3">
      <t>ワ</t>
    </rPh>
    <phoneticPr fontId="3"/>
  </si>
  <si>
    <t>株式等譲渡所得割</t>
    <rPh sb="0" eb="2">
      <t>カブシキ</t>
    </rPh>
    <rPh sb="2" eb="3">
      <t>トウ</t>
    </rPh>
    <rPh sb="3" eb="5">
      <t>ジョウト</t>
    </rPh>
    <rPh sb="5" eb="8">
      <t>ショトクワリ</t>
    </rPh>
    <phoneticPr fontId="3"/>
  </si>
  <si>
    <t>平成19年度</t>
    <rPh sb="0" eb="2">
      <t>ヘイセイ</t>
    </rPh>
    <rPh sb="4" eb="6">
      <t>ネンド</t>
    </rPh>
    <phoneticPr fontId="3"/>
  </si>
  <si>
    <t>19年度</t>
    <rPh sb="2" eb="4">
      <t>ネンド</t>
    </rPh>
    <phoneticPr fontId="3"/>
  </si>
  <si>
    <t>(所得)</t>
    <rPh sb="1" eb="3">
      <t>ショトク</t>
    </rPh>
    <phoneticPr fontId="3"/>
  </si>
  <si>
    <t>(配当)</t>
    <rPh sb="1" eb="3">
      <t>ハイトウ</t>
    </rPh>
    <phoneticPr fontId="3"/>
  </si>
  <si>
    <t>(株式)</t>
    <rPh sb="1" eb="3">
      <t>カブシキ</t>
    </rPh>
    <phoneticPr fontId="3"/>
  </si>
  <si>
    <t>鉱区税</t>
    <phoneticPr fontId="3"/>
  </si>
  <si>
    <t>　　　　　平成 ２０ 年 度　県 税 決 算 状 況</t>
    <phoneticPr fontId="3"/>
  </si>
  <si>
    <t>平成20年度</t>
    <rPh sb="0" eb="2">
      <t>ヘイセイ</t>
    </rPh>
    <rPh sb="4" eb="6">
      <t>ネンド</t>
    </rPh>
    <phoneticPr fontId="3"/>
  </si>
  <si>
    <t>20年度</t>
    <rPh sb="2" eb="4">
      <t>ネンド</t>
    </rPh>
    <phoneticPr fontId="3"/>
  </si>
  <si>
    <t>20年度末</t>
    <rPh sb="2" eb="5">
      <t>ネンドマツ</t>
    </rPh>
    <phoneticPr fontId="3"/>
  </si>
  <si>
    <t>19年度末未済</t>
    <phoneticPr fontId="3"/>
  </si>
  <si>
    <t>収 入 歩 合</t>
    <phoneticPr fontId="3"/>
  </si>
  <si>
    <t>最終予算額</t>
    <phoneticPr fontId="3"/>
  </si>
  <si>
    <t>-</t>
    <phoneticPr fontId="3"/>
  </si>
  <si>
    <t>確定版</t>
    <rPh sb="0" eb="2">
      <t>カクテイ</t>
    </rPh>
    <rPh sb="2" eb="3">
      <t>バン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</si>
</sst>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.0"/>
    <numFmt numFmtId="177" formatCode="0.0"/>
    <numFmt numFmtId="178" formatCode="#,##0_ "/>
    <numFmt numFmtId="180" formatCode="#,##0;&quot;△ &quot;#,##0"/>
  </numFmts>
  <fonts count="13">
    <font>
      <sz val="11"/>
      <name val="明朝"/>
      <family val="3"/>
      <charset val="128"/>
    </font>
    <font>
      <sz val="11"/>
      <name val="明朝"/>
      <family val="3"/>
      <charset val="128"/>
    </font>
    <font>
      <sz val="12"/>
      <name val="明朝"/>
      <family val="1"/>
      <charset val="128"/>
    </font>
    <font>
      <sz val="6"/>
      <name val="明朝"/>
      <family val="3"/>
      <charset val="128"/>
    </font>
    <font>
      <b/>
      <sz val="12"/>
      <name val="ＪＳゴシック"/>
      <family val="3"/>
      <charset val="128"/>
    </font>
    <font>
      <sz val="20"/>
      <name val="明朝"/>
      <family val="3"/>
      <charset val="128"/>
    </font>
    <font>
      <sz val="11"/>
      <color indexed="10"/>
      <name val="明朝"/>
      <family val="3"/>
      <charset val="128"/>
    </font>
    <font>
      <sz val="20"/>
      <name val="ＭＳ 明朝"/>
      <family val="1"/>
      <charset val="128"/>
    </font>
    <font>
      <sz val="11"/>
      <name val="ＭＳ 明朝"/>
      <family val="1"/>
      <charset val="128"/>
    </font>
    <font>
      <sz val="12"/>
      <color indexed="10"/>
      <name val="明朝"/>
      <family val="3"/>
      <charset val="128"/>
    </font>
    <font>
      <b/>
      <sz val="12"/>
      <name val="明朝"/>
      <family val="3"/>
      <charset val="128"/>
    </font>
    <font>
      <sz val="12"/>
      <name val="ＭＳ 明朝"/>
      <family val="1"/>
      <charset val="128"/>
    </font>
    <font>
      <sz val="10"/>
      <name val="明朝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</fills>
  <borders count="52">
    <border>
      <left/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94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2" xfId="0" applyBorder="1" applyAlignment="1">
      <alignment horizontal="left"/>
    </xf>
    <xf numFmtId="0" fontId="0" fillId="0" borderId="3" xfId="0" applyBorder="1"/>
    <xf numFmtId="0" fontId="0" fillId="0" borderId="4" xfId="0" applyBorder="1"/>
    <xf numFmtId="177" fontId="2" fillId="0" borderId="5" xfId="0" applyNumberFormat="1" applyFont="1" applyBorder="1"/>
    <xf numFmtId="0" fontId="2" fillId="0" borderId="3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0" xfId="0" applyFont="1"/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distributed"/>
    </xf>
    <xf numFmtId="0" fontId="2" fillId="0" borderId="13" xfId="0" applyFont="1" applyBorder="1" applyAlignment="1">
      <alignment horizontal="distributed"/>
    </xf>
    <xf numFmtId="0" fontId="0" fillId="0" borderId="0" xfId="0" applyFill="1"/>
    <xf numFmtId="177" fontId="2" fillId="0" borderId="14" xfId="0" applyNumberFormat="1" applyFont="1" applyBorder="1"/>
    <xf numFmtId="177" fontId="2" fillId="0" borderId="15" xfId="0" applyNumberFormat="1" applyFont="1" applyBorder="1"/>
    <xf numFmtId="0" fontId="2" fillId="0" borderId="0" xfId="0" applyFont="1" applyBorder="1"/>
    <xf numFmtId="178" fontId="0" fillId="0" borderId="0" xfId="0" applyNumberFormat="1"/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distributed"/>
    </xf>
    <xf numFmtId="0" fontId="0" fillId="0" borderId="0" xfId="0" applyFill="1" applyBorder="1"/>
    <xf numFmtId="3" fontId="2" fillId="0" borderId="18" xfId="0" applyNumberFormat="1" applyFont="1" applyBorder="1"/>
    <xf numFmtId="3" fontId="2" fillId="0" borderId="19" xfId="0" applyNumberFormat="1" applyFont="1" applyBorder="1"/>
    <xf numFmtId="0" fontId="0" fillId="0" borderId="20" xfId="0" applyBorder="1"/>
    <xf numFmtId="180" fontId="2" fillId="0" borderId="14" xfId="0" applyNumberFormat="1" applyFont="1" applyBorder="1"/>
    <xf numFmtId="180" fontId="2" fillId="0" borderId="21" xfId="0" applyNumberFormat="1" applyFont="1" applyBorder="1"/>
    <xf numFmtId="3" fontId="2" fillId="0" borderId="22" xfId="0" applyNumberFormat="1" applyFont="1" applyBorder="1"/>
    <xf numFmtId="180" fontId="2" fillId="0" borderId="15" xfId="0" applyNumberFormat="1" applyFont="1" applyBorder="1"/>
    <xf numFmtId="0" fontId="2" fillId="0" borderId="5" xfId="0" applyFont="1" applyBorder="1"/>
    <xf numFmtId="0" fontId="5" fillId="0" borderId="0" xfId="0" applyFont="1" applyFill="1"/>
    <xf numFmtId="0" fontId="6" fillId="0" borderId="0" xfId="0" applyFont="1" applyFill="1"/>
    <xf numFmtId="0" fontId="7" fillId="0" borderId="0" xfId="0" applyFont="1"/>
    <xf numFmtId="0" fontId="8" fillId="0" borderId="0" xfId="0" applyFont="1"/>
    <xf numFmtId="0" fontId="8" fillId="0" borderId="0" xfId="0" applyFont="1" applyBorder="1"/>
    <xf numFmtId="3" fontId="8" fillId="0" borderId="0" xfId="0" applyNumberFormat="1" applyFont="1"/>
    <xf numFmtId="0" fontId="2" fillId="0" borderId="23" xfId="0" applyFont="1" applyFill="1" applyBorder="1" applyAlignment="1">
      <alignment horizontal="centerContinuous"/>
    </xf>
    <xf numFmtId="0" fontId="2" fillId="0" borderId="22" xfId="0" applyFont="1" applyFill="1" applyBorder="1" applyAlignment="1">
      <alignment horizontal="centerContinuous"/>
    </xf>
    <xf numFmtId="0" fontId="2" fillId="0" borderId="24" xfId="0" applyFont="1" applyFill="1" applyBorder="1"/>
    <xf numFmtId="0" fontId="2" fillId="0" borderId="25" xfId="0" applyFont="1" applyBorder="1"/>
    <xf numFmtId="0" fontId="0" fillId="0" borderId="26" xfId="0" applyBorder="1"/>
    <xf numFmtId="0" fontId="2" fillId="0" borderId="23" xfId="0" applyFont="1" applyBorder="1" applyAlignment="1">
      <alignment horizontal="centerContinuous"/>
    </xf>
    <xf numFmtId="0" fontId="2" fillId="0" borderId="17" xfId="0" applyFont="1" applyBorder="1"/>
    <xf numFmtId="0" fontId="2" fillId="0" borderId="27" xfId="0" applyFont="1" applyBorder="1" applyAlignment="1">
      <alignment horizontal="right"/>
    </xf>
    <xf numFmtId="180" fontId="2" fillId="0" borderId="26" xfId="0" applyNumberFormat="1" applyFont="1" applyBorder="1"/>
    <xf numFmtId="0" fontId="2" fillId="0" borderId="0" xfId="0" applyFont="1" applyFill="1" applyBorder="1"/>
    <xf numFmtId="180" fontId="2" fillId="0" borderId="28" xfId="0" applyNumberFormat="1" applyFont="1" applyBorder="1"/>
    <xf numFmtId="177" fontId="2" fillId="0" borderId="28" xfId="0" applyNumberFormat="1" applyFont="1" applyBorder="1"/>
    <xf numFmtId="0" fontId="0" fillId="0" borderId="29" xfId="0" applyBorder="1"/>
    <xf numFmtId="0" fontId="2" fillId="0" borderId="30" xfId="0" applyFont="1" applyBorder="1" applyAlignment="1">
      <alignment horizontal="distributed"/>
    </xf>
    <xf numFmtId="0" fontId="0" fillId="0" borderId="31" xfId="0" applyBorder="1"/>
    <xf numFmtId="177" fontId="2" fillId="0" borderId="21" xfId="0" applyNumberFormat="1" applyFont="1" applyBorder="1"/>
    <xf numFmtId="0" fontId="2" fillId="0" borderId="0" xfId="0" applyFont="1" applyFill="1" applyBorder="1" applyAlignment="1">
      <alignment horizontal="left"/>
    </xf>
    <xf numFmtId="180" fontId="2" fillId="2" borderId="14" xfId="0" applyNumberFormat="1" applyFont="1" applyFill="1" applyBorder="1"/>
    <xf numFmtId="180" fontId="2" fillId="2" borderId="14" xfId="0" applyNumberFormat="1" applyFont="1" applyFill="1" applyBorder="1" applyAlignment="1">
      <alignment horizontal="right"/>
    </xf>
    <xf numFmtId="180" fontId="2" fillId="2" borderId="21" xfId="0" applyNumberFormat="1" applyFont="1" applyFill="1" applyBorder="1"/>
    <xf numFmtId="0" fontId="2" fillId="2" borderId="5" xfId="0" applyFont="1" applyFill="1" applyBorder="1"/>
    <xf numFmtId="0" fontId="0" fillId="2" borderId="0" xfId="0" applyFill="1" applyBorder="1"/>
    <xf numFmtId="0" fontId="0" fillId="2" borderId="0" xfId="0" applyFill="1"/>
    <xf numFmtId="3" fontId="8" fillId="2" borderId="0" xfId="0" applyNumberFormat="1" applyFont="1" applyFill="1"/>
    <xf numFmtId="0" fontId="2" fillId="2" borderId="0" xfId="0" applyFont="1" applyFill="1"/>
    <xf numFmtId="0" fontId="2" fillId="2" borderId="22" xfId="0" applyFont="1" applyFill="1" applyBorder="1" applyAlignment="1">
      <alignment horizontal="centerContinuous"/>
    </xf>
    <xf numFmtId="0" fontId="4" fillId="2" borderId="32" xfId="0" applyFont="1" applyFill="1" applyBorder="1" applyAlignment="1">
      <alignment horizontal="center"/>
    </xf>
    <xf numFmtId="0" fontId="4" fillId="2" borderId="33" xfId="0" applyFont="1" applyFill="1" applyBorder="1" applyAlignment="1">
      <alignment horizontal="right"/>
    </xf>
    <xf numFmtId="3" fontId="4" fillId="2" borderId="34" xfId="0" applyNumberFormat="1" applyFont="1" applyFill="1" applyBorder="1"/>
    <xf numFmtId="3" fontId="4" fillId="2" borderId="35" xfId="0" applyNumberFormat="1" applyFont="1" applyFill="1" applyBorder="1"/>
    <xf numFmtId="3" fontId="4" fillId="2" borderId="36" xfId="0" applyNumberFormat="1" applyFont="1" applyFill="1" applyBorder="1"/>
    <xf numFmtId="0" fontId="4" fillId="2" borderId="37" xfId="0" applyFont="1" applyFill="1" applyBorder="1"/>
    <xf numFmtId="38" fontId="0" fillId="0" borderId="0" xfId="1" applyFont="1"/>
    <xf numFmtId="38" fontId="2" fillId="0" borderId="0" xfId="1" applyFont="1"/>
    <xf numFmtId="177" fontId="2" fillId="0" borderId="14" xfId="0" applyNumberFormat="1" applyFont="1" applyBorder="1" applyAlignment="1">
      <alignment horizontal="right"/>
    </xf>
    <xf numFmtId="0" fontId="0" fillId="0" borderId="25" xfId="0" applyBorder="1"/>
    <xf numFmtId="0" fontId="0" fillId="0" borderId="38" xfId="0" applyBorder="1"/>
    <xf numFmtId="0" fontId="2" fillId="0" borderId="0" xfId="0" applyFont="1" applyAlignment="1">
      <alignment horizontal="center"/>
    </xf>
    <xf numFmtId="180" fontId="2" fillId="0" borderId="36" xfId="0" applyNumberFormat="1" applyFont="1" applyBorder="1"/>
    <xf numFmtId="0" fontId="4" fillId="0" borderId="32" xfId="0" applyFont="1" applyFill="1" applyBorder="1"/>
    <xf numFmtId="0" fontId="4" fillId="0" borderId="33" xfId="0" applyFont="1" applyFill="1" applyBorder="1" applyAlignment="1">
      <alignment horizontal="center"/>
    </xf>
    <xf numFmtId="176" fontId="4" fillId="2" borderId="22" xfId="0" applyNumberFormat="1" applyFont="1" applyFill="1" applyBorder="1"/>
    <xf numFmtId="176" fontId="4" fillId="2" borderId="26" xfId="0" applyNumberFormat="1" applyFont="1" applyFill="1" applyBorder="1"/>
    <xf numFmtId="176" fontId="4" fillId="2" borderId="1" xfId="0" applyNumberFormat="1" applyFont="1" applyFill="1" applyBorder="1"/>
    <xf numFmtId="177" fontId="4" fillId="2" borderId="1" xfId="0" applyNumberFormat="1" applyFont="1" applyFill="1" applyBorder="1"/>
    <xf numFmtId="176" fontId="4" fillId="2" borderId="1" xfId="0" applyNumberFormat="1" applyFont="1" applyFill="1" applyBorder="1" applyAlignment="1">
      <alignment horizontal="right"/>
    </xf>
    <xf numFmtId="176" fontId="4" fillId="2" borderId="31" xfId="0" applyNumberFormat="1" applyFont="1" applyFill="1" applyBorder="1"/>
    <xf numFmtId="0" fontId="4" fillId="2" borderId="2" xfId="0" applyFont="1" applyFill="1" applyBorder="1"/>
    <xf numFmtId="0" fontId="0" fillId="3" borderId="38" xfId="0" applyFill="1" applyBorder="1"/>
    <xf numFmtId="0" fontId="2" fillId="3" borderId="12" xfId="0" applyFont="1" applyFill="1" applyBorder="1" applyAlignment="1">
      <alignment horizontal="distributed"/>
    </xf>
    <xf numFmtId="0" fontId="0" fillId="3" borderId="1" xfId="0" applyFill="1" applyBorder="1"/>
    <xf numFmtId="3" fontId="4" fillId="3" borderId="39" xfId="0" applyNumberFormat="1" applyFont="1" applyFill="1" applyBorder="1"/>
    <xf numFmtId="180" fontId="2" fillId="3" borderId="28" xfId="0" applyNumberFormat="1" applyFont="1" applyFill="1" applyBorder="1"/>
    <xf numFmtId="177" fontId="2" fillId="3" borderId="28" xfId="0" applyNumberFormat="1" applyFont="1" applyFill="1" applyBorder="1"/>
    <xf numFmtId="176" fontId="4" fillId="3" borderId="26" xfId="0" applyNumberFormat="1" applyFont="1" applyFill="1" applyBorder="1"/>
    <xf numFmtId="180" fontId="2" fillId="3" borderId="14" xfId="0" applyNumberFormat="1" applyFont="1" applyFill="1" applyBorder="1"/>
    <xf numFmtId="0" fontId="0" fillId="3" borderId="40" xfId="0" applyFill="1" applyBorder="1"/>
    <xf numFmtId="0" fontId="0" fillId="3" borderId="4" xfId="0" applyFill="1" applyBorder="1"/>
    <xf numFmtId="3" fontId="4" fillId="3" borderId="35" xfId="0" applyNumberFormat="1" applyFont="1" applyFill="1" applyBorder="1"/>
    <xf numFmtId="177" fontId="2" fillId="3" borderId="14" xfId="0" applyNumberFormat="1" applyFont="1" applyFill="1" applyBorder="1"/>
    <xf numFmtId="176" fontId="4" fillId="3" borderId="1" xfId="0" applyNumberFormat="1" applyFont="1" applyFill="1" applyBorder="1"/>
    <xf numFmtId="0" fontId="0" fillId="3" borderId="3" xfId="0" applyFill="1" applyBorder="1"/>
    <xf numFmtId="0" fontId="2" fillId="3" borderId="13" xfId="0" applyFont="1" applyFill="1" applyBorder="1" applyAlignment="1">
      <alignment horizontal="distributed"/>
    </xf>
    <xf numFmtId="0" fontId="0" fillId="3" borderId="2" xfId="0" applyFill="1" applyBorder="1"/>
    <xf numFmtId="180" fontId="2" fillId="3" borderId="5" xfId="0" applyNumberFormat="1" applyFont="1" applyFill="1" applyBorder="1"/>
    <xf numFmtId="177" fontId="2" fillId="3" borderId="5" xfId="0" applyNumberFormat="1" applyFont="1" applyFill="1" applyBorder="1"/>
    <xf numFmtId="176" fontId="4" fillId="3" borderId="41" xfId="0" applyNumberFormat="1" applyFont="1" applyFill="1" applyBorder="1"/>
    <xf numFmtId="180" fontId="2" fillId="3" borderId="42" xfId="0" applyNumberFormat="1" applyFont="1" applyFill="1" applyBorder="1"/>
    <xf numFmtId="0" fontId="2" fillId="3" borderId="18" xfId="0" applyFont="1" applyFill="1" applyBorder="1" applyAlignment="1">
      <alignment horizontal="distributed"/>
    </xf>
    <xf numFmtId="0" fontId="0" fillId="3" borderId="26" xfId="0" applyFill="1" applyBorder="1" applyAlignment="1">
      <alignment horizontal="left"/>
    </xf>
    <xf numFmtId="0" fontId="4" fillId="3" borderId="39" xfId="0" applyFont="1" applyFill="1" applyBorder="1"/>
    <xf numFmtId="180" fontId="2" fillId="3" borderId="39" xfId="0" applyNumberFormat="1" applyFont="1" applyFill="1" applyBorder="1"/>
    <xf numFmtId="0" fontId="4" fillId="3" borderId="26" xfId="0" applyFont="1" applyFill="1" applyBorder="1"/>
    <xf numFmtId="0" fontId="2" fillId="3" borderId="19" xfId="0" applyFont="1" applyFill="1" applyBorder="1" applyAlignment="1">
      <alignment horizontal="distributed"/>
    </xf>
    <xf numFmtId="0" fontId="0" fillId="3" borderId="41" xfId="0" applyFill="1" applyBorder="1"/>
    <xf numFmtId="180" fontId="2" fillId="3" borderId="41" xfId="0" applyNumberFormat="1" applyFont="1" applyFill="1" applyBorder="1"/>
    <xf numFmtId="0" fontId="10" fillId="0" borderId="16" xfId="0" applyFont="1" applyBorder="1" applyAlignment="1">
      <alignment horizontal="center"/>
    </xf>
    <xf numFmtId="0" fontId="10" fillId="0" borderId="17" xfId="0" applyFont="1" applyBorder="1" applyAlignment="1">
      <alignment horizontal="center"/>
    </xf>
    <xf numFmtId="0" fontId="10" fillId="0" borderId="27" xfId="0" applyFont="1" applyBorder="1" applyAlignment="1">
      <alignment horizontal="right"/>
    </xf>
    <xf numFmtId="3" fontId="10" fillId="2" borderId="34" xfId="0" applyNumberFormat="1" applyFont="1" applyFill="1" applyBorder="1"/>
    <xf numFmtId="3" fontId="10" fillId="3" borderId="39" xfId="0" applyNumberFormat="1" applyFont="1" applyFill="1" applyBorder="1"/>
    <xf numFmtId="3" fontId="10" fillId="2" borderId="39" xfId="0" applyNumberFormat="1" applyFont="1" applyFill="1" applyBorder="1"/>
    <xf numFmtId="3" fontId="10" fillId="2" borderId="35" xfId="0" applyNumberFormat="1" applyFont="1" applyFill="1" applyBorder="1"/>
    <xf numFmtId="3" fontId="10" fillId="3" borderId="35" xfId="0" applyNumberFormat="1" applyFont="1" applyFill="1" applyBorder="1"/>
    <xf numFmtId="3" fontId="10" fillId="2" borderId="36" xfId="0" applyNumberFormat="1" applyFont="1" applyFill="1" applyBorder="1"/>
    <xf numFmtId="0" fontId="10" fillId="3" borderId="39" xfId="0" applyFont="1" applyFill="1" applyBorder="1"/>
    <xf numFmtId="3" fontId="10" fillId="2" borderId="14" xfId="0" applyNumberFormat="1" applyFont="1" applyFill="1" applyBorder="1"/>
    <xf numFmtId="3" fontId="10" fillId="3" borderId="14" xfId="0" applyNumberFormat="1" applyFont="1" applyFill="1" applyBorder="1"/>
    <xf numFmtId="0" fontId="10" fillId="2" borderId="37" xfId="0" applyFont="1" applyFill="1" applyBorder="1"/>
    <xf numFmtId="0" fontId="9" fillId="0" borderId="0" xfId="0" applyFont="1"/>
    <xf numFmtId="3" fontId="9" fillId="0" borderId="43" xfId="0" applyNumberFormat="1" applyFont="1" applyBorder="1"/>
    <xf numFmtId="3" fontId="9" fillId="0" borderId="39" xfId="0" applyNumberFormat="1" applyFont="1" applyBorder="1"/>
    <xf numFmtId="0" fontId="9" fillId="0" borderId="34" xfId="0" applyFont="1" applyBorder="1"/>
    <xf numFmtId="3" fontId="9" fillId="0" borderId="14" xfId="0" applyNumberFormat="1" applyFont="1" applyBorder="1"/>
    <xf numFmtId="0" fontId="9" fillId="0" borderId="37" xfId="0" applyFont="1" applyBorder="1"/>
    <xf numFmtId="0" fontId="11" fillId="0" borderId="22" xfId="0" applyFont="1" applyBorder="1" applyAlignment="1">
      <alignment horizontal="center"/>
    </xf>
    <xf numFmtId="0" fontId="11" fillId="0" borderId="41" xfId="0" applyFont="1" applyBorder="1" applyAlignment="1">
      <alignment horizontal="center"/>
    </xf>
    <xf numFmtId="0" fontId="2" fillId="0" borderId="44" xfId="0" applyFont="1" applyBorder="1" applyAlignment="1">
      <alignment horizontal="center"/>
    </xf>
    <xf numFmtId="0" fontId="11" fillId="0" borderId="7" xfId="0" applyFont="1" applyBorder="1" applyAlignment="1">
      <alignment horizontal="right"/>
    </xf>
    <xf numFmtId="0" fontId="2" fillId="0" borderId="45" xfId="0" applyFont="1" applyBorder="1" applyAlignment="1">
      <alignment horizontal="right"/>
    </xf>
    <xf numFmtId="3" fontId="2" fillId="2" borderId="34" xfId="0" applyNumberFormat="1" applyFont="1" applyFill="1" applyBorder="1"/>
    <xf numFmtId="3" fontId="2" fillId="0" borderId="46" xfId="0" applyNumberFormat="1" applyFont="1" applyBorder="1"/>
    <xf numFmtId="3" fontId="2" fillId="3" borderId="39" xfId="0" applyNumberFormat="1" applyFont="1" applyFill="1" applyBorder="1"/>
    <xf numFmtId="3" fontId="2" fillId="3" borderId="40" xfId="0" applyNumberFormat="1" applyFont="1" applyFill="1" applyBorder="1"/>
    <xf numFmtId="3" fontId="2" fillId="2" borderId="39" xfId="0" applyNumberFormat="1" applyFont="1" applyFill="1" applyBorder="1"/>
    <xf numFmtId="3" fontId="2" fillId="0" borderId="40" xfId="0" applyNumberFormat="1" applyFont="1" applyBorder="1"/>
    <xf numFmtId="3" fontId="4" fillId="2" borderId="39" xfId="0" applyNumberFormat="1" applyFont="1" applyFill="1" applyBorder="1"/>
    <xf numFmtId="3" fontId="2" fillId="2" borderId="35" xfId="0" applyNumberFormat="1" applyFont="1" applyFill="1" applyBorder="1"/>
    <xf numFmtId="3" fontId="2" fillId="0" borderId="47" xfId="0" applyNumberFormat="1" applyFont="1" applyBorder="1"/>
    <xf numFmtId="3" fontId="2" fillId="3" borderId="35" xfId="0" applyNumberFormat="1" applyFont="1" applyFill="1" applyBorder="1"/>
    <xf numFmtId="3" fontId="2" fillId="3" borderId="47" xfId="0" applyNumberFormat="1" applyFont="1" applyFill="1" applyBorder="1"/>
    <xf numFmtId="3" fontId="2" fillId="2" borderId="35" xfId="0" applyNumberFormat="1" applyFont="1" applyFill="1" applyBorder="1" applyAlignment="1">
      <alignment horizontal="right"/>
    </xf>
    <xf numFmtId="3" fontId="2" fillId="0" borderId="47" xfId="0" applyNumberFormat="1" applyFont="1" applyBorder="1" applyAlignment="1">
      <alignment horizontal="right"/>
    </xf>
    <xf numFmtId="3" fontId="4" fillId="2" borderId="35" xfId="0" applyNumberFormat="1" applyFont="1" applyFill="1" applyBorder="1" applyAlignment="1">
      <alignment horizontal="right"/>
    </xf>
    <xf numFmtId="3" fontId="2" fillId="3" borderId="37" xfId="0" applyNumberFormat="1" applyFont="1" applyFill="1" applyBorder="1"/>
    <xf numFmtId="3" fontId="2" fillId="3" borderId="48" xfId="0" applyNumberFormat="1" applyFont="1" applyFill="1" applyBorder="1"/>
    <xf numFmtId="3" fontId="4" fillId="3" borderId="37" xfId="0" applyNumberFormat="1" applyFont="1" applyFill="1" applyBorder="1"/>
    <xf numFmtId="3" fontId="2" fillId="0" borderId="31" xfId="0" applyNumberFormat="1" applyFont="1" applyBorder="1"/>
    <xf numFmtId="3" fontId="2" fillId="0" borderId="49" xfId="0" applyNumberFormat="1" applyFont="1" applyBorder="1"/>
    <xf numFmtId="0" fontId="2" fillId="3" borderId="26" xfId="0" applyFont="1" applyFill="1" applyBorder="1"/>
    <xf numFmtId="0" fontId="2" fillId="3" borderId="40" xfId="0" applyFont="1" applyFill="1" applyBorder="1"/>
    <xf numFmtId="3" fontId="2" fillId="0" borderId="1" xfId="0" applyNumberFormat="1" applyFont="1" applyBorder="1"/>
    <xf numFmtId="3" fontId="2" fillId="3" borderId="1" xfId="0" applyNumberFormat="1" applyFont="1" applyFill="1" applyBorder="1"/>
    <xf numFmtId="3" fontId="2" fillId="3" borderId="19" xfId="0" applyNumberFormat="1" applyFont="1" applyFill="1" applyBorder="1"/>
    <xf numFmtId="0" fontId="2" fillId="0" borderId="2" xfId="0" applyFont="1" applyBorder="1"/>
    <xf numFmtId="0" fontId="2" fillId="0" borderId="48" xfId="0" applyFont="1" applyBorder="1"/>
    <xf numFmtId="0" fontId="2" fillId="0" borderId="50" xfId="0" applyFont="1" applyBorder="1" applyAlignment="1">
      <alignment horizontal="center"/>
    </xf>
    <xf numFmtId="0" fontId="2" fillId="0" borderId="51" xfId="0" applyFont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33" xfId="0" applyFont="1" applyBorder="1" applyAlignment="1">
      <alignment horizontal="center"/>
    </xf>
    <xf numFmtId="176" fontId="2" fillId="2" borderId="46" xfId="0" applyNumberFormat="1" applyFont="1" applyFill="1" applyBorder="1"/>
    <xf numFmtId="0" fontId="2" fillId="0" borderId="34" xfId="0" applyFont="1" applyBorder="1" applyAlignment="1">
      <alignment horizontal="center"/>
    </xf>
    <xf numFmtId="176" fontId="2" fillId="3" borderId="40" xfId="0" applyNumberFormat="1" applyFont="1" applyFill="1" applyBorder="1"/>
    <xf numFmtId="0" fontId="2" fillId="3" borderId="39" xfId="0" applyFont="1" applyFill="1" applyBorder="1" applyAlignment="1">
      <alignment horizontal="center"/>
    </xf>
    <xf numFmtId="176" fontId="2" fillId="2" borderId="40" xfId="0" applyNumberFormat="1" applyFont="1" applyFill="1" applyBorder="1"/>
    <xf numFmtId="0" fontId="2" fillId="0" borderId="39" xfId="0" applyFont="1" applyBorder="1" applyAlignment="1">
      <alignment horizontal="center"/>
    </xf>
    <xf numFmtId="176" fontId="2" fillId="2" borderId="47" xfId="0" applyNumberFormat="1" applyFont="1" applyFill="1" applyBorder="1"/>
    <xf numFmtId="0" fontId="2" fillId="0" borderId="35" xfId="0" applyFont="1" applyBorder="1" applyAlignment="1">
      <alignment horizontal="center"/>
    </xf>
    <xf numFmtId="176" fontId="2" fillId="3" borderId="47" xfId="0" applyNumberFormat="1" applyFont="1" applyFill="1" applyBorder="1"/>
    <xf numFmtId="0" fontId="2" fillId="3" borderId="35" xfId="0" applyFont="1" applyFill="1" applyBorder="1" applyAlignment="1">
      <alignment horizontal="center"/>
    </xf>
    <xf numFmtId="177" fontId="2" fillId="2" borderId="47" xfId="0" applyNumberFormat="1" applyFont="1" applyFill="1" applyBorder="1"/>
    <xf numFmtId="176" fontId="2" fillId="2" borderId="47" xfId="0" applyNumberFormat="1" applyFont="1" applyFill="1" applyBorder="1" applyAlignment="1">
      <alignment horizontal="right"/>
    </xf>
    <xf numFmtId="176" fontId="2" fillId="3" borderId="44" xfId="0" applyNumberFormat="1" applyFont="1" applyFill="1" applyBorder="1"/>
    <xf numFmtId="3" fontId="10" fillId="3" borderId="32" xfId="0" applyNumberFormat="1" applyFont="1" applyFill="1" applyBorder="1"/>
    <xf numFmtId="0" fontId="2" fillId="3" borderId="32" xfId="0" applyFont="1" applyFill="1" applyBorder="1" applyAlignment="1">
      <alignment horizontal="center"/>
    </xf>
    <xf numFmtId="176" fontId="2" fillId="2" borderId="49" xfId="0" applyNumberFormat="1" applyFont="1" applyFill="1" applyBorder="1"/>
    <xf numFmtId="0" fontId="2" fillId="0" borderId="21" xfId="0" applyFont="1" applyBorder="1" applyAlignment="1">
      <alignment horizontal="center"/>
    </xf>
    <xf numFmtId="0" fontId="2" fillId="3" borderId="26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2" borderId="48" xfId="0" applyFont="1" applyFill="1" applyBorder="1"/>
    <xf numFmtId="0" fontId="12" fillId="0" borderId="2" xfId="0" applyFont="1" applyBorder="1" applyAlignment="1">
      <alignment horizontal="center"/>
    </xf>
    <xf numFmtId="0" fontId="0" fillId="0" borderId="0" xfId="0" applyAlignment="1">
      <alignment horizontal="right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3"/>
  <sheetViews>
    <sheetView showGridLines="0" tabSelected="1" zoomScaleNormal="100" workbookViewId="0">
      <pane xSplit="3" ySplit="5" topLeftCell="D18" activePane="bottomRight" state="frozen"/>
      <selection pane="topRight" activeCell="D1" sqref="D1"/>
      <selection pane="bottomLeft" activeCell="A6" sqref="A6"/>
      <selection pane="bottomRight" activeCell="F38" sqref="F38"/>
    </sheetView>
  </sheetViews>
  <sheetFormatPr defaultColWidth="11.375" defaultRowHeight="14.25"/>
  <cols>
    <col min="1" max="1" width="2" customWidth="1"/>
    <col min="2" max="2" width="25.25" style="1" customWidth="1"/>
    <col min="3" max="3" width="2.375" style="1" customWidth="1"/>
    <col min="4" max="4" width="16" style="38" customWidth="1"/>
    <col min="5" max="5" width="16.5" customWidth="1"/>
    <col min="6" max="6" width="16" customWidth="1"/>
    <col min="7" max="7" width="16.375" customWidth="1"/>
    <col min="8" max="8" width="10.375" customWidth="1"/>
    <col min="9" max="9" width="15.25" customWidth="1"/>
    <col min="10" max="10" width="10" style="18" customWidth="1"/>
    <col min="11" max="11" width="10.125" style="18" customWidth="1"/>
    <col min="12" max="12" width="13.75" style="18" customWidth="1"/>
    <col min="13" max="13" width="13.5" customWidth="1"/>
    <col min="14" max="14" width="8" style="78" customWidth="1"/>
    <col min="15" max="16" width="12.875" customWidth="1"/>
    <col min="17" max="17" width="11.375" customWidth="1"/>
    <col min="18" max="20" width="11.375" style="73" customWidth="1"/>
  </cols>
  <sheetData>
    <row r="1" spans="1:20" ht="29.25" customHeight="1">
      <c r="D1" s="37" t="s">
        <v>68</v>
      </c>
      <c r="E1" s="10"/>
      <c r="F1" s="65"/>
      <c r="G1" s="10"/>
      <c r="H1" s="10"/>
      <c r="I1" s="36"/>
      <c r="K1" s="35"/>
      <c r="M1" s="193" t="s">
        <v>76</v>
      </c>
    </row>
    <row r="2" spans="1:20" ht="25.5" customHeight="1" thickBot="1">
      <c r="A2" s="1"/>
      <c r="D2" s="39"/>
      <c r="E2" s="1"/>
      <c r="F2" s="62"/>
      <c r="G2" s="1"/>
      <c r="H2" s="21"/>
      <c r="I2" s="21"/>
      <c r="J2"/>
      <c r="K2" s="50" t="s">
        <v>26</v>
      </c>
      <c r="L2" s="50"/>
    </row>
    <row r="3" spans="1:20" s="10" customFormat="1" ht="22.5" customHeight="1">
      <c r="A3" s="44"/>
      <c r="B3" s="12"/>
      <c r="C3" s="13"/>
      <c r="D3" s="136" t="s">
        <v>62</v>
      </c>
      <c r="E3" s="46" t="s">
        <v>69</v>
      </c>
      <c r="F3" s="66"/>
      <c r="G3" s="23" t="s">
        <v>0</v>
      </c>
      <c r="H3" s="23" t="s">
        <v>27</v>
      </c>
      <c r="I3" s="23" t="s">
        <v>28</v>
      </c>
      <c r="J3" s="41" t="s">
        <v>73</v>
      </c>
      <c r="K3" s="42"/>
      <c r="L3" s="117" t="s">
        <v>71</v>
      </c>
      <c r="M3" s="23" t="s">
        <v>29</v>
      </c>
      <c r="N3" s="167"/>
      <c r="R3" s="74"/>
      <c r="S3" s="74"/>
      <c r="T3" s="74"/>
    </row>
    <row r="4" spans="1:20" s="10" customFormat="1" ht="22.5" customHeight="1">
      <c r="A4" s="11"/>
      <c r="B4" s="14" t="s">
        <v>1</v>
      </c>
      <c r="C4" s="15"/>
      <c r="D4" s="137" t="s">
        <v>2</v>
      </c>
      <c r="E4" s="138" t="s">
        <v>74</v>
      </c>
      <c r="F4" s="67" t="s">
        <v>2</v>
      </c>
      <c r="G4" s="47"/>
      <c r="H4" s="47"/>
      <c r="I4" s="24" t="s">
        <v>30</v>
      </c>
      <c r="J4" s="43"/>
      <c r="K4" s="80"/>
      <c r="L4" s="118" t="s">
        <v>29</v>
      </c>
      <c r="M4" s="24" t="s">
        <v>31</v>
      </c>
      <c r="N4" s="168" t="s">
        <v>32</v>
      </c>
      <c r="R4" s="74"/>
      <c r="S4" s="74"/>
      <c r="T4" s="74"/>
    </row>
    <row r="5" spans="1:20" s="10" customFormat="1" ht="22.5" customHeight="1" thickBot="1">
      <c r="A5" s="7"/>
      <c r="B5" s="8"/>
      <c r="C5" s="9"/>
      <c r="D5" s="139" t="s">
        <v>3</v>
      </c>
      <c r="E5" s="140" t="s">
        <v>33</v>
      </c>
      <c r="F5" s="68" t="s">
        <v>4</v>
      </c>
      <c r="G5" s="48" t="s">
        <v>5</v>
      </c>
      <c r="H5" s="48" t="s">
        <v>6</v>
      </c>
      <c r="I5" s="48" t="s">
        <v>34</v>
      </c>
      <c r="J5" s="169" t="s">
        <v>63</v>
      </c>
      <c r="K5" s="81" t="s">
        <v>70</v>
      </c>
      <c r="L5" s="119"/>
      <c r="M5" s="48"/>
      <c r="N5" s="170"/>
      <c r="P5" s="130" t="s">
        <v>72</v>
      </c>
      <c r="R5"/>
      <c r="S5"/>
      <c r="T5" s="50"/>
    </row>
    <row r="6" spans="1:20" ht="22.5" customHeight="1">
      <c r="A6" s="76"/>
      <c r="B6" s="16" t="s">
        <v>7</v>
      </c>
      <c r="C6" s="2"/>
      <c r="D6" s="141">
        <f>D7+D8+D9</f>
        <v>50965119</v>
      </c>
      <c r="E6" s="142">
        <f>E7+E8+E9</f>
        <v>51713700</v>
      </c>
      <c r="F6" s="69">
        <f>F7+F8+F9</f>
        <v>51850706</v>
      </c>
      <c r="G6" s="33">
        <f t="shared" ref="G6:G20" si="0">F6-D6</f>
        <v>885587</v>
      </c>
      <c r="H6" s="20">
        <f t="shared" ref="H6:H24" si="1">ROUND(F6/D6*100,1)</f>
        <v>101.7</v>
      </c>
      <c r="I6" s="33">
        <f t="shared" ref="I6:I20" si="2">F6-E6</f>
        <v>137006</v>
      </c>
      <c r="J6" s="171">
        <v>95.6</v>
      </c>
      <c r="K6" s="82">
        <v>95.1</v>
      </c>
      <c r="L6" s="120">
        <f>L7+L8+L9</f>
        <v>2515916</v>
      </c>
      <c r="M6" s="58">
        <f t="shared" ref="M6:M26" si="3">+L6-P6</f>
        <v>282156.97800000012</v>
      </c>
      <c r="N6" s="172" t="s">
        <v>35</v>
      </c>
      <c r="O6" s="22"/>
      <c r="P6" s="131">
        <f>P7+P8+P9</f>
        <v>2233759.0219999999</v>
      </c>
      <c r="R6"/>
      <c r="S6"/>
      <c r="T6"/>
    </row>
    <row r="7" spans="1:20" ht="22.5" customHeight="1">
      <c r="A7" s="89"/>
      <c r="B7" s="90" t="s">
        <v>59</v>
      </c>
      <c r="C7" s="91"/>
      <c r="D7" s="143">
        <v>48958709</v>
      </c>
      <c r="E7" s="144">
        <v>51034100</v>
      </c>
      <c r="F7" s="92">
        <v>51169220</v>
      </c>
      <c r="G7" s="93">
        <f t="shared" si="0"/>
        <v>2210511</v>
      </c>
      <c r="H7" s="94">
        <f t="shared" si="1"/>
        <v>104.5</v>
      </c>
      <c r="I7" s="93">
        <f t="shared" si="2"/>
        <v>135120</v>
      </c>
      <c r="J7" s="173">
        <v>95.4</v>
      </c>
      <c r="K7" s="95">
        <v>95</v>
      </c>
      <c r="L7" s="121">
        <v>2515916</v>
      </c>
      <c r="M7" s="96">
        <f t="shared" si="3"/>
        <v>282156.97800000012</v>
      </c>
      <c r="N7" s="174" t="s">
        <v>64</v>
      </c>
      <c r="O7" s="22"/>
      <c r="P7" s="131">
        <v>2233759.0219999999</v>
      </c>
      <c r="R7"/>
      <c r="S7"/>
      <c r="T7"/>
    </row>
    <row r="8" spans="1:20" ht="22.5" customHeight="1">
      <c r="A8" s="77"/>
      <c r="B8" s="16" t="s">
        <v>60</v>
      </c>
      <c r="C8" s="2"/>
      <c r="D8" s="145">
        <v>1181765</v>
      </c>
      <c r="E8" s="146">
        <v>496900</v>
      </c>
      <c r="F8" s="147">
        <v>498782</v>
      </c>
      <c r="G8" s="51">
        <f t="shared" si="0"/>
        <v>-682983</v>
      </c>
      <c r="H8" s="52">
        <f t="shared" si="1"/>
        <v>42.2</v>
      </c>
      <c r="I8" s="51">
        <f t="shared" si="2"/>
        <v>1882</v>
      </c>
      <c r="J8" s="175">
        <v>100</v>
      </c>
      <c r="K8" s="83">
        <v>100</v>
      </c>
      <c r="L8" s="122">
        <v>0</v>
      </c>
      <c r="M8" s="58">
        <f t="shared" si="3"/>
        <v>0</v>
      </c>
      <c r="N8" s="176" t="s">
        <v>65</v>
      </c>
      <c r="O8" s="22"/>
      <c r="P8" s="131">
        <v>0</v>
      </c>
      <c r="R8"/>
      <c r="S8"/>
      <c r="T8"/>
    </row>
    <row r="9" spans="1:20" ht="22.5" customHeight="1">
      <c r="A9" s="97"/>
      <c r="B9" s="90" t="s">
        <v>61</v>
      </c>
      <c r="C9" s="91"/>
      <c r="D9" s="143">
        <v>824645</v>
      </c>
      <c r="E9" s="144">
        <v>182700</v>
      </c>
      <c r="F9" s="92">
        <v>182704</v>
      </c>
      <c r="G9" s="93">
        <f t="shared" si="0"/>
        <v>-641941</v>
      </c>
      <c r="H9" s="94">
        <f t="shared" si="1"/>
        <v>22.2</v>
      </c>
      <c r="I9" s="93">
        <f t="shared" si="2"/>
        <v>4</v>
      </c>
      <c r="J9" s="173">
        <v>100</v>
      </c>
      <c r="K9" s="95">
        <v>100</v>
      </c>
      <c r="L9" s="121">
        <v>0</v>
      </c>
      <c r="M9" s="96">
        <f t="shared" si="3"/>
        <v>0</v>
      </c>
      <c r="N9" s="174" t="s">
        <v>66</v>
      </c>
      <c r="O9" s="22"/>
      <c r="P9" s="131">
        <v>0</v>
      </c>
      <c r="R9"/>
      <c r="S9"/>
      <c r="T9"/>
    </row>
    <row r="10" spans="1:20" ht="22.5" customHeight="1">
      <c r="A10" s="5"/>
      <c r="B10" s="16" t="s">
        <v>8</v>
      </c>
      <c r="C10" s="2"/>
      <c r="D10" s="148">
        <v>12630656</v>
      </c>
      <c r="E10" s="149">
        <v>11202900</v>
      </c>
      <c r="F10" s="70">
        <v>11256131</v>
      </c>
      <c r="G10" s="30">
        <f t="shared" si="0"/>
        <v>-1374525</v>
      </c>
      <c r="H10" s="19">
        <f t="shared" si="1"/>
        <v>89.1</v>
      </c>
      <c r="I10" s="30">
        <f t="shared" si="2"/>
        <v>53231</v>
      </c>
      <c r="J10" s="177">
        <v>99.2</v>
      </c>
      <c r="K10" s="84">
        <v>99.1</v>
      </c>
      <c r="L10" s="123">
        <v>80135</v>
      </c>
      <c r="M10" s="58">
        <f t="shared" si="3"/>
        <v>-6956.1230000000069</v>
      </c>
      <c r="N10" s="178" t="s">
        <v>36</v>
      </c>
      <c r="O10" s="22"/>
      <c r="P10" s="131">
        <v>87091.123000000007</v>
      </c>
      <c r="R10"/>
      <c r="S10"/>
      <c r="T10"/>
    </row>
    <row r="11" spans="1:20" ht="22.5" customHeight="1">
      <c r="A11" s="98"/>
      <c r="B11" s="90" t="s">
        <v>9</v>
      </c>
      <c r="C11" s="91"/>
      <c r="D11" s="150">
        <v>1508851</v>
      </c>
      <c r="E11" s="151">
        <v>1489400</v>
      </c>
      <c r="F11" s="99">
        <v>1486438</v>
      </c>
      <c r="G11" s="96">
        <f t="shared" si="0"/>
        <v>-22413</v>
      </c>
      <c r="H11" s="100">
        <f t="shared" si="1"/>
        <v>98.5</v>
      </c>
      <c r="I11" s="96">
        <f t="shared" si="2"/>
        <v>-2962</v>
      </c>
      <c r="J11" s="179">
        <v>100</v>
      </c>
      <c r="K11" s="101">
        <v>100</v>
      </c>
      <c r="L11" s="124">
        <v>0</v>
      </c>
      <c r="M11" s="96">
        <f t="shared" si="3"/>
        <v>0</v>
      </c>
      <c r="N11" s="180" t="s">
        <v>37</v>
      </c>
      <c r="O11" s="22"/>
      <c r="P11" s="131">
        <v>0</v>
      </c>
      <c r="R11"/>
      <c r="S11"/>
      <c r="T11"/>
    </row>
    <row r="12" spans="1:20" ht="22.5" customHeight="1">
      <c r="A12" s="5"/>
      <c r="B12" s="16" t="s">
        <v>10</v>
      </c>
      <c r="C12" s="2"/>
      <c r="D12" s="148">
        <v>1644387</v>
      </c>
      <c r="E12" s="149">
        <v>1603100</v>
      </c>
      <c r="F12" s="70">
        <v>1602677</v>
      </c>
      <c r="G12" s="30">
        <f t="shared" si="0"/>
        <v>-41710</v>
      </c>
      <c r="H12" s="19">
        <f t="shared" si="1"/>
        <v>97.5</v>
      </c>
      <c r="I12" s="30">
        <f t="shared" si="2"/>
        <v>-423</v>
      </c>
      <c r="J12" s="177">
        <v>92.1</v>
      </c>
      <c r="K12" s="84">
        <v>93.2</v>
      </c>
      <c r="L12" s="123">
        <v>108625</v>
      </c>
      <c r="M12" s="58">
        <f t="shared" si="3"/>
        <v>-27501.825000000012</v>
      </c>
      <c r="N12" s="178" t="s">
        <v>38</v>
      </c>
      <c r="O12" s="22"/>
      <c r="P12" s="131">
        <v>136126.82500000001</v>
      </c>
      <c r="R12"/>
      <c r="S12"/>
      <c r="T12"/>
    </row>
    <row r="13" spans="1:20" ht="22.5" customHeight="1">
      <c r="A13" s="98"/>
      <c r="B13" s="90" t="s">
        <v>11</v>
      </c>
      <c r="C13" s="91"/>
      <c r="D13" s="150">
        <v>63830168</v>
      </c>
      <c r="E13" s="151">
        <v>58824200</v>
      </c>
      <c r="F13" s="99">
        <f>59133632.714-43.9</f>
        <v>59133588.814000003</v>
      </c>
      <c r="G13" s="96">
        <f t="shared" si="0"/>
        <v>-4696579.185999997</v>
      </c>
      <c r="H13" s="100">
        <f t="shared" si="1"/>
        <v>92.6</v>
      </c>
      <c r="I13" s="96">
        <f t="shared" si="2"/>
        <v>309388.81400000304</v>
      </c>
      <c r="J13" s="179">
        <v>99.6</v>
      </c>
      <c r="K13" s="101">
        <v>99.6</v>
      </c>
      <c r="L13" s="124">
        <v>196292</v>
      </c>
      <c r="M13" s="96">
        <f t="shared" si="3"/>
        <v>-33799.668000000005</v>
      </c>
      <c r="N13" s="180" t="s">
        <v>39</v>
      </c>
      <c r="O13" s="22"/>
      <c r="P13" s="131">
        <v>230091.66800000001</v>
      </c>
      <c r="R13"/>
      <c r="S13"/>
      <c r="T13"/>
    </row>
    <row r="14" spans="1:20" ht="22.5" customHeight="1">
      <c r="A14" s="5"/>
      <c r="B14" s="16" t="s">
        <v>12</v>
      </c>
      <c r="C14" s="2"/>
      <c r="D14" s="148">
        <v>12012883</v>
      </c>
      <c r="E14" s="149">
        <v>11517600</v>
      </c>
      <c r="F14" s="70">
        <v>11719110</v>
      </c>
      <c r="G14" s="30">
        <f t="shared" si="0"/>
        <v>-293773</v>
      </c>
      <c r="H14" s="19">
        <f t="shared" si="1"/>
        <v>97.6</v>
      </c>
      <c r="I14" s="30">
        <f t="shared" si="2"/>
        <v>201510</v>
      </c>
      <c r="J14" s="181">
        <v>100</v>
      </c>
      <c r="K14" s="85">
        <v>100</v>
      </c>
      <c r="L14" s="123">
        <v>0</v>
      </c>
      <c r="M14" s="58">
        <f t="shared" si="3"/>
        <v>0</v>
      </c>
      <c r="N14" s="178" t="s">
        <v>40</v>
      </c>
      <c r="O14" s="22"/>
      <c r="P14" s="131">
        <v>0</v>
      </c>
      <c r="R14"/>
      <c r="S14"/>
      <c r="T14"/>
    </row>
    <row r="15" spans="1:20" ht="22.5" customHeight="1">
      <c r="A15" s="98"/>
      <c r="B15" s="90" t="s">
        <v>13</v>
      </c>
      <c r="C15" s="91"/>
      <c r="D15" s="150">
        <v>5304213</v>
      </c>
      <c r="E15" s="151">
        <v>4865800</v>
      </c>
      <c r="F15" s="99">
        <v>4962774</v>
      </c>
      <c r="G15" s="96">
        <f t="shared" si="0"/>
        <v>-341439</v>
      </c>
      <c r="H15" s="100">
        <f t="shared" si="1"/>
        <v>93.6</v>
      </c>
      <c r="I15" s="96">
        <f t="shared" si="2"/>
        <v>96974</v>
      </c>
      <c r="J15" s="179">
        <v>80.599999999999994</v>
      </c>
      <c r="K15" s="101">
        <v>81.8</v>
      </c>
      <c r="L15" s="124">
        <v>1039638</v>
      </c>
      <c r="M15" s="96">
        <f t="shared" si="3"/>
        <v>-198445.57499999995</v>
      </c>
      <c r="N15" s="180" t="s">
        <v>41</v>
      </c>
      <c r="O15" s="22"/>
      <c r="P15" s="131">
        <v>1238083.575</v>
      </c>
      <c r="R15"/>
      <c r="S15"/>
      <c r="T15"/>
    </row>
    <row r="16" spans="1:20" ht="22.5" customHeight="1">
      <c r="A16" s="5"/>
      <c r="B16" s="16" t="s">
        <v>14</v>
      </c>
      <c r="C16" s="2"/>
      <c r="D16" s="148">
        <v>3370578</v>
      </c>
      <c r="E16" s="149">
        <v>3160400</v>
      </c>
      <c r="F16" s="70">
        <v>3152491</v>
      </c>
      <c r="G16" s="30">
        <f t="shared" si="0"/>
        <v>-218087</v>
      </c>
      <c r="H16" s="19">
        <f t="shared" si="1"/>
        <v>93.5</v>
      </c>
      <c r="I16" s="30">
        <f t="shared" si="2"/>
        <v>-7909</v>
      </c>
      <c r="J16" s="177">
        <v>100</v>
      </c>
      <c r="K16" s="84">
        <v>100</v>
      </c>
      <c r="L16" s="123">
        <v>0</v>
      </c>
      <c r="M16" s="58">
        <f t="shared" si="3"/>
        <v>0</v>
      </c>
      <c r="N16" s="178" t="s">
        <v>42</v>
      </c>
      <c r="O16" s="22"/>
      <c r="P16" s="131">
        <v>0</v>
      </c>
      <c r="R16"/>
      <c r="S16"/>
      <c r="T16"/>
    </row>
    <row r="17" spans="1:20" ht="22.5" customHeight="1">
      <c r="A17" s="98"/>
      <c r="B17" s="90" t="s">
        <v>15</v>
      </c>
      <c r="C17" s="91"/>
      <c r="D17" s="150">
        <v>1375773</v>
      </c>
      <c r="E17" s="151">
        <v>1409000</v>
      </c>
      <c r="F17" s="99">
        <v>1421549</v>
      </c>
      <c r="G17" s="96">
        <f t="shared" si="0"/>
        <v>45776</v>
      </c>
      <c r="H17" s="100">
        <f t="shared" si="1"/>
        <v>103.3</v>
      </c>
      <c r="I17" s="96">
        <f t="shared" si="2"/>
        <v>12549</v>
      </c>
      <c r="J17" s="179">
        <v>99.4</v>
      </c>
      <c r="K17" s="101">
        <v>99.1</v>
      </c>
      <c r="L17" s="124">
        <v>12936</v>
      </c>
      <c r="M17" s="96">
        <f t="shared" si="3"/>
        <v>3983.2000000000007</v>
      </c>
      <c r="N17" s="180" t="s">
        <v>43</v>
      </c>
      <c r="O17" s="22"/>
      <c r="P17" s="131">
        <v>8952.7999999999993</v>
      </c>
      <c r="R17"/>
      <c r="S17"/>
      <c r="T17"/>
    </row>
    <row r="18" spans="1:20" ht="22.5" customHeight="1">
      <c r="A18" s="5"/>
      <c r="B18" s="16" t="s">
        <v>16</v>
      </c>
      <c r="C18" s="2"/>
      <c r="D18" s="148">
        <v>19786317</v>
      </c>
      <c r="E18" s="149">
        <v>19424600</v>
      </c>
      <c r="F18" s="70">
        <v>19440921</v>
      </c>
      <c r="G18" s="30">
        <f t="shared" si="0"/>
        <v>-345396</v>
      </c>
      <c r="H18" s="19">
        <f t="shared" si="1"/>
        <v>98.3</v>
      </c>
      <c r="I18" s="30">
        <f t="shared" si="2"/>
        <v>16321</v>
      </c>
      <c r="J18" s="177">
        <v>96.6</v>
      </c>
      <c r="K18" s="84">
        <v>96.7</v>
      </c>
      <c r="L18" s="123">
        <v>595669</v>
      </c>
      <c r="M18" s="58">
        <f t="shared" si="3"/>
        <v>-53301.103000000003</v>
      </c>
      <c r="N18" s="178" t="s">
        <v>53</v>
      </c>
      <c r="O18" s="22"/>
      <c r="P18" s="131">
        <v>648970.103</v>
      </c>
      <c r="R18"/>
      <c r="S18"/>
      <c r="T18"/>
    </row>
    <row r="19" spans="1:20" ht="22.5" customHeight="1">
      <c r="A19" s="98"/>
      <c r="B19" s="90" t="s">
        <v>17</v>
      </c>
      <c r="C19" s="91"/>
      <c r="D19" s="150">
        <v>8566</v>
      </c>
      <c r="E19" s="151">
        <v>8600</v>
      </c>
      <c r="F19" s="99">
        <v>8634</v>
      </c>
      <c r="G19" s="96">
        <f t="shared" si="0"/>
        <v>68</v>
      </c>
      <c r="H19" s="100">
        <f t="shared" si="1"/>
        <v>100.8</v>
      </c>
      <c r="I19" s="96">
        <f t="shared" si="2"/>
        <v>34</v>
      </c>
      <c r="J19" s="179">
        <v>100</v>
      </c>
      <c r="K19" s="101">
        <v>100</v>
      </c>
      <c r="L19" s="124">
        <v>0</v>
      </c>
      <c r="M19" s="96">
        <f t="shared" si="3"/>
        <v>0</v>
      </c>
      <c r="N19" s="180" t="s">
        <v>67</v>
      </c>
      <c r="O19" s="22"/>
      <c r="P19" s="131">
        <v>0</v>
      </c>
      <c r="R19"/>
      <c r="S19"/>
      <c r="T19"/>
    </row>
    <row r="20" spans="1:20" ht="22.5" customHeight="1">
      <c r="A20" s="5"/>
      <c r="B20" s="16" t="s">
        <v>44</v>
      </c>
      <c r="C20" s="2"/>
      <c r="D20" s="152">
        <v>0</v>
      </c>
      <c r="E20" s="153">
        <v>0</v>
      </c>
      <c r="F20" s="154">
        <v>0</v>
      </c>
      <c r="G20" s="30">
        <f t="shared" si="0"/>
        <v>0</v>
      </c>
      <c r="H20" s="75" t="s">
        <v>58</v>
      </c>
      <c r="I20" s="30">
        <f t="shared" si="2"/>
        <v>0</v>
      </c>
      <c r="J20" s="182">
        <v>0</v>
      </c>
      <c r="K20" s="86">
        <v>0</v>
      </c>
      <c r="L20" s="123">
        <v>0</v>
      </c>
      <c r="M20" s="59" t="s">
        <v>75</v>
      </c>
      <c r="N20" s="178" t="s">
        <v>54</v>
      </c>
      <c r="O20" s="22"/>
      <c r="P20" s="131">
        <v>0</v>
      </c>
      <c r="R20"/>
      <c r="S20"/>
      <c r="T20"/>
    </row>
    <row r="21" spans="1:20" ht="22.5" customHeight="1">
      <c r="A21" s="98"/>
      <c r="B21" s="90" t="s">
        <v>18</v>
      </c>
      <c r="C21" s="91"/>
      <c r="D21" s="150">
        <v>4901922</v>
      </c>
      <c r="E21" s="151">
        <v>4520300</v>
      </c>
      <c r="F21" s="99">
        <v>4474408</v>
      </c>
      <c r="G21" s="96">
        <f t="shared" ref="G21:G26" si="4">F21-D21</f>
        <v>-427514</v>
      </c>
      <c r="H21" s="100">
        <f t="shared" si="1"/>
        <v>91.3</v>
      </c>
      <c r="I21" s="96">
        <f t="shared" ref="I21:I26" si="5">F21-E21</f>
        <v>-45892</v>
      </c>
      <c r="J21" s="179">
        <v>100</v>
      </c>
      <c r="K21" s="101">
        <v>100</v>
      </c>
      <c r="L21" s="124">
        <v>466</v>
      </c>
      <c r="M21" s="96">
        <f t="shared" si="3"/>
        <v>109.14299999999997</v>
      </c>
      <c r="N21" s="180" t="s">
        <v>45</v>
      </c>
      <c r="O21" s="22"/>
      <c r="P21" s="131">
        <v>356.85700000000003</v>
      </c>
      <c r="R21"/>
      <c r="S21"/>
      <c r="T21"/>
    </row>
    <row r="22" spans="1:20" ht="22.5" customHeight="1">
      <c r="A22" s="5"/>
      <c r="B22" s="16" t="s">
        <v>19</v>
      </c>
      <c r="C22" s="2"/>
      <c r="D22" s="148">
        <v>13890383</v>
      </c>
      <c r="E22" s="149">
        <v>11633700</v>
      </c>
      <c r="F22" s="70">
        <v>11757295</v>
      </c>
      <c r="G22" s="30">
        <f t="shared" si="4"/>
        <v>-2133088</v>
      </c>
      <c r="H22" s="19">
        <f t="shared" si="1"/>
        <v>84.6</v>
      </c>
      <c r="I22" s="30">
        <f t="shared" si="5"/>
        <v>123595</v>
      </c>
      <c r="J22" s="177">
        <v>95.4</v>
      </c>
      <c r="K22" s="84">
        <v>95.9</v>
      </c>
      <c r="L22" s="123">
        <v>505678</v>
      </c>
      <c r="M22" s="58">
        <f t="shared" si="3"/>
        <v>-166330.88800000004</v>
      </c>
      <c r="N22" s="178" t="s">
        <v>46</v>
      </c>
      <c r="O22" s="22"/>
      <c r="P22" s="131">
        <v>672008.88800000004</v>
      </c>
      <c r="R22"/>
      <c r="S22"/>
      <c r="T22"/>
    </row>
    <row r="23" spans="1:20" ht="22.5" customHeight="1">
      <c r="A23" s="98"/>
      <c r="B23" s="90" t="s">
        <v>55</v>
      </c>
      <c r="C23" s="91"/>
      <c r="D23" s="150">
        <v>25211</v>
      </c>
      <c r="E23" s="151">
        <v>24000</v>
      </c>
      <c r="F23" s="99">
        <v>24217</v>
      </c>
      <c r="G23" s="96">
        <f t="shared" si="4"/>
        <v>-994</v>
      </c>
      <c r="H23" s="100">
        <f t="shared" si="1"/>
        <v>96.1</v>
      </c>
      <c r="I23" s="96">
        <f t="shared" si="5"/>
        <v>217</v>
      </c>
      <c r="J23" s="179">
        <v>100</v>
      </c>
      <c r="K23" s="101">
        <v>100</v>
      </c>
      <c r="L23" s="124">
        <v>0</v>
      </c>
      <c r="M23" s="96">
        <f t="shared" si="3"/>
        <v>0</v>
      </c>
      <c r="N23" s="180" t="s">
        <v>55</v>
      </c>
      <c r="O23" s="22"/>
      <c r="P23" s="131">
        <v>0</v>
      </c>
      <c r="R23"/>
      <c r="S23"/>
      <c r="T23"/>
    </row>
    <row r="24" spans="1:20" ht="22.5" customHeight="1">
      <c r="A24" s="5"/>
      <c r="B24" s="16" t="s">
        <v>57</v>
      </c>
      <c r="C24" s="2"/>
      <c r="D24" s="148">
        <v>72619</v>
      </c>
      <c r="E24" s="149">
        <v>71800</v>
      </c>
      <c r="F24" s="70">
        <v>71815</v>
      </c>
      <c r="G24" s="30">
        <f t="shared" si="4"/>
        <v>-804</v>
      </c>
      <c r="H24" s="19">
        <f t="shared" si="1"/>
        <v>98.9</v>
      </c>
      <c r="I24" s="30">
        <f t="shared" si="5"/>
        <v>15</v>
      </c>
      <c r="J24" s="177">
        <v>100</v>
      </c>
      <c r="K24" s="84">
        <v>100</v>
      </c>
      <c r="L24" s="123">
        <v>0</v>
      </c>
      <c r="M24" s="59">
        <v>0</v>
      </c>
      <c r="N24" s="178" t="s">
        <v>56</v>
      </c>
      <c r="O24" s="22"/>
      <c r="P24" s="131">
        <v>0</v>
      </c>
      <c r="R24"/>
      <c r="S24"/>
      <c r="T24"/>
    </row>
    <row r="25" spans="1:20" ht="22.5" customHeight="1" thickBot="1">
      <c r="A25" s="102"/>
      <c r="B25" s="103" t="s">
        <v>20</v>
      </c>
      <c r="C25" s="104"/>
      <c r="D25" s="155">
        <v>831</v>
      </c>
      <c r="E25" s="156">
        <v>900</v>
      </c>
      <c r="F25" s="157">
        <v>937</v>
      </c>
      <c r="G25" s="105">
        <f t="shared" si="4"/>
        <v>106</v>
      </c>
      <c r="H25" s="106">
        <f>ROUND(F25/D25*100,1)</f>
        <v>112.8</v>
      </c>
      <c r="I25" s="96">
        <f t="shared" si="5"/>
        <v>37</v>
      </c>
      <c r="J25" s="183">
        <v>4.4000000000000004</v>
      </c>
      <c r="K25" s="107">
        <v>6</v>
      </c>
      <c r="L25" s="184">
        <v>9582</v>
      </c>
      <c r="M25" s="108">
        <f t="shared" si="3"/>
        <v>-5998.2099999999991</v>
      </c>
      <c r="N25" s="185" t="s">
        <v>47</v>
      </c>
      <c r="O25" s="22"/>
      <c r="P25" s="131">
        <v>15580.21</v>
      </c>
      <c r="R25"/>
      <c r="S25"/>
      <c r="T25"/>
    </row>
    <row r="26" spans="1:20" ht="22.5" customHeight="1" thickBot="1">
      <c r="A26" s="53"/>
      <c r="B26" s="54" t="s">
        <v>21</v>
      </c>
      <c r="C26" s="55"/>
      <c r="D26" s="158">
        <f>SUM(D6:D25)-D7-D8-D9</f>
        <v>191328477</v>
      </c>
      <c r="E26" s="159">
        <f>SUM(E6:E25)-E7-E8-E9</f>
        <v>181470000</v>
      </c>
      <c r="F26" s="71">
        <f>SUM(F6:F25)-F7-F8-F9</f>
        <v>182363691.81400001</v>
      </c>
      <c r="G26" s="31">
        <f t="shared" si="4"/>
        <v>-8964785.1859999895</v>
      </c>
      <c r="H26" s="56">
        <f>ROUND(F26/D26*100,1)</f>
        <v>95.3</v>
      </c>
      <c r="I26" s="79">
        <f t="shared" si="5"/>
        <v>893691.81400001049</v>
      </c>
      <c r="J26" s="186">
        <v>97.2</v>
      </c>
      <c r="K26" s="87">
        <v>97.1</v>
      </c>
      <c r="L26" s="125">
        <f>SUM(L6:L25)-L7-L8-L9</f>
        <v>5064937</v>
      </c>
      <c r="M26" s="60">
        <f t="shared" si="3"/>
        <v>-206084.07099999953</v>
      </c>
      <c r="N26" s="187" t="s">
        <v>48</v>
      </c>
      <c r="O26" s="32"/>
      <c r="P26" s="132">
        <f>SUM(P6:P25)-P7-P8-P9</f>
        <v>5271021.0709999995</v>
      </c>
      <c r="R26"/>
      <c r="S26"/>
      <c r="T26"/>
    </row>
    <row r="27" spans="1:20" ht="22.5" customHeight="1">
      <c r="A27" s="98"/>
      <c r="B27" s="109" t="s">
        <v>22</v>
      </c>
      <c r="C27" s="110"/>
      <c r="D27" s="160"/>
      <c r="E27" s="161"/>
      <c r="F27" s="111"/>
      <c r="G27" s="93"/>
      <c r="H27" s="94"/>
      <c r="I27" s="112"/>
      <c r="J27" s="161"/>
      <c r="K27" s="113"/>
      <c r="L27" s="126"/>
      <c r="M27" s="93"/>
      <c r="N27" s="188" t="s">
        <v>49</v>
      </c>
      <c r="O27" s="22"/>
      <c r="P27" s="133"/>
      <c r="R27"/>
      <c r="S27"/>
      <c r="T27"/>
    </row>
    <row r="28" spans="1:20" ht="22.5" customHeight="1">
      <c r="A28" s="29"/>
      <c r="B28" s="25" t="s">
        <v>23</v>
      </c>
      <c r="C28" s="45"/>
      <c r="D28" s="162">
        <f>D10+D13</f>
        <v>76460824</v>
      </c>
      <c r="E28" s="27">
        <f>E10+E13</f>
        <v>70027100</v>
      </c>
      <c r="F28" s="70">
        <f>F10+F13</f>
        <v>70389719.81400001</v>
      </c>
      <c r="G28" s="49">
        <f>G10+G13</f>
        <v>-6071104.185999997</v>
      </c>
      <c r="H28" s="19">
        <f>ROUND(F28/D28*100,1)</f>
        <v>92.1</v>
      </c>
      <c r="I28" s="49">
        <f>I10+I13</f>
        <v>362619.81400000304</v>
      </c>
      <c r="J28" s="175">
        <v>99.5</v>
      </c>
      <c r="K28" s="83">
        <v>99.5</v>
      </c>
      <c r="L28" s="127">
        <f>L10+L13</f>
        <v>276427</v>
      </c>
      <c r="M28" s="58">
        <f>M10+M13</f>
        <v>-40755.791000000012</v>
      </c>
      <c r="N28" s="189" t="s">
        <v>50</v>
      </c>
      <c r="O28" s="27"/>
      <c r="P28" s="134">
        <f>P10+P13</f>
        <v>317182.79100000003</v>
      </c>
      <c r="R28"/>
      <c r="S28"/>
      <c r="T28"/>
    </row>
    <row r="29" spans="1:20" ht="22.5" customHeight="1">
      <c r="A29" s="98"/>
      <c r="B29" s="114" t="s">
        <v>24</v>
      </c>
      <c r="C29" s="115"/>
      <c r="D29" s="163">
        <f>D26-D28</f>
        <v>114867653</v>
      </c>
      <c r="E29" s="164">
        <f>E26-E28</f>
        <v>111442900</v>
      </c>
      <c r="F29" s="99">
        <f>F26-F28</f>
        <v>111973972</v>
      </c>
      <c r="G29" s="116">
        <f>G26-G28</f>
        <v>-2893680.9999999925</v>
      </c>
      <c r="H29" s="100">
        <f>ROUND(F29/D29*100,1)</f>
        <v>97.5</v>
      </c>
      <c r="I29" s="116">
        <f>I26-I28</f>
        <v>531072.00000000745</v>
      </c>
      <c r="J29" s="183">
        <v>95.7</v>
      </c>
      <c r="K29" s="107">
        <v>95.7</v>
      </c>
      <c r="L29" s="128">
        <f>L26-L28</f>
        <v>4788510</v>
      </c>
      <c r="M29" s="96">
        <f>M26-M28</f>
        <v>-165328.2799999995</v>
      </c>
      <c r="N29" s="190" t="s">
        <v>51</v>
      </c>
      <c r="O29" s="28"/>
      <c r="P29" s="134">
        <f>P26-P28</f>
        <v>4953838.2799999993</v>
      </c>
      <c r="R29"/>
      <c r="S29"/>
      <c r="T29"/>
    </row>
    <row r="30" spans="1:20" ht="22.5" customHeight="1" thickBot="1">
      <c r="A30" s="4"/>
      <c r="B30" s="17" t="s">
        <v>25</v>
      </c>
      <c r="C30" s="3"/>
      <c r="D30" s="165">
        <f>ROUND(D28/D26*100,1)</f>
        <v>40</v>
      </c>
      <c r="E30" s="166">
        <f>ROUND(E28/E26*100,1)</f>
        <v>38.6</v>
      </c>
      <c r="F30" s="72">
        <f>ROUND(F28/F26*100,1)</f>
        <v>38.6</v>
      </c>
      <c r="G30" s="34"/>
      <c r="H30" s="6"/>
      <c r="I30" s="34"/>
      <c r="J30" s="191"/>
      <c r="K30" s="88"/>
      <c r="L30" s="129"/>
      <c r="M30" s="61"/>
      <c r="N30" s="192" t="s">
        <v>52</v>
      </c>
      <c r="P30" s="135"/>
      <c r="R30"/>
      <c r="S30"/>
      <c r="T30"/>
    </row>
    <row r="31" spans="1:20" ht="22.5" customHeight="1">
      <c r="B31" s="57"/>
      <c r="F31" s="63"/>
      <c r="J31" s="26"/>
      <c r="K31" s="62"/>
      <c r="L31" s="62"/>
      <c r="M31" s="63"/>
      <c r="R31"/>
      <c r="S31"/>
      <c r="T31"/>
    </row>
    <row r="32" spans="1:20" ht="22.5" customHeight="1">
      <c r="D32" s="39"/>
      <c r="E32" s="1"/>
      <c r="F32" s="63"/>
      <c r="K32" s="63"/>
      <c r="L32" s="63"/>
      <c r="M32" s="63"/>
      <c r="R32"/>
      <c r="S32"/>
      <c r="T32"/>
    </row>
    <row r="33" spans="4:20">
      <c r="D33" s="39"/>
      <c r="E33" s="1"/>
      <c r="F33" s="63"/>
      <c r="I33" s="1"/>
      <c r="J33" s="26"/>
      <c r="K33" s="63"/>
      <c r="L33" s="62"/>
      <c r="M33" s="62"/>
      <c r="R33"/>
      <c r="S33"/>
      <c r="T33"/>
    </row>
    <row r="34" spans="4:20">
      <c r="D34" s="40"/>
      <c r="E34" s="40"/>
      <c r="F34" s="64"/>
      <c r="G34" s="40"/>
      <c r="H34" s="40"/>
      <c r="I34" s="40"/>
      <c r="J34" s="40"/>
      <c r="K34" s="64"/>
      <c r="L34" s="64"/>
      <c r="M34" s="64"/>
      <c r="R34"/>
      <c r="S34"/>
      <c r="T34"/>
    </row>
    <row r="35" spans="4:20">
      <c r="D35" s="40"/>
      <c r="E35" s="40"/>
      <c r="F35" s="64"/>
      <c r="G35" s="40"/>
      <c r="H35" s="40"/>
      <c r="I35" s="40"/>
      <c r="J35" s="40"/>
      <c r="K35" s="64"/>
      <c r="L35" s="64"/>
      <c r="M35" s="64"/>
      <c r="R35"/>
      <c r="S35"/>
      <c r="T35"/>
    </row>
    <row r="36" spans="4:20">
      <c r="F36" s="63"/>
      <c r="K36" s="63"/>
      <c r="L36" s="63"/>
      <c r="M36" s="63"/>
      <c r="R36"/>
      <c r="S36"/>
      <c r="T36"/>
    </row>
    <row r="37" spans="4:20">
      <c r="F37" s="63"/>
      <c r="R37"/>
      <c r="S37"/>
      <c r="T37"/>
    </row>
    <row r="38" spans="4:20">
      <c r="F38" s="63"/>
      <c r="R38"/>
      <c r="S38"/>
      <c r="T38"/>
    </row>
    <row r="39" spans="4:20">
      <c r="F39" s="63"/>
      <c r="R39"/>
      <c r="S39"/>
      <c r="T39"/>
    </row>
    <row r="40" spans="4:20">
      <c r="R40"/>
      <c r="S40"/>
      <c r="T40"/>
    </row>
    <row r="41" spans="4:20">
      <c r="R41"/>
      <c r="S41"/>
      <c r="T41"/>
    </row>
    <row r="42" spans="4:20">
      <c r="R42"/>
      <c r="S42"/>
      <c r="T42"/>
    </row>
    <row r="43" spans="4:20">
      <c r="R43"/>
      <c r="S43"/>
      <c r="T43"/>
    </row>
  </sheetData>
  <phoneticPr fontId="3"/>
  <printOptions gridLinesSet="0"/>
  <pageMargins left="0.51" right="0.28999999999999998" top="0.82" bottom="0.43307086614173229" header="0.51181102362204722" footer="0.43307086614173229"/>
  <pageSetup paperSize="9" scale="80" orientation="landscape" r:id="rId1"/>
  <headerFooter alignWithMargins="0">
    <oddFooter xml:space="preserve">&amp;C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◎20年度決算状況(6.17確定版）</vt:lpstr>
      <vt:lpstr>'◎20年度決算状況(6.17確定版）'!Print_Area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川尻　徹</dc:creator>
  <cp:lastModifiedBy>w</cp:lastModifiedBy>
  <cp:lastPrinted>2019-03-28T02:14:59Z</cp:lastPrinted>
  <dcterms:created xsi:type="dcterms:W3CDTF">2000-06-19T05:50:39Z</dcterms:created>
  <dcterms:modified xsi:type="dcterms:W3CDTF">2019-03-28T02:15:07Z</dcterms:modified>
</cp:coreProperties>
</file>