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905" yWindow="65521" windowWidth="4020" windowHeight="6495" activeTab="0"/>
  </bookViews>
  <sheets>
    <sheet name="H27" sheetId="2" r:id="rId1"/>
  </sheets>
  <definedNames>
    <definedName name="_xlnm.Print_Area" localSheetId="0">'H27'!$A$1:$O$25</definedName>
    <definedName name="_xlnm.Print_Titles" localSheetId="0">'H27'!$2:$2</definedName>
  </definedNames>
  <calcPr fullCalcOnLoad="1"/>
</workbook>
</file>

<file path=xl/sharedStrings.xml><?xml version="1.0" encoding="utf-8"?>
<sst xmlns="http://schemas.openxmlformats.org/spreadsheetml/2006/main" count="60" uniqueCount="51">
  <si>
    <t>県外進学計</t>
  </si>
  <si>
    <t>北海道</t>
  </si>
  <si>
    <t>東京都</t>
  </si>
  <si>
    <t>平</t>
  </si>
  <si>
    <t>合　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</si>
  <si>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</si>
  <si>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</si>
  <si>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</si>
  <si>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</si>
  <si>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</si>
  <si>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</si>
  <si>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</si>
  <si>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</si>
  <si>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</si>
  <si>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参考：地方区分　　</t>
  </si>
  <si>
    <t>（近畿地方には滋賀県、京都府、大阪府を、また、関東地方には東京都を含まない）</t>
  </si>
  <si>
    <t>北陸</t>
  </si>
  <si>
    <t>中国</t>
  </si>
  <si>
    <t>……</t>
  </si>
  <si>
    <t>鳥取県、島根県、岡山県、広島県、山口県</t>
  </si>
  <si>
    <t>中部</t>
  </si>
  <si>
    <t>四国</t>
  </si>
  <si>
    <t>香川県、徳島県、高知県、愛媛県</t>
  </si>
  <si>
    <t>近畿</t>
  </si>
  <si>
    <t>九州</t>
  </si>
  <si>
    <t>福岡県、佐賀県、長崎県、熊本県、大分県、宮崎県、鹿児島県、沖縄県</t>
  </si>
  <si>
    <t>（５）　県外の大学・短期大学への地方区分別進学者数</t>
    <rPh sb="7" eb="9">
      <t>ダイガク</t>
    </rPh>
    <rPh sb="10" eb="12">
      <t>タンキ</t>
    </rPh>
    <rPh sb="12" eb="14">
      <t>ダイガク</t>
    </rPh>
    <rPh sb="16" eb="18">
      <t>チホウ</t>
    </rPh>
    <phoneticPr fontId="12"/>
  </si>
  <si>
    <t>東北</t>
  </si>
  <si>
    <t>関東</t>
  </si>
  <si>
    <t>京都府</t>
  </si>
  <si>
    <t>大阪府</t>
  </si>
  <si>
    <t>（単位：人）</t>
    <rPh sb="1" eb="3">
      <t>タンイ</t>
    </rPh>
    <rPh sb="4" eb="5">
      <t>ニン</t>
    </rPh>
    <phoneticPr fontId="12"/>
  </si>
  <si>
    <t>北海道……北海道</t>
  </si>
  <si>
    <t>北陸……新潟県、富山県、石川県、福井県</t>
  </si>
  <si>
    <t>中国……鳥取県、島根県、岡山県、広島県、山口県</t>
  </si>
  <si>
    <t>東北……青森県、秋田県、岩手県、山形県、宮城県、福島県</t>
  </si>
  <si>
    <t>中部……山梨県、長野県、静岡県、愛知県、三重県、岐阜県</t>
  </si>
  <si>
    <t>四国……香川県、徳島県、高知県、愛媛県</t>
  </si>
  <si>
    <t>関東……栃木県、茨城県、群馬県、埼玉県、千葉県、神奈川県</t>
  </si>
  <si>
    <t>近畿……奈良県、和歌山県、兵庫県</t>
  </si>
  <si>
    <t>九州……福岡県、佐賀県、長崎県、熊本県、大分県、宮崎県、鹿児島県、沖縄県</t>
  </si>
  <si>
    <t>平成18.３</t>
  </si>
  <si>
    <t>平成19.３</t>
  </si>
  <si>
    <t>平成20.３</t>
  </si>
  <si>
    <t>平成21.３</t>
  </si>
  <si>
    <t>平成23.３</t>
  </si>
  <si>
    <t>平成24.３</t>
  </si>
  <si>
    <t>平成25.３</t>
  </si>
  <si>
    <t>平成26.３</t>
  </si>
  <si>
    <t>平成27.３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</si>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</sst>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;[Red]#,##0"/>
    <numFmt numFmtId="186" formatCode="0;[Red]0"/>
  </numFmts>
  <fonts count="15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12"/>
      <color indexed="10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thin"/>
      <right style="hair"/>
      <top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Protection="1"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Continuous" vertical="center"/>
      <protection/>
    </xf>
    <xf numFmtId="0" fontId="3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184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centerContinuous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distributed" vertical="center"/>
      <protection/>
    </xf>
    <xf numFmtId="184" fontId="2" fillId="0" borderId="5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184" fontId="14" fillId="0" borderId="0" xfId="0" applyNumberFormat="1" applyFont="1" applyFill="1" applyBorder="1" applyAlignment="1" applyProtection="1">
      <alignment vertical="center"/>
      <protection/>
    </xf>
    <xf numFmtId="184" fontId="14" fillId="0" borderId="5" xfId="0" applyNumberFormat="1" applyFont="1" applyFill="1" applyBorder="1" applyAlignment="1" applyProtection="1">
      <alignment vertical="center"/>
      <protection/>
    </xf>
    <xf numFmtId="184" fontId="14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84" fontId="13" fillId="0" borderId="6" xfId="0" applyNumberFormat="1" applyFont="1" applyFill="1" applyBorder="1" applyAlignment="1" applyProtection="1">
      <alignment vertical="center"/>
      <protection/>
    </xf>
    <xf numFmtId="184" fontId="13" fillId="0" borderId="7" xfId="0" applyNumberFormat="1" applyFont="1" applyFill="1" applyBorder="1" applyAlignment="1" applyProtection="1">
      <alignment vertical="center"/>
      <protection/>
    </xf>
    <xf numFmtId="184" fontId="13" fillId="0" borderId="8" xfId="0" applyNumberFormat="1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horizontal="distributed" vertical="center"/>
      <protection/>
    </xf>
    <xf numFmtId="184" fontId="14" fillId="0" borderId="9" xfId="0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 applyProtection="1">
      <alignment vertical="center"/>
      <protection/>
    </xf>
    <xf numFmtId="184" fontId="2" fillId="0" borderId="3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84" fontId="14" fillId="0" borderId="11" xfId="0" applyNumberFormat="1" applyFont="1" applyFill="1" applyBorder="1" applyAlignment="1" applyProtection="1">
      <alignment vertical="center"/>
      <protection/>
    </xf>
    <xf numFmtId="184" fontId="2" fillId="0" borderId="13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distributed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Protection="1">
      <protection/>
    </xf>
    <xf numFmtId="18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Zeros="0" tabSelected="1" workbookViewId="0" topLeftCell="A1">
      <pane xSplit="2" ySplit="2" topLeftCell="C3" activePane="bottomRight" state="frozen"/>
      <selection pane="topRight" activeCell="B1" sqref="B1"/>
      <selection pane="bottomLeft" activeCell="A5" sqref="A5"/>
      <selection pane="bottomRight" activeCell="I28" sqref="I28"/>
    </sheetView>
  </sheetViews>
  <sheetFormatPr defaultColWidth="9.00390625" defaultRowHeight="13.5"/>
  <cols>
    <col min="1" max="1" width="2.75390625" style="47" customWidth="1"/>
    <col min="2" max="2" width="7.875" style="47" customWidth="1"/>
    <col min="3" max="3" width="11.875" style="47" customWidth="1"/>
    <col min="4" max="15" width="9.75390625" style="47" customWidth="1"/>
    <col min="16" max="16" width="3.375" style="47" customWidth="1"/>
    <col min="17" max="18" width="3.625" style="47" customWidth="1"/>
    <col min="19" max="19" width="3.25390625" style="47" customWidth="1"/>
    <col min="20" max="20" width="3.625" style="47" customWidth="1"/>
    <col min="21" max="21" width="3.50390625" style="47" customWidth="1"/>
    <col min="22" max="23" width="3.625" style="47" customWidth="1"/>
    <col min="24" max="24" width="6.50390625" style="47" customWidth="1"/>
    <col min="25" max="25" width="9.00390625" style="3" customWidth="1"/>
    <col min="26" max="16384" width="9.00390625" style="47" customWidth="1"/>
  </cols>
  <sheetData>
    <row r="1" spans="1:14" ht="32.25" customHeight="1">
      <c r="A1" s="1" t="s">
        <v>26</v>
      </c>
      <c r="B1" s="2"/>
      <c r="C1" s="46"/>
      <c r="M1" s="46"/>
      <c r="N1" s="32" t="s">
        <v>31</v>
      </c>
    </row>
    <row r="2" spans="1:27" s="6" customFormat="1" ht="27.75" customHeight="1">
      <c r="A2" s="51"/>
      <c r="B2" s="52"/>
      <c r="C2" s="4" t="s">
        <v>0</v>
      </c>
      <c r="D2" s="4" t="s">
        <v>1</v>
      </c>
      <c r="E2" s="4" t="s">
        <v>27</v>
      </c>
      <c r="F2" s="4" t="s">
        <v>28</v>
      </c>
      <c r="G2" s="4" t="s">
        <v>2</v>
      </c>
      <c r="H2" s="4" t="s">
        <v>16</v>
      </c>
      <c r="I2" s="4" t="s">
        <v>20</v>
      </c>
      <c r="J2" s="4" t="s">
        <v>23</v>
      </c>
      <c r="K2" s="4" t="s">
        <v>29</v>
      </c>
      <c r="L2" s="4" t="s">
        <v>30</v>
      </c>
      <c r="M2" s="4" t="s">
        <v>17</v>
      </c>
      <c r="N2" s="4" t="s">
        <v>21</v>
      </c>
      <c r="O2" s="60" t="s">
        <v>24</v>
      </c>
      <c r="P2" s="5"/>
      <c r="Q2" s="5"/>
      <c r="S2" s="7"/>
      <c r="T2" s="7"/>
      <c r="U2" s="5"/>
      <c r="V2" s="5"/>
      <c r="W2" s="5"/>
      <c r="X2" s="5"/>
      <c r="Y2" s="5"/>
      <c r="Z2" s="8"/>
      <c r="AA2" s="9"/>
    </row>
    <row r="3" spans="1:26" s="10" customFormat="1" ht="31.5" customHeight="1" hidden="1">
      <c r="A3" s="15" t="s">
        <v>41</v>
      </c>
      <c r="B3" s="16"/>
      <c r="C3" s="31">
        <v>5458</v>
      </c>
      <c r="D3" s="12">
        <v>20</v>
      </c>
      <c r="E3" s="12">
        <v>13</v>
      </c>
      <c r="F3" s="12">
        <v>74</v>
      </c>
      <c r="G3" s="12">
        <v>122</v>
      </c>
      <c r="H3" s="12">
        <v>181</v>
      </c>
      <c r="I3" s="12">
        <v>593</v>
      </c>
      <c r="J3" s="12">
        <v>307</v>
      </c>
      <c r="K3" s="12">
        <v>2554</v>
      </c>
      <c r="L3" s="12">
        <v>1443</v>
      </c>
      <c r="M3" s="12">
        <v>92</v>
      </c>
      <c r="N3" s="12">
        <v>29</v>
      </c>
      <c r="O3" s="26">
        <v>30</v>
      </c>
      <c r="P3" s="13"/>
      <c r="T3" s="13"/>
      <c r="V3" s="13"/>
      <c r="Y3" s="11"/>
      <c r="Z3" s="14"/>
    </row>
    <row r="4" spans="1:26" s="10" customFormat="1" ht="31.5" customHeight="1" hidden="1">
      <c r="A4" s="15" t="s">
        <v>42</v>
      </c>
      <c r="B4" s="16"/>
      <c r="C4" s="31">
        <v>5757</v>
      </c>
      <c r="D4" s="12">
        <v>17</v>
      </c>
      <c r="E4" s="12">
        <v>15</v>
      </c>
      <c r="F4" s="12">
        <v>53</v>
      </c>
      <c r="G4" s="12">
        <v>166</v>
      </c>
      <c r="H4" s="12">
        <v>153</v>
      </c>
      <c r="I4" s="12">
        <v>518</v>
      </c>
      <c r="J4" s="12">
        <v>357</v>
      </c>
      <c r="K4" s="12">
        <v>2762</v>
      </c>
      <c r="L4" s="12">
        <v>1544</v>
      </c>
      <c r="M4" s="12">
        <v>97</v>
      </c>
      <c r="N4" s="12">
        <v>26</v>
      </c>
      <c r="O4" s="26">
        <v>49</v>
      </c>
      <c r="P4" s="13"/>
      <c r="T4" s="13"/>
      <c r="V4" s="13"/>
      <c r="Y4" s="11"/>
      <c r="Z4" s="14"/>
    </row>
    <row r="5" spans="1:26" s="10" customFormat="1" ht="31.5" customHeight="1" hidden="1">
      <c r="A5" s="15" t="s">
        <v>43</v>
      </c>
      <c r="B5" s="16"/>
      <c r="C5" s="31">
        <v>5496</v>
      </c>
      <c r="D5" s="12">
        <v>13</v>
      </c>
      <c r="E5" s="12">
        <v>11</v>
      </c>
      <c r="F5" s="12">
        <v>50</v>
      </c>
      <c r="G5" s="12">
        <v>138</v>
      </c>
      <c r="H5" s="12">
        <v>150</v>
      </c>
      <c r="I5" s="12">
        <v>494</v>
      </c>
      <c r="J5" s="12">
        <v>288</v>
      </c>
      <c r="K5" s="12">
        <v>2781</v>
      </c>
      <c r="L5" s="12">
        <v>1409</v>
      </c>
      <c r="M5" s="12">
        <v>98</v>
      </c>
      <c r="N5" s="12">
        <v>28</v>
      </c>
      <c r="O5" s="26">
        <v>36</v>
      </c>
      <c r="P5" s="13"/>
      <c r="T5" s="13"/>
      <c r="V5" s="13"/>
      <c r="Y5" s="11"/>
      <c r="Z5" s="14"/>
    </row>
    <row r="6" spans="1:26" s="10" customFormat="1" ht="31.5" customHeight="1" hidden="1">
      <c r="A6" s="15" t="s">
        <v>44</v>
      </c>
      <c r="B6" s="16"/>
      <c r="C6" s="31">
        <v>5559</v>
      </c>
      <c r="D6" s="12">
        <v>9</v>
      </c>
      <c r="E6" s="12">
        <v>6</v>
      </c>
      <c r="F6" s="12">
        <v>52</v>
      </c>
      <c r="G6" s="12">
        <v>126</v>
      </c>
      <c r="H6" s="12">
        <v>180</v>
      </c>
      <c r="I6" s="12">
        <v>451</v>
      </c>
      <c r="J6" s="12">
        <v>355</v>
      </c>
      <c r="K6" s="12">
        <v>2873</v>
      </c>
      <c r="L6" s="12">
        <v>1376</v>
      </c>
      <c r="M6" s="12">
        <v>76</v>
      </c>
      <c r="N6" s="12">
        <v>26</v>
      </c>
      <c r="O6" s="26">
        <v>29</v>
      </c>
      <c r="P6" s="13"/>
      <c r="T6" s="13"/>
      <c r="V6" s="13"/>
      <c r="Y6" s="11"/>
      <c r="Z6" s="14"/>
    </row>
    <row r="7" spans="1:26" s="10" customFormat="1" ht="31.5" customHeight="1">
      <c r="A7" s="15" t="s">
        <v>45</v>
      </c>
      <c r="B7" s="16"/>
      <c r="C7" s="31">
        <v>5318</v>
      </c>
      <c r="D7" s="12">
        <v>15</v>
      </c>
      <c r="E7" s="12">
        <v>13</v>
      </c>
      <c r="F7" s="12">
        <v>62</v>
      </c>
      <c r="G7" s="12">
        <v>127</v>
      </c>
      <c r="H7" s="12">
        <v>171</v>
      </c>
      <c r="I7" s="12">
        <v>445</v>
      </c>
      <c r="J7" s="12">
        <v>262</v>
      </c>
      <c r="K7" s="12">
        <v>2879</v>
      </c>
      <c r="L7" s="12">
        <v>1211</v>
      </c>
      <c r="M7" s="12">
        <v>74</v>
      </c>
      <c r="N7" s="12">
        <v>26</v>
      </c>
      <c r="O7" s="26">
        <v>33</v>
      </c>
      <c r="P7" s="13"/>
      <c r="T7" s="13"/>
      <c r="V7" s="13"/>
      <c r="Y7" s="11"/>
      <c r="Z7" s="14"/>
    </row>
    <row r="8" spans="1:26" s="10" customFormat="1" ht="31.5" customHeight="1">
      <c r="A8" s="15" t="s">
        <v>46</v>
      </c>
      <c r="B8" s="16"/>
      <c r="C8" s="31">
        <v>5216</v>
      </c>
      <c r="D8" s="12">
        <v>9</v>
      </c>
      <c r="E8" s="12">
        <v>11</v>
      </c>
      <c r="F8" s="12">
        <v>49</v>
      </c>
      <c r="G8" s="12">
        <v>123</v>
      </c>
      <c r="H8" s="12">
        <v>148</v>
      </c>
      <c r="I8" s="12">
        <v>408</v>
      </c>
      <c r="J8" s="12">
        <v>325</v>
      </c>
      <c r="K8" s="12">
        <v>2850</v>
      </c>
      <c r="L8" s="12">
        <v>1146</v>
      </c>
      <c r="M8" s="12">
        <v>83</v>
      </c>
      <c r="N8" s="12">
        <v>27</v>
      </c>
      <c r="O8" s="26">
        <v>37</v>
      </c>
      <c r="P8" s="13"/>
      <c r="T8" s="13"/>
      <c r="V8" s="13"/>
      <c r="Y8" s="11"/>
      <c r="Z8" s="14"/>
    </row>
    <row r="9" spans="1:26" s="10" customFormat="1" ht="31.5" customHeight="1">
      <c r="A9" s="15" t="s">
        <v>47</v>
      </c>
      <c r="B9" s="16"/>
      <c r="C9" s="31">
        <v>5396</v>
      </c>
      <c r="D9" s="12">
        <v>18</v>
      </c>
      <c r="E9" s="12">
        <v>10</v>
      </c>
      <c r="F9" s="12">
        <v>59</v>
      </c>
      <c r="G9" s="12">
        <v>150</v>
      </c>
      <c r="H9" s="12">
        <v>121</v>
      </c>
      <c r="I9" s="12">
        <v>399</v>
      </c>
      <c r="J9" s="12">
        <v>271</v>
      </c>
      <c r="K9" s="12">
        <v>3028</v>
      </c>
      <c r="L9" s="12">
        <v>1184</v>
      </c>
      <c r="M9" s="12">
        <v>92</v>
      </c>
      <c r="N9" s="12">
        <v>29</v>
      </c>
      <c r="O9" s="26">
        <v>35</v>
      </c>
      <c r="P9" s="13"/>
      <c r="T9" s="13"/>
      <c r="V9" s="13"/>
      <c r="Y9" s="11"/>
      <c r="Z9" s="14"/>
    </row>
    <row r="10" spans="1:26" s="10" customFormat="1" ht="31.5" customHeight="1">
      <c r="A10" s="15" t="s">
        <v>48</v>
      </c>
      <c r="B10" s="16"/>
      <c r="C10" s="31">
        <v>5102</v>
      </c>
      <c r="D10" s="12">
        <v>20</v>
      </c>
      <c r="E10" s="12">
        <v>13</v>
      </c>
      <c r="F10" s="12">
        <v>55</v>
      </c>
      <c r="G10" s="12">
        <v>154</v>
      </c>
      <c r="H10" s="12">
        <v>152</v>
      </c>
      <c r="I10" s="12">
        <v>370</v>
      </c>
      <c r="J10" s="12">
        <v>267</v>
      </c>
      <c r="K10" s="12">
        <v>2807</v>
      </c>
      <c r="L10" s="12">
        <v>1093</v>
      </c>
      <c r="M10" s="12">
        <v>100</v>
      </c>
      <c r="N10" s="12">
        <v>36</v>
      </c>
      <c r="O10" s="26">
        <v>35</v>
      </c>
      <c r="P10" s="13"/>
      <c r="T10" s="13"/>
      <c r="V10" s="13"/>
      <c r="Y10" s="11"/>
      <c r="Z10" s="14"/>
    </row>
    <row r="11" spans="1:26" s="10" customFormat="1" ht="31.5" customHeight="1">
      <c r="A11" s="15" t="s">
        <v>49</v>
      </c>
      <c r="B11" s="16"/>
      <c r="C11" s="31">
        <v>5256</v>
      </c>
      <c r="D11" s="12">
        <v>17</v>
      </c>
      <c r="E11" s="12">
        <v>7</v>
      </c>
      <c r="F11" s="12">
        <v>46</v>
      </c>
      <c r="G11" s="12">
        <v>156</v>
      </c>
      <c r="H11" s="12">
        <v>151</v>
      </c>
      <c r="I11" s="12">
        <v>416</v>
      </c>
      <c r="J11" s="12">
        <v>277</v>
      </c>
      <c r="K11" s="12">
        <v>2886</v>
      </c>
      <c r="L11" s="12">
        <v>1149</v>
      </c>
      <c r="M11" s="12">
        <v>83</v>
      </c>
      <c r="N11" s="12">
        <v>27</v>
      </c>
      <c r="O11" s="26">
        <v>41</v>
      </c>
      <c r="P11" s="13"/>
      <c r="T11" s="13"/>
      <c r="V11" s="13"/>
      <c r="Y11" s="11"/>
      <c r="Z11" s="14"/>
    </row>
    <row r="12" spans="1:26" s="49" customFormat="1" ht="31.5" customHeight="1">
      <c r="A12" s="27" t="s">
        <v>3</v>
      </c>
      <c r="B12" s="23" t="s">
        <v>4</v>
      </c>
      <c r="C12" s="33">
        <f>SUM(D12:O12)</f>
        <v>5342</v>
      </c>
      <c r="D12" s="34">
        <f aca="true" t="shared" si="0" ref="D12:O12">SUM(D13,D16,D19)</f>
        <v>15</v>
      </c>
      <c r="E12" s="34">
        <f t="shared" si="0"/>
        <v>5</v>
      </c>
      <c r="F12" s="34">
        <f t="shared" si="0"/>
        <v>53</v>
      </c>
      <c r="G12" s="34">
        <f t="shared" si="0"/>
        <v>170</v>
      </c>
      <c r="H12" s="34">
        <f t="shared" si="0"/>
        <v>137</v>
      </c>
      <c r="I12" s="34">
        <f t="shared" si="0"/>
        <v>373</v>
      </c>
      <c r="J12" s="34">
        <f t="shared" si="0"/>
        <v>262</v>
      </c>
      <c r="K12" s="34">
        <f t="shared" si="0"/>
        <v>3002</v>
      </c>
      <c r="L12" s="34">
        <f t="shared" si="0"/>
        <v>1188</v>
      </c>
      <c r="M12" s="34">
        <f t="shared" si="0"/>
        <v>90</v>
      </c>
      <c r="N12" s="34">
        <f t="shared" si="0"/>
        <v>22</v>
      </c>
      <c r="O12" s="35">
        <f t="shared" si="0"/>
        <v>25</v>
      </c>
      <c r="P12" s="48"/>
      <c r="T12" s="48"/>
      <c r="V12" s="48"/>
      <c r="Y12" s="50"/>
      <c r="Z12" s="24"/>
    </row>
    <row r="13" spans="1:26" s="10" customFormat="1" ht="31.5" customHeight="1">
      <c r="A13" s="17"/>
      <c r="B13" s="25" t="s">
        <v>5</v>
      </c>
      <c r="C13" s="31">
        <f aca="true" t="shared" si="1" ref="C13:C21">SUM(D13:O13)</f>
        <v>5284</v>
      </c>
      <c r="D13" s="29">
        <f>15+0</f>
        <v>15</v>
      </c>
      <c r="E13" s="29">
        <f>5+0</f>
        <v>5</v>
      </c>
      <c r="F13" s="29">
        <f>52+1</f>
        <v>53</v>
      </c>
      <c r="G13" s="29">
        <f>164+3</f>
        <v>167</v>
      </c>
      <c r="H13" s="29">
        <f>137+0</f>
        <v>137</v>
      </c>
      <c r="I13" s="29">
        <f>336+34</f>
        <v>370</v>
      </c>
      <c r="J13" s="29">
        <f>249+12</f>
        <v>261</v>
      </c>
      <c r="K13" s="29">
        <f>2613+353</f>
        <v>2966</v>
      </c>
      <c r="L13" s="29">
        <f>1122+51</f>
        <v>1173</v>
      </c>
      <c r="M13" s="29">
        <f>88+2</f>
        <v>90</v>
      </c>
      <c r="N13" s="29">
        <f>22+0</f>
        <v>22</v>
      </c>
      <c r="O13" s="30">
        <f>25+0</f>
        <v>25</v>
      </c>
      <c r="P13" s="13"/>
      <c r="T13" s="13"/>
      <c r="V13" s="13"/>
      <c r="Y13" s="11"/>
      <c r="Z13" s="14"/>
    </row>
    <row r="14" spans="1:26" s="10" customFormat="1" ht="31.5" customHeight="1">
      <c r="A14" s="17" t="s">
        <v>6</v>
      </c>
      <c r="B14" s="36" t="s">
        <v>7</v>
      </c>
      <c r="C14" s="31">
        <f t="shared" si="1"/>
        <v>3916</v>
      </c>
      <c r="D14" s="12">
        <v>10</v>
      </c>
      <c r="E14" s="12">
        <v>3</v>
      </c>
      <c r="F14" s="12">
        <f>38</f>
        <v>38</v>
      </c>
      <c r="G14" s="12">
        <f>119+2</f>
        <v>121</v>
      </c>
      <c r="H14" s="12">
        <f>113</f>
        <v>113</v>
      </c>
      <c r="I14" s="12">
        <f>259+27</f>
        <v>286</v>
      </c>
      <c r="J14" s="12">
        <f>177+9</f>
        <v>186</v>
      </c>
      <c r="K14" s="12">
        <f>1981+289</f>
        <v>2270</v>
      </c>
      <c r="L14" s="12">
        <f>737+39</f>
        <v>776</v>
      </c>
      <c r="M14" s="12">
        <f>75+2</f>
        <v>77</v>
      </c>
      <c r="N14" s="12">
        <f>18+0</f>
        <v>18</v>
      </c>
      <c r="O14" s="26">
        <f>18+0</f>
        <v>18</v>
      </c>
      <c r="P14" s="13"/>
      <c r="T14" s="13"/>
      <c r="V14" s="13"/>
      <c r="Y14" s="11"/>
      <c r="Z14" s="14"/>
    </row>
    <row r="15" spans="1:26" s="10" customFormat="1" ht="31.5" customHeight="1">
      <c r="A15" s="17"/>
      <c r="B15" s="36" t="s">
        <v>8</v>
      </c>
      <c r="C15" s="37">
        <f t="shared" si="1"/>
        <v>1368</v>
      </c>
      <c r="D15" s="38">
        <v>5</v>
      </c>
      <c r="E15" s="38">
        <v>2</v>
      </c>
      <c r="F15" s="38">
        <f>14+1</f>
        <v>15</v>
      </c>
      <c r="G15" s="38">
        <f>45+1</f>
        <v>46</v>
      </c>
      <c r="H15" s="38">
        <f>24</f>
        <v>24</v>
      </c>
      <c r="I15" s="38">
        <f>77+7</f>
        <v>84</v>
      </c>
      <c r="J15" s="38">
        <f>72+3</f>
        <v>75</v>
      </c>
      <c r="K15" s="38">
        <f>632+64</f>
        <v>696</v>
      </c>
      <c r="L15" s="38">
        <f>385+12</f>
        <v>397</v>
      </c>
      <c r="M15" s="38">
        <f>13+0</f>
        <v>13</v>
      </c>
      <c r="N15" s="38">
        <f>4+0</f>
        <v>4</v>
      </c>
      <c r="O15" s="39">
        <f>7+0</f>
        <v>7</v>
      </c>
      <c r="P15" s="13"/>
      <c r="T15" s="13"/>
      <c r="V15" s="13"/>
      <c r="Y15" s="11"/>
      <c r="Z15" s="14"/>
    </row>
    <row r="16" spans="1:26" s="10" customFormat="1" ht="31.5" customHeight="1">
      <c r="A16" s="53" t="s">
        <v>50</v>
      </c>
      <c r="B16" s="25" t="s">
        <v>9</v>
      </c>
      <c r="C16" s="31">
        <f>SUM(D16:O16)</f>
        <v>21</v>
      </c>
      <c r="D16" s="29">
        <f aca="true" t="shared" si="2" ref="D16:O16">SUM(D17:D18)</f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1</v>
      </c>
      <c r="J16" s="29">
        <f t="shared" si="2"/>
        <v>1</v>
      </c>
      <c r="K16" s="29">
        <f t="shared" si="2"/>
        <v>13</v>
      </c>
      <c r="L16" s="29">
        <f t="shared" si="2"/>
        <v>6</v>
      </c>
      <c r="M16" s="29">
        <f t="shared" si="2"/>
        <v>0</v>
      </c>
      <c r="N16" s="29">
        <f t="shared" si="2"/>
        <v>0</v>
      </c>
      <c r="O16" s="30">
        <f t="shared" si="2"/>
        <v>0</v>
      </c>
      <c r="P16" s="13"/>
      <c r="T16" s="13"/>
      <c r="V16" s="13"/>
      <c r="Y16" s="11"/>
      <c r="Z16" s="14"/>
    </row>
    <row r="17" spans="1:26" s="10" customFormat="1" ht="31.5" customHeight="1">
      <c r="A17" s="17" t="s">
        <v>10</v>
      </c>
      <c r="B17" s="36" t="s">
        <v>7</v>
      </c>
      <c r="C17" s="31">
        <f t="shared" si="1"/>
        <v>16</v>
      </c>
      <c r="D17" s="12"/>
      <c r="E17" s="12"/>
      <c r="F17" s="12"/>
      <c r="G17" s="12"/>
      <c r="H17" s="12"/>
      <c r="I17" s="12">
        <v>1</v>
      </c>
      <c r="J17" s="12">
        <v>1</v>
      </c>
      <c r="K17" s="12">
        <f>3+6</f>
        <v>9</v>
      </c>
      <c r="L17" s="12">
        <f>4+1</f>
        <v>5</v>
      </c>
      <c r="M17" s="12"/>
      <c r="N17" s="12"/>
      <c r="O17" s="26"/>
      <c r="P17" s="13"/>
      <c r="T17" s="13"/>
      <c r="V17" s="13"/>
      <c r="Y17" s="11"/>
      <c r="Z17" s="14"/>
    </row>
    <row r="18" spans="1:26" s="10" customFormat="1" ht="31.5" customHeight="1">
      <c r="A18" s="17"/>
      <c r="B18" s="36" t="s">
        <v>8</v>
      </c>
      <c r="C18" s="37">
        <f t="shared" si="1"/>
        <v>5</v>
      </c>
      <c r="D18" s="38"/>
      <c r="E18" s="38"/>
      <c r="F18" s="38"/>
      <c r="G18" s="38"/>
      <c r="H18" s="38"/>
      <c r="I18" s="38"/>
      <c r="J18" s="38"/>
      <c r="K18" s="38">
        <f>2+2</f>
        <v>4</v>
      </c>
      <c r="L18" s="38">
        <f>1</f>
        <v>1</v>
      </c>
      <c r="M18" s="38"/>
      <c r="N18" s="38"/>
      <c r="O18" s="39"/>
      <c r="P18" s="13"/>
      <c r="T18" s="13"/>
      <c r="V18" s="13"/>
      <c r="Y18" s="11"/>
      <c r="Z18" s="14"/>
    </row>
    <row r="19" spans="1:26" s="10" customFormat="1" ht="31.5" customHeight="1">
      <c r="A19" s="40" t="s">
        <v>11</v>
      </c>
      <c r="B19" s="25" t="s">
        <v>12</v>
      </c>
      <c r="C19" s="31">
        <f t="shared" si="1"/>
        <v>37</v>
      </c>
      <c r="D19" s="29">
        <f aca="true" t="shared" si="3" ref="D19:O19">SUM(D20:D21)</f>
        <v>0</v>
      </c>
      <c r="E19" s="29">
        <f t="shared" si="3"/>
        <v>0</v>
      </c>
      <c r="F19" s="29">
        <f t="shared" si="3"/>
        <v>0</v>
      </c>
      <c r="G19" s="29">
        <f t="shared" si="3"/>
        <v>3</v>
      </c>
      <c r="H19" s="29">
        <f t="shared" si="3"/>
        <v>0</v>
      </c>
      <c r="I19" s="29">
        <f t="shared" si="3"/>
        <v>2</v>
      </c>
      <c r="J19" s="29">
        <f t="shared" si="3"/>
        <v>0</v>
      </c>
      <c r="K19" s="29">
        <f t="shared" si="3"/>
        <v>23</v>
      </c>
      <c r="L19" s="29">
        <f t="shared" si="3"/>
        <v>9</v>
      </c>
      <c r="M19" s="29">
        <f t="shared" si="3"/>
        <v>0</v>
      </c>
      <c r="N19" s="29">
        <f t="shared" si="3"/>
        <v>0</v>
      </c>
      <c r="O19" s="30">
        <f t="shared" si="3"/>
        <v>0</v>
      </c>
      <c r="P19" s="13"/>
      <c r="T19" s="13"/>
      <c r="V19" s="13"/>
      <c r="Y19" s="11"/>
      <c r="Z19" s="14"/>
    </row>
    <row r="20" spans="1:26" s="10" customFormat="1" ht="31.5" customHeight="1">
      <c r="A20" s="17"/>
      <c r="B20" s="36" t="s">
        <v>7</v>
      </c>
      <c r="C20" s="31">
        <f t="shared" si="1"/>
        <v>10</v>
      </c>
      <c r="D20" s="12"/>
      <c r="E20" s="12"/>
      <c r="F20" s="12"/>
      <c r="G20" s="12"/>
      <c r="H20" s="12"/>
      <c r="I20" s="12"/>
      <c r="J20" s="12"/>
      <c r="K20" s="12">
        <v>9</v>
      </c>
      <c r="L20" s="12">
        <v>1</v>
      </c>
      <c r="M20" s="12"/>
      <c r="N20" s="12"/>
      <c r="O20" s="26"/>
      <c r="P20" s="13"/>
      <c r="T20" s="13"/>
      <c r="V20" s="13"/>
      <c r="Y20" s="11"/>
      <c r="Z20" s="14"/>
    </row>
    <row r="21" spans="1:26" s="10" customFormat="1" ht="31.5" customHeight="1">
      <c r="A21" s="41" t="s">
        <v>13</v>
      </c>
      <c r="B21" s="42" t="s">
        <v>8</v>
      </c>
      <c r="C21" s="43">
        <f t="shared" si="1"/>
        <v>27</v>
      </c>
      <c r="D21" s="44"/>
      <c r="E21" s="44"/>
      <c r="F21" s="44"/>
      <c r="G21" s="44">
        <f>3</f>
        <v>3</v>
      </c>
      <c r="H21" s="44"/>
      <c r="I21" s="44">
        <f>2</f>
        <v>2</v>
      </c>
      <c r="J21" s="44"/>
      <c r="K21" s="44">
        <f>3+11</f>
        <v>14</v>
      </c>
      <c r="L21" s="44">
        <v>8</v>
      </c>
      <c r="M21" s="44"/>
      <c r="N21" s="44"/>
      <c r="O21" s="45">
        <v>0</v>
      </c>
      <c r="P21" s="13"/>
      <c r="T21" s="13"/>
      <c r="V21" s="13"/>
      <c r="Y21" s="11"/>
      <c r="Z21" s="14"/>
    </row>
    <row r="22" spans="1:29" s="58" customFormat="1" ht="37.5" customHeight="1">
      <c r="A22" s="54"/>
      <c r="B22" s="55" t="s">
        <v>14</v>
      </c>
      <c r="C22" s="21"/>
      <c r="D22" s="18" t="s">
        <v>15</v>
      </c>
      <c r="E22" s="18"/>
      <c r="F22" s="21"/>
      <c r="G22" s="55"/>
      <c r="H22" s="54"/>
      <c r="I22" s="54"/>
      <c r="J22" s="54"/>
      <c r="K22" s="56"/>
      <c r="L22" s="56"/>
      <c r="M22" s="54"/>
      <c r="N22" s="57"/>
      <c r="P22" s="57"/>
      <c r="Q22" s="57"/>
      <c r="R22" s="54"/>
      <c r="U22" s="54"/>
      <c r="V22" s="57"/>
      <c r="W22" s="57"/>
      <c r="X22" s="54"/>
      <c r="Y22" s="57"/>
      <c r="Z22" s="57"/>
      <c r="AB22" s="59"/>
      <c r="AC22" s="56"/>
    </row>
    <row r="23" spans="1:29" s="21" customFormat="1" ht="12" customHeight="1">
      <c r="A23" s="19"/>
      <c r="B23" s="28" t="s">
        <v>32</v>
      </c>
      <c r="D23" s="20"/>
      <c r="F23" s="21" t="s">
        <v>33</v>
      </c>
      <c r="J23" s="28" t="s">
        <v>34</v>
      </c>
      <c r="M23" s="20"/>
      <c r="N23" s="22"/>
      <c r="T23" s="20"/>
      <c r="U23" s="20"/>
      <c r="W23" s="20"/>
      <c r="X23" s="20"/>
      <c r="Y23" s="20"/>
      <c r="Z23" s="20"/>
      <c r="AA23" s="19" t="s">
        <v>17</v>
      </c>
      <c r="AB23" s="20" t="s">
        <v>18</v>
      </c>
      <c r="AC23" s="22" t="s">
        <v>19</v>
      </c>
    </row>
    <row r="24" spans="1:29" s="21" customFormat="1" ht="12" customHeight="1">
      <c r="A24" s="19"/>
      <c r="B24" s="28" t="s">
        <v>35</v>
      </c>
      <c r="D24" s="20"/>
      <c r="F24" s="21" t="s">
        <v>36</v>
      </c>
      <c r="J24" s="28" t="s">
        <v>37</v>
      </c>
      <c r="M24" s="20"/>
      <c r="N24" s="22"/>
      <c r="T24" s="20"/>
      <c r="U24" s="20"/>
      <c r="W24" s="20"/>
      <c r="X24" s="20"/>
      <c r="Y24" s="20"/>
      <c r="Z24" s="20"/>
      <c r="AA24" s="19" t="s">
        <v>21</v>
      </c>
      <c r="AB24" s="20" t="s">
        <v>18</v>
      </c>
      <c r="AC24" s="22" t="s">
        <v>22</v>
      </c>
    </row>
    <row r="25" spans="1:29" s="21" customFormat="1" ht="12" customHeight="1">
      <c r="A25" s="19"/>
      <c r="B25" s="28" t="s">
        <v>38</v>
      </c>
      <c r="D25" s="20"/>
      <c r="F25" s="21" t="s">
        <v>39</v>
      </c>
      <c r="J25" s="28" t="s">
        <v>40</v>
      </c>
      <c r="M25" s="20"/>
      <c r="N25" s="22"/>
      <c r="T25" s="20"/>
      <c r="U25" s="20"/>
      <c r="W25" s="20"/>
      <c r="X25" s="20"/>
      <c r="Y25" s="20"/>
      <c r="Z25" s="20"/>
      <c r="AA25" s="19" t="s">
        <v>24</v>
      </c>
      <c r="AB25" s="20" t="s">
        <v>18</v>
      </c>
      <c r="AC25" s="22" t="s">
        <v>25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</sheetData>
  <printOptions horizontalCentered="1"/>
  <pageMargins left="0.8661417322834646" right="0.7480314960629921" top="0.9" bottom="0.6692913385826772" header="0.31496062992125984" footer="0.31496062992125984"/>
  <pageSetup horizontalDpi="400" verticalDpi="400" orientation="landscape" paperSize="9" scale="85" r:id="rId1"/>
  <colBreaks count="1" manualBreakCount="1">
    <brk id="2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2016-03-09T07:29:39Z</cp:lastPrinted>
  <dcterms:created xsi:type="dcterms:W3CDTF">1998-07-09T06:08:22Z</dcterms:created>
  <dcterms:modified xsi:type="dcterms:W3CDTF">2017-10-26T00:28:42Z</dcterms:modified>
  <cp:category/>
  <cp:version/>
  <cp:contentType/>
  <cp:contentStatus/>
</cp:coreProperties>
</file>