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0185" yWindow="4140" windowWidth="10320" windowHeight="4155" activeTab="0"/>
  </bookViews>
  <sheets>
    <sheet name="介護保険" sheetId="2" r:id="rId1"/>
    <sheet name="Sheet3" sheetId="28896" r:id="rId2"/>
  </sheets>
  <definedNames>
    <definedName name="_xlnm.Print_Area" localSheetId="0">'介護保険'!$A$1:$AH$207</definedName>
  </definedNames>
  <calcPr calcId="145621"/>
</workbook>
</file>

<file path=xl/sharedStrings.xml><?xml version="1.0" encoding="utf-8"?>
<sst xmlns="http://schemas.openxmlformats.org/spreadsheetml/2006/main" count="407" uniqueCount="179">
  <si>
    <t>区分</t>
    <rPh sb="0" eb="2">
      <t>クブン</t>
    </rPh>
    <phoneticPr fontId="2"/>
  </si>
  <si>
    <t>甲賀市</t>
    <rPh sb="0" eb="3">
      <t>コウガシ</t>
    </rPh>
    <phoneticPr fontId="2"/>
  </si>
  <si>
    <t>人</t>
    <rPh sb="0" eb="1">
      <t>ヒト</t>
    </rPh>
    <phoneticPr fontId="2"/>
  </si>
  <si>
    <t>計</t>
    <rPh sb="0" eb="1">
      <t>ケイ</t>
    </rPh>
    <phoneticPr fontId="2"/>
  </si>
  <si>
    <t>湖南市</t>
    <rPh sb="0" eb="3">
      <t>コナンシ</t>
    </rPh>
    <phoneticPr fontId="2"/>
  </si>
  <si>
    <t>滋賀県</t>
    <rPh sb="0" eb="3">
      <t>シガケン</t>
    </rPh>
    <phoneticPr fontId="2"/>
  </si>
  <si>
    <t>区　分</t>
    <rPh sb="0" eb="1">
      <t>ク</t>
    </rPh>
    <rPh sb="2" eb="3">
      <t>ブン</t>
    </rPh>
    <phoneticPr fontId="2"/>
  </si>
  <si>
    <t>認定率</t>
    <rPh sb="0" eb="2">
      <t>ニンテイ</t>
    </rPh>
    <rPh sb="2" eb="3">
      <t>リツ</t>
    </rPh>
    <phoneticPr fontId="2"/>
  </si>
  <si>
    <t>65歳以上人口</t>
    <rPh sb="2" eb="5">
      <t>サイイジョウ</t>
    </rPh>
    <rPh sb="5" eb="7">
      <t>ジンコウ</t>
    </rPh>
    <phoneticPr fontId="2"/>
  </si>
  <si>
    <t>人</t>
    <rPh sb="0" eb="1">
      <t>ニン</t>
    </rPh>
    <phoneticPr fontId="2"/>
  </si>
  <si>
    <t>通所介護</t>
  </si>
  <si>
    <t>訪問介護</t>
  </si>
  <si>
    <t>福祉用具貸与</t>
  </si>
  <si>
    <t>訪問看護</t>
  </si>
  <si>
    <t>利用者数</t>
    <rPh sb="0" eb="3">
      <t>リヨウシャ</t>
    </rPh>
    <rPh sb="3" eb="4">
      <t>スウ</t>
    </rPh>
    <phoneticPr fontId="2"/>
  </si>
  <si>
    <t>利用率</t>
    <rPh sb="0" eb="3">
      <t>リヨウリツ</t>
    </rPh>
    <phoneticPr fontId="2"/>
  </si>
  <si>
    <t>区　　　　分</t>
  </si>
  <si>
    <t>訪問入浴介護</t>
  </si>
  <si>
    <t>訪問リハビリテーション</t>
  </si>
  <si>
    <t>居宅療養管理指導</t>
  </si>
  <si>
    <t>通所リハビリテーション</t>
  </si>
  <si>
    <t>短期入所生活介護</t>
  </si>
  <si>
    <t>短期入所療養介護</t>
  </si>
  <si>
    <t>居宅介護支援</t>
  </si>
  <si>
    <t>許可・指定数</t>
    <rPh sb="0" eb="2">
      <t>キョカ</t>
    </rPh>
    <rPh sb="3" eb="5">
      <t>シテイ</t>
    </rPh>
    <rPh sb="5" eb="6">
      <t>スウ</t>
    </rPh>
    <phoneticPr fontId="2"/>
  </si>
  <si>
    <t>入所定員・病床数</t>
    <rPh sb="0" eb="2">
      <t>ニュウショ</t>
    </rPh>
    <rPh sb="2" eb="4">
      <t>テイイン</t>
    </rPh>
    <rPh sb="5" eb="8">
      <t>ビョウショウスウ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</si>
  <si>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</si>
  <si>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</si>
  <si>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認知症対応共同生活介護</t>
    <rPh sb="0" eb="3">
      <t>ニンチショウ</t>
    </rPh>
    <phoneticPr fontId="2"/>
  </si>
  <si>
    <t>％</t>
  </si>
  <si>
    <t>※休止事業者除く　　　  　  　　　　　　</t>
  </si>
  <si>
    <t>率</t>
    <rPh sb="0" eb="1">
      <t>リツ</t>
    </rPh>
    <phoneticPr fontId="2"/>
  </si>
  <si>
    <t>在宅サービス</t>
    <rPh sb="0" eb="1">
      <t>ザイ</t>
    </rPh>
    <rPh sb="1" eb="2">
      <t>タク</t>
    </rPh>
    <phoneticPr fontId="2"/>
  </si>
  <si>
    <t>地域密着型ｻｰﾋﾞｽ</t>
    <rPh sb="0" eb="2">
      <t>チイキ</t>
    </rPh>
    <rPh sb="2" eb="5">
      <t>ミッチャクガタ</t>
    </rPh>
    <phoneticPr fontId="2"/>
  </si>
  <si>
    <t>施設サービス</t>
    <rPh sb="0" eb="1">
      <t>ホドコ</t>
    </rPh>
    <rPh sb="1" eb="2">
      <t>セツ</t>
    </rPh>
    <phoneticPr fontId="2"/>
  </si>
  <si>
    <t>訪問入浴</t>
  </si>
  <si>
    <t>福祉用具貸与</t>
    <rPh sb="4" eb="6">
      <t>タイヨ</t>
    </rPh>
    <phoneticPr fontId="2"/>
  </si>
  <si>
    <t>夜間対応型訪問介護</t>
    <rPh sb="0" eb="2">
      <t>ヤカン</t>
    </rPh>
    <rPh sb="2" eb="5">
      <t>タイオウガタ</t>
    </rPh>
    <rPh sb="5" eb="9">
      <t>ホウモンカイゴ</t>
    </rPh>
    <phoneticPr fontId="2"/>
  </si>
  <si>
    <t>圏域</t>
    <rPh sb="0" eb="2">
      <t>ケンイキ</t>
    </rPh>
    <phoneticPr fontId="2"/>
  </si>
  <si>
    <t>実利用人数</t>
    <rPh sb="0" eb="1">
      <t>ジツ</t>
    </rPh>
    <rPh sb="1" eb="3">
      <t>リヨウ</t>
    </rPh>
    <rPh sb="3" eb="5">
      <t>ニンズウ</t>
    </rPh>
    <phoneticPr fontId="2"/>
  </si>
  <si>
    <t>介護予防</t>
    <rPh sb="0" eb="2">
      <t>カイゴ</t>
    </rPh>
    <rPh sb="2" eb="4">
      <t>ヨボウ</t>
    </rPh>
    <phoneticPr fontId="2"/>
  </si>
  <si>
    <t>居宅介護</t>
    <rPh sb="0" eb="2">
      <t>キョタク</t>
    </rPh>
    <rPh sb="2" eb="4">
      <t>カイゴ</t>
    </rPh>
    <phoneticPr fontId="2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</si>
  <si>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</si>
  <si>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</si>
  <si>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地域密着型特定施設</t>
    <rPh sb="0" eb="2">
      <t>チイキ</t>
    </rPh>
    <rPh sb="2" eb="5">
      <t>ミッチャクガタ</t>
    </rPh>
    <rPh sb="5" eb="7">
      <t>トクテイ</t>
    </rPh>
    <rPh sb="7" eb="9">
      <t>シセツ</t>
    </rPh>
    <phoneticPr fontId="2"/>
  </si>
  <si>
    <t>地域密着型介護老人福祉施設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2"/>
  </si>
  <si>
    <t>介護予防支援</t>
    <rPh sb="0" eb="2">
      <t>カイゴ</t>
    </rPh>
    <rPh sb="2" eb="4">
      <t>ヨボウ</t>
    </rPh>
    <rPh sb="4" eb="6">
      <t>シエン</t>
    </rPh>
    <phoneticPr fontId="2"/>
  </si>
  <si>
    <t>－</t>
  </si>
  <si>
    <t>特定福祉用具販売</t>
    <rPh sb="0" eb="2">
      <t>トクテイ</t>
    </rPh>
    <rPh sb="6" eb="8">
      <t>ハンバイ</t>
    </rPh>
    <phoneticPr fontId="2"/>
  </si>
  <si>
    <t>認知症対応型共同生活介護</t>
    <rPh sb="0" eb="3">
      <t>ニンチショウ</t>
    </rPh>
    <rPh sb="5" eb="6">
      <t>ガタ</t>
    </rPh>
    <rPh sb="6" eb="8">
      <t>キョウドウ</t>
    </rPh>
    <rPh sb="8" eb="10">
      <t>セイカツ</t>
    </rPh>
    <rPh sb="10" eb="12">
      <t>カイゴ</t>
    </rPh>
    <phoneticPr fontId="2"/>
  </si>
  <si>
    <t>認知症対応型生活介護
（短期利用型）</t>
    <rPh sb="0" eb="3">
      <t>ニンチショウ</t>
    </rPh>
    <rPh sb="3" eb="5">
      <t>タイオウ</t>
    </rPh>
    <rPh sb="5" eb="6">
      <t>ガタ</t>
    </rPh>
    <rPh sb="6" eb="8">
      <t>セイカツ</t>
    </rPh>
    <rPh sb="8" eb="10">
      <t>カイゴ</t>
    </rPh>
    <rPh sb="12" eb="14">
      <t>タンキ</t>
    </rPh>
    <rPh sb="14" eb="16">
      <t>リヨウ</t>
    </rPh>
    <rPh sb="16" eb="17">
      <t>ガタ</t>
    </rPh>
    <phoneticPr fontId="2"/>
  </si>
  <si>
    <t>認知症対応型通所介護</t>
    <rPh sb="0" eb="3">
      <t>ニンチショウ</t>
    </rPh>
    <rPh sb="3" eb="5">
      <t>タイオウ</t>
    </rPh>
    <rPh sb="5" eb="6">
      <t>ガタ</t>
    </rPh>
    <rPh sb="6" eb="8">
      <t>ツウショ</t>
    </rPh>
    <rPh sb="8" eb="10">
      <t>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</si>
  <si>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</si>
  <si>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居宅療養管理指導</t>
    <rPh sb="2" eb="4">
      <t>リョウヨウ</t>
    </rPh>
    <rPh sb="6" eb="8">
      <t>シドウ</t>
    </rPh>
    <phoneticPr fontId="2"/>
  </si>
  <si>
    <t>特定施設入所者生活介護</t>
    <rPh sb="4" eb="7">
      <t>ニュウショシャ</t>
    </rPh>
    <rPh sb="7" eb="9">
      <t>セイカツ</t>
    </rPh>
    <rPh sb="9" eb="11">
      <t>カイゴ</t>
    </rPh>
    <phoneticPr fontId="2"/>
  </si>
  <si>
    <t>地域密着型特定施設入居者生活介護</t>
    <rPh sb="0" eb="2">
      <t>チイキ</t>
    </rPh>
    <rPh sb="2" eb="4">
      <t>ミッチャク</t>
    </rPh>
    <rPh sb="4" eb="5">
      <t>ガタ</t>
    </rPh>
    <rPh sb="5" eb="9">
      <t>トクテイシセツ</t>
    </rPh>
    <rPh sb="9" eb="12">
      <t>ニュウキョシャ</t>
    </rPh>
    <rPh sb="12" eb="14">
      <t>セイカツ</t>
    </rPh>
    <rPh sb="14" eb="16">
      <t>カイゴ</t>
    </rPh>
    <phoneticPr fontId="2"/>
  </si>
  <si>
    <t>介護老人
福祉施設</t>
    <rPh sb="0" eb="2">
      <t>カイゴ</t>
    </rPh>
    <rPh sb="2" eb="4">
      <t>ロウジン</t>
    </rPh>
    <rPh sb="5" eb="7">
      <t>フクシ</t>
    </rPh>
    <rPh sb="7" eb="9">
      <t>シセツ</t>
    </rPh>
    <phoneticPr fontId="2"/>
  </si>
  <si>
    <t>介護療養型
医療施設</t>
    <rPh sb="0" eb="2">
      <t>カイゴ</t>
    </rPh>
    <rPh sb="2" eb="5">
      <t>リョウヨウガタ</t>
    </rPh>
    <rPh sb="6" eb="8">
      <t>イリョウ</t>
    </rPh>
    <rPh sb="8" eb="10">
      <t>シセツ</t>
    </rPh>
    <phoneticPr fontId="2"/>
  </si>
  <si>
    <t>甲賀市
(割合)</t>
    <rPh sb="0" eb="3">
      <t>コウガシ</t>
    </rPh>
    <rPh sb="5" eb="7">
      <t>ワリアイ</t>
    </rPh>
    <phoneticPr fontId="2"/>
  </si>
  <si>
    <t>湖南市
(割合)</t>
    <rPh sb="0" eb="3">
      <t>コナンシ</t>
    </rPh>
    <rPh sb="5" eb="7">
      <t>ワリアイ</t>
    </rPh>
    <phoneticPr fontId="2"/>
  </si>
  <si>
    <t>滋賀県
(割合)</t>
    <rPh sb="0" eb="3">
      <t>シガケン</t>
    </rPh>
    <rPh sb="5" eb="7">
      <t>ワリアイ</t>
    </rPh>
    <phoneticPr fontId="2"/>
  </si>
  <si>
    <t>訪問リハビリテーション</t>
  </si>
  <si>
    <t>通所リハビリテーション</t>
  </si>
  <si>
    <t>訪問リハビリテーション</t>
  </si>
  <si>
    <t>通所リハビリテーション</t>
  </si>
  <si>
    <t>【介護予防・居宅介護サービス利用率】</t>
    <rPh sb="1" eb="3">
      <t>カイゴ</t>
    </rPh>
    <rPh sb="3" eb="5">
      <t>ヨボウ</t>
    </rPh>
    <rPh sb="6" eb="10">
      <t>キョタクカイゴ</t>
    </rPh>
    <rPh sb="14" eb="17">
      <t>リヨウリツ</t>
    </rPh>
    <phoneticPr fontId="2"/>
  </si>
  <si>
    <t>訪問リハ</t>
  </si>
  <si>
    <t>通所リハ</t>
  </si>
  <si>
    <t>居宅療養管理</t>
  </si>
  <si>
    <t>認知症対応型</t>
  </si>
  <si>
    <t>認知症対応短期</t>
  </si>
  <si>
    <t>認知症対応通所</t>
  </si>
  <si>
    <t>小規模多機能</t>
  </si>
  <si>
    <t>地域密着型特定施設</t>
  </si>
  <si>
    <t>夜間対応型訪問介護</t>
  </si>
  <si>
    <t>【利用率グラフ用データ】</t>
    <rPh sb="1" eb="4">
      <t>リヨウリツ</t>
    </rPh>
    <rPh sb="7" eb="8">
      <t>ヨウ</t>
    </rPh>
    <phoneticPr fontId="9"/>
  </si>
  <si>
    <t>滋賀県</t>
    <rPh sb="0" eb="3">
      <t>シガケン</t>
    </rPh>
    <phoneticPr fontId="9"/>
  </si>
  <si>
    <t>全国</t>
    <rPh sb="0" eb="2">
      <t>ゼンコク</t>
    </rPh>
    <phoneticPr fontId="9"/>
  </si>
  <si>
    <t>利用者一人当たり
平均利用額(費用)</t>
    <rPh sb="0" eb="3">
      <t>リヨウシャ</t>
    </rPh>
    <rPh sb="3" eb="5">
      <t>ヒトリ</t>
    </rPh>
    <rPh sb="5" eb="6">
      <t>ア</t>
    </rPh>
    <rPh sb="9" eb="11">
      <t>ヘイキン</t>
    </rPh>
    <rPh sb="11" eb="14">
      <t>リヨウガク</t>
    </rPh>
    <rPh sb="15" eb="17">
      <t>ヒヨウ</t>
    </rPh>
    <phoneticPr fontId="9"/>
  </si>
  <si>
    <t>支給限度額</t>
    <rPh sb="0" eb="2">
      <t>シキュウ</t>
    </rPh>
    <rPh sb="2" eb="5">
      <t>ゲンドガク</t>
    </rPh>
    <phoneticPr fontId="9"/>
  </si>
  <si>
    <t>利用率</t>
    <rPh sb="0" eb="3">
      <t>リヨウリツ</t>
    </rPh>
    <phoneticPr fontId="9"/>
  </si>
  <si>
    <t>要支援１</t>
    <rPh sb="0" eb="3">
      <t>ヨウシエン</t>
    </rPh>
    <phoneticPr fontId="9"/>
  </si>
  <si>
    <t>要介護１</t>
    <rPh sb="0" eb="3">
      <t>ヨウカイゴ</t>
    </rPh>
    <phoneticPr fontId="9"/>
  </si>
  <si>
    <t>円</t>
    <rPh sb="0" eb="1">
      <t>エン</t>
    </rPh>
    <phoneticPr fontId="2"/>
  </si>
  <si>
    <t>介護老人
保健施設</t>
    <rPh sb="0" eb="2">
      <t>カイゴ</t>
    </rPh>
    <rPh sb="2" eb="4">
      <t>ロウジン</t>
    </rPh>
    <rPh sb="5" eb="7">
      <t>ホケン</t>
    </rPh>
    <rPh sb="7" eb="9">
      <t>シセツ</t>
    </rPh>
    <phoneticPr fontId="2"/>
  </si>
  <si>
    <t>受給率</t>
    <rPh sb="0" eb="3">
      <t>ジュキュウリツ</t>
    </rPh>
    <phoneticPr fontId="2"/>
  </si>
  <si>
    <t>％</t>
  </si>
  <si>
    <t>短期入所</t>
  </si>
  <si>
    <t>短期入所</t>
  </si>
  <si>
    <t>要支援計</t>
    <rPh sb="0" eb="3">
      <t>ヨウシエン</t>
    </rPh>
    <rPh sb="3" eb="4">
      <t>ケイ</t>
    </rPh>
    <phoneticPr fontId="2"/>
  </si>
  <si>
    <t>要介護計</t>
    <rPh sb="0" eb="3">
      <t>ヨウカイゴ</t>
    </rPh>
    <rPh sb="3" eb="4">
      <t>ケイ</t>
    </rPh>
    <phoneticPr fontId="2"/>
  </si>
  <si>
    <t>要支援２</t>
    <rPh sb="0" eb="3">
      <t>ヨウシエン</t>
    </rPh>
    <phoneticPr fontId="9"/>
  </si>
  <si>
    <t>要介護２</t>
    <rPh sb="0" eb="1">
      <t>ヨウ</t>
    </rPh>
    <rPh sb="1" eb="3">
      <t>カイゴ</t>
    </rPh>
    <phoneticPr fontId="9"/>
  </si>
  <si>
    <t>要介護３</t>
    <rPh sb="0" eb="1">
      <t>ヨウ</t>
    </rPh>
    <rPh sb="1" eb="3">
      <t>カイゴ</t>
    </rPh>
    <phoneticPr fontId="9"/>
  </si>
  <si>
    <t>要介護４</t>
    <rPh sb="0" eb="1">
      <t>ヨウ</t>
    </rPh>
    <rPh sb="1" eb="3">
      <t>カイゴ</t>
    </rPh>
    <phoneticPr fontId="9"/>
  </si>
  <si>
    <t>要介護５</t>
    <rPh sb="0" eb="1">
      <t>ヨウ</t>
    </rPh>
    <rPh sb="1" eb="3">
      <t>カイゴ</t>
    </rPh>
    <phoneticPr fontId="9"/>
  </si>
  <si>
    <t>区　　分</t>
    <rPh sb="0" eb="1">
      <t>ク</t>
    </rPh>
    <rPh sb="3" eb="4">
      <t>ブン</t>
    </rPh>
    <phoneticPr fontId="9"/>
  </si>
  <si>
    <t>要介護度</t>
    <rPh sb="0" eb="4">
      <t>ヨウカイゴド</t>
    </rPh>
    <phoneticPr fontId="2"/>
  </si>
  <si>
    <t>甲賀市</t>
    <rPh sb="0" eb="3">
      <t>コウカシ</t>
    </rPh>
    <phoneticPr fontId="2"/>
  </si>
  <si>
    <t>圏域計</t>
    <rPh sb="0" eb="2">
      <t>ケンイキ</t>
    </rPh>
    <rPh sb="2" eb="3">
      <t>ケイ</t>
    </rPh>
    <phoneticPr fontId="2"/>
  </si>
  <si>
    <t>地域比較</t>
    <rPh sb="0" eb="2">
      <t>チイキ</t>
    </rPh>
    <rPh sb="2" eb="4">
      <t>ヒカク</t>
    </rPh>
    <phoneticPr fontId="2"/>
  </si>
  <si>
    <t>圏域計
(割合)</t>
    <rPh sb="0" eb="2">
      <t>ケンイキ</t>
    </rPh>
    <rPh sb="2" eb="3">
      <t>ケイ</t>
    </rPh>
    <rPh sb="5" eb="7">
      <t>ワリアイ</t>
    </rPh>
    <phoneticPr fontId="2"/>
  </si>
  <si>
    <t>甲賀市</t>
    <rPh sb="0" eb="3">
      <t>コウカシ</t>
    </rPh>
    <phoneticPr fontId="9"/>
  </si>
  <si>
    <t>湖南市</t>
    <rPh sb="0" eb="3">
      <t>コナンシ</t>
    </rPh>
    <phoneticPr fontId="9"/>
  </si>
  <si>
    <t>予防</t>
    <rPh sb="0" eb="2">
      <t>ヨボウ</t>
    </rPh>
    <phoneticPr fontId="2"/>
  </si>
  <si>
    <t>居宅</t>
    <rPh sb="0" eb="2">
      <t>キョタク</t>
    </rPh>
    <phoneticPr fontId="2"/>
  </si>
  <si>
    <t>居宅サービス
(管理療養特定施設除く）</t>
    <rPh sb="0" eb="2">
      <t>キョタク</t>
    </rPh>
    <rPh sb="8" eb="10">
      <t>カンリ</t>
    </rPh>
    <rPh sb="10" eb="12">
      <t>リョウヨウ</t>
    </rPh>
    <rPh sb="12" eb="14">
      <t>トクテイ</t>
    </rPh>
    <rPh sb="14" eb="16">
      <t>シセツ</t>
    </rPh>
    <rPh sb="16" eb="17">
      <t>ノゾ</t>
    </rPh>
    <phoneticPr fontId="2"/>
  </si>
  <si>
    <t>短期入所</t>
    <rPh sb="0" eb="2">
      <t>タンキ</t>
    </rPh>
    <rPh sb="2" eb="4">
      <t>ニュウショ</t>
    </rPh>
    <phoneticPr fontId="2"/>
  </si>
  <si>
    <t>合計</t>
    <rPh sb="0" eb="2">
      <t>ゴウケイ</t>
    </rPh>
    <phoneticPr fontId="2"/>
  </si>
  <si>
    <t>利用単価</t>
    <rPh sb="0" eb="2">
      <t>リヨウ</t>
    </rPh>
    <rPh sb="2" eb="4">
      <t>タンカ</t>
    </rPh>
    <phoneticPr fontId="2"/>
  </si>
  <si>
    <t>基準単価</t>
    <rPh sb="0" eb="2">
      <t>キジュン</t>
    </rPh>
    <rPh sb="2" eb="4">
      <t>タンカ</t>
    </rPh>
    <phoneticPr fontId="2"/>
  </si>
  <si>
    <t>限度額計</t>
    <rPh sb="0" eb="3">
      <t>ゲンドガク</t>
    </rPh>
    <rPh sb="3" eb="4">
      <t>ケイ</t>
    </rPh>
    <phoneticPr fontId="2"/>
  </si>
  <si>
    <t>管理療養特定施設等</t>
    <rPh sb="0" eb="2">
      <t>カンリ</t>
    </rPh>
    <rPh sb="2" eb="4">
      <t>リョウヨウ</t>
    </rPh>
    <rPh sb="4" eb="6">
      <t>トクテイ</t>
    </rPh>
    <rPh sb="6" eb="8">
      <t>シセツ</t>
    </rPh>
    <rPh sb="8" eb="9">
      <t>トウ</t>
    </rPh>
    <phoneticPr fontId="2"/>
  </si>
  <si>
    <t>利用率等</t>
    <rPh sb="0" eb="3">
      <t>リヨウリツ</t>
    </rPh>
    <rPh sb="3" eb="4">
      <t>トウ</t>
    </rPh>
    <phoneticPr fontId="2"/>
  </si>
  <si>
    <t>要介護度比較</t>
    <rPh sb="0" eb="4">
      <t>ヨウカイゴド</t>
    </rPh>
    <rPh sb="4" eb="6">
      <t>ヒカク</t>
    </rPh>
    <phoneticPr fontId="2"/>
  </si>
  <si>
    <t>介護サービス
計画作成人数</t>
    <rPh sb="0" eb="2">
      <t>カイゴ</t>
    </rPh>
    <rPh sb="7" eb="9">
      <t>ケイカク</t>
    </rPh>
    <rPh sb="9" eb="11">
      <t>サクセイ</t>
    </rPh>
    <rPh sb="11" eb="13">
      <t>ニンズウ</t>
    </rPh>
    <phoneticPr fontId="9"/>
  </si>
  <si>
    <t>*印の金額は加重平均</t>
    <rPh sb="1" eb="2">
      <t>シルシ</t>
    </rPh>
    <rPh sb="3" eb="5">
      <t>キンガク</t>
    </rPh>
    <rPh sb="6" eb="8">
      <t>カジュウ</t>
    </rPh>
    <rPh sb="8" eb="10">
      <t>ヘイキン</t>
    </rPh>
    <phoneticPr fontId="2"/>
  </si>
  <si>
    <t>　により算定しています。</t>
    <rPh sb="4" eb="6">
      <t>サンテイ</t>
    </rPh>
    <phoneticPr fontId="2"/>
  </si>
  <si>
    <t>＊</t>
  </si>
  <si>
    <t>地域密着型
福祉施設</t>
    <rPh sb="0" eb="2">
      <t>チイキ</t>
    </rPh>
    <rPh sb="2" eb="5">
      <t>ミッチャクガタ</t>
    </rPh>
    <rPh sb="6" eb="8">
      <t>フクシ</t>
    </rPh>
    <rPh sb="8" eb="10">
      <t>シセツ</t>
    </rPh>
    <phoneticPr fontId="2"/>
  </si>
  <si>
    <t>地域密着居宅サービス</t>
    <rPh sb="0" eb="2">
      <t>チイキ</t>
    </rPh>
    <rPh sb="2" eb="4">
      <t>ミッチャク</t>
    </rPh>
    <rPh sb="4" eb="6">
      <t>キョタク</t>
    </rPh>
    <phoneticPr fontId="2"/>
  </si>
  <si>
    <t>非該当</t>
    <rPh sb="0" eb="3">
      <t>ヒガイトウ</t>
    </rPh>
    <phoneticPr fontId="2"/>
  </si>
  <si>
    <t>サ計画</t>
    <rPh sb="1" eb="3">
      <t>ケイカク</t>
    </rPh>
    <phoneticPr fontId="2"/>
  </si>
  <si>
    <t>地域密着型福祉施設</t>
    <rPh sb="0" eb="2">
      <t>チイキ</t>
    </rPh>
    <rPh sb="2" eb="5">
      <t>ミッチャクガタ</t>
    </rPh>
    <rPh sb="5" eb="7">
      <t>フクシ</t>
    </rPh>
    <rPh sb="7" eb="9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</si>
  <si>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</si>
  <si>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甲賀圏域</t>
    <rPh sb="0" eb="2">
      <t>コウカ</t>
    </rPh>
    <rPh sb="2" eb="4">
      <t>ケンイキ</t>
    </rPh>
    <phoneticPr fontId="9"/>
  </si>
  <si>
    <t>2　介護保険</t>
  </si>
  <si>
    <t xml:space="preserve">   (1)-1  要介護認定者数（1号被保険者）</t>
  </si>
  <si>
    <t>要支援1</t>
    <rPh sb="0" eb="3">
      <t>ヨウシエン</t>
    </rPh>
    <phoneticPr fontId="2"/>
  </si>
  <si>
    <t>要支援2</t>
    <rPh sb="0" eb="3">
      <t>ヨウシエン</t>
    </rPh>
    <phoneticPr fontId="2"/>
  </si>
  <si>
    <t>要介護1</t>
    <rPh sb="0" eb="3">
      <t>ヨウカイゴ</t>
    </rPh>
    <phoneticPr fontId="2"/>
  </si>
  <si>
    <t>要介護2</t>
    <rPh sb="0" eb="3">
      <t>ヨウカイゴ</t>
    </rPh>
    <phoneticPr fontId="2"/>
  </si>
  <si>
    <t>要介護3</t>
    <rPh sb="0" eb="3">
      <t>ヨウカイゴ</t>
    </rPh>
    <phoneticPr fontId="2"/>
  </si>
  <si>
    <t>要介護4</t>
    <rPh sb="0" eb="3">
      <t>ヨウカイゴ</t>
    </rPh>
    <phoneticPr fontId="2"/>
  </si>
  <si>
    <t>要介護5</t>
    <rPh sb="0" eb="3">
      <t>ヨウカイゴ</t>
    </rPh>
    <phoneticPr fontId="2"/>
  </si>
  <si>
    <t>1号被保険者数</t>
    <rPh sb="1" eb="2">
      <t>ゴウ</t>
    </rPh>
    <rPh sb="2" eb="6">
      <t>ヒホケンシャ</t>
    </rPh>
    <rPh sb="6" eb="7">
      <t>スウ</t>
    </rPh>
    <phoneticPr fontId="2"/>
  </si>
  <si>
    <t xml:space="preserve">   (1)-2　要介護認定率                             </t>
  </si>
  <si>
    <t>　 (1)-3  要介護認定者数（１号・2号被保険者）</t>
  </si>
  <si>
    <t>要支援1</t>
    <rPh sb="0" eb="3">
      <t>ヨウシエン</t>
    </rPh>
    <phoneticPr fontId="9"/>
  </si>
  <si>
    <t>要支援2</t>
    <rPh sb="0" eb="3">
      <t>ヨウシエン</t>
    </rPh>
    <phoneticPr fontId="9"/>
  </si>
  <si>
    <t>要介護1</t>
    <rPh sb="0" eb="3">
      <t>ヨウカイゴ</t>
    </rPh>
    <phoneticPr fontId="9"/>
  </si>
  <si>
    <t>要介護2</t>
    <rPh sb="0" eb="1">
      <t>ヨウ</t>
    </rPh>
    <rPh sb="1" eb="3">
      <t>カイゴ</t>
    </rPh>
    <phoneticPr fontId="9"/>
  </si>
  <si>
    <t>要介護3</t>
    <rPh sb="0" eb="1">
      <t>ヨウ</t>
    </rPh>
    <rPh sb="1" eb="3">
      <t>カイゴ</t>
    </rPh>
    <phoneticPr fontId="9"/>
  </si>
  <si>
    <t>要介護4</t>
    <rPh sb="0" eb="1">
      <t>ヨウ</t>
    </rPh>
    <rPh sb="1" eb="3">
      <t>カイゴ</t>
    </rPh>
    <phoneticPr fontId="9"/>
  </si>
  <si>
    <t>要介護5</t>
    <rPh sb="0" eb="1">
      <t>ヨウ</t>
    </rPh>
    <rPh sb="1" eb="3">
      <t>カイゴ</t>
    </rPh>
    <phoneticPr fontId="9"/>
  </si>
  <si>
    <t>要介護1
(割合)</t>
    <rPh sb="0" eb="3">
      <t>ヨウカイゴ</t>
    </rPh>
    <rPh sb="6" eb="8">
      <t>ワリアイ</t>
    </rPh>
    <phoneticPr fontId="2"/>
  </si>
  <si>
    <t>要介護2
(割合)</t>
    <rPh sb="0" eb="3">
      <t>ヨウカイゴ</t>
    </rPh>
    <rPh sb="6" eb="8">
      <t>ワリアイ</t>
    </rPh>
    <phoneticPr fontId="2"/>
  </si>
  <si>
    <t>要介護3
(割合)</t>
    <rPh sb="0" eb="3">
      <t>ヨウカイゴ</t>
    </rPh>
    <rPh sb="6" eb="8">
      <t>ワリアイ</t>
    </rPh>
    <phoneticPr fontId="2"/>
  </si>
  <si>
    <t>要介護4
(割合)</t>
    <rPh sb="0" eb="3">
      <t>ヨウカイゴ</t>
    </rPh>
    <rPh sb="6" eb="8">
      <t>ワリアイ</t>
    </rPh>
    <phoneticPr fontId="2"/>
  </si>
  <si>
    <t>要介護5
(割合)</t>
    <rPh sb="0" eb="3">
      <t>ヨウカイゴ</t>
    </rPh>
    <rPh sb="6" eb="8">
      <t>ワリアイ</t>
    </rPh>
    <phoneticPr fontId="2"/>
  </si>
  <si>
    <t xml:space="preserve">  (3)-3 指定事業所（施設サービス）　        </t>
  </si>
  <si>
    <t>－</t>
  </si>
  <si>
    <t xml:space="preserve">(2)-6　施設サービス受給者数             </t>
    <rPh sb="12" eb="15">
      <t>ジュキュウシャ</t>
    </rPh>
    <rPh sb="15" eb="16">
      <t>スウ</t>
    </rPh>
    <phoneticPr fontId="2"/>
  </si>
  <si>
    <t>(2)-4　介護予防・居宅介護サービス利用状況（延べ利用者数　合算）</t>
    <rPh sb="6" eb="8">
      <t>カイゴ</t>
    </rPh>
    <rPh sb="8" eb="10">
      <t>ヨボウ</t>
    </rPh>
    <rPh sb="11" eb="15">
      <t>キョタクカイゴ</t>
    </rPh>
    <rPh sb="19" eb="21">
      <t>リヨウ</t>
    </rPh>
    <rPh sb="21" eb="23">
      <t>ジョウキョウ</t>
    </rPh>
    <rPh sb="24" eb="25">
      <t>ノ</t>
    </rPh>
    <rPh sb="26" eb="29">
      <t>リヨウシャ</t>
    </rPh>
    <rPh sb="29" eb="30">
      <t>スウ</t>
    </rPh>
    <rPh sb="31" eb="33">
      <t>ガッサン</t>
    </rPh>
    <phoneticPr fontId="2"/>
  </si>
  <si>
    <t>(2)-3　居宅介護サービス利用状況(延べ利用者数）</t>
    <rPh sb="6" eb="8">
      <t>キョタク</t>
    </rPh>
    <rPh sb="8" eb="10">
      <t>カイゴ</t>
    </rPh>
    <rPh sb="14" eb="16">
      <t>リヨウ</t>
    </rPh>
    <rPh sb="16" eb="18">
      <t>ジョウキョウ</t>
    </rPh>
    <rPh sb="19" eb="20">
      <t>ノ</t>
    </rPh>
    <rPh sb="21" eb="24">
      <t>リヨウシャ</t>
    </rPh>
    <rPh sb="24" eb="25">
      <t>スウ</t>
    </rPh>
    <phoneticPr fontId="2"/>
  </si>
  <si>
    <t>(2)-2　介護予防サービス利用状況(延べ利用者数）</t>
    <rPh sb="6" eb="8">
      <t>カイゴ</t>
    </rPh>
    <rPh sb="8" eb="10">
      <t>ヨボウ</t>
    </rPh>
    <rPh sb="14" eb="16">
      <t>リヨウ</t>
    </rPh>
    <rPh sb="16" eb="18">
      <t>ジョウキョウ</t>
    </rPh>
    <rPh sb="19" eb="20">
      <t>ノ</t>
    </rPh>
    <rPh sb="21" eb="24">
      <t>リヨウシャ</t>
    </rPh>
    <rPh sb="24" eb="25">
      <t>スウ</t>
    </rPh>
    <phoneticPr fontId="2"/>
  </si>
  <si>
    <t>訪問看護</t>
    <rPh sb="0" eb="2">
      <t>ホウモン</t>
    </rPh>
    <rPh sb="2" eb="4">
      <t>カンゴ</t>
    </rPh>
    <phoneticPr fontId="2"/>
  </si>
  <si>
    <t>特定施設生活介護</t>
    <rPh sb="0" eb="2">
      <t>トクテイ</t>
    </rPh>
    <rPh sb="2" eb="4">
      <t>シセツ</t>
    </rPh>
    <rPh sb="4" eb="6">
      <t>セイカツ</t>
    </rPh>
    <rPh sb="6" eb="8">
      <t>カイゴ</t>
    </rPh>
    <phoneticPr fontId="2"/>
  </si>
  <si>
    <t>介護</t>
    <rPh sb="0" eb="2">
      <t>カイゴ</t>
    </rPh>
    <phoneticPr fontId="2"/>
  </si>
  <si>
    <t>圏域計</t>
    <rPh sb="0" eb="3">
      <t>ケンイキケイ</t>
    </rPh>
    <phoneticPr fontId="2"/>
  </si>
  <si>
    <t>※介護老人福祉施設は別に、地域密着型介護老人福祉施設サービス　湖南市　3か所　定員77人がある。</t>
    <rPh sb="1" eb="3">
      <t>カイゴ</t>
    </rPh>
    <rPh sb="3" eb="5">
      <t>ロウジン</t>
    </rPh>
    <rPh sb="5" eb="7">
      <t>フクシ</t>
    </rPh>
    <rPh sb="7" eb="9">
      <t>シセツ</t>
    </rPh>
    <rPh sb="10" eb="11">
      <t>ベツ</t>
    </rPh>
    <rPh sb="13" eb="15">
      <t>チイキ</t>
    </rPh>
    <rPh sb="15" eb="18">
      <t>ミッチャクガタ</t>
    </rPh>
    <rPh sb="18" eb="20">
      <t>カイゴ</t>
    </rPh>
    <rPh sb="20" eb="22">
      <t>ロウジン</t>
    </rPh>
    <rPh sb="22" eb="24">
      <t>フクシ</t>
    </rPh>
    <rPh sb="24" eb="26">
      <t>シセツ</t>
    </rPh>
    <rPh sb="31" eb="34">
      <t>コナンシ</t>
    </rPh>
    <rPh sb="37" eb="38">
      <t>ショ</t>
    </rPh>
    <rPh sb="39" eb="41">
      <t>テイイン</t>
    </rPh>
    <rPh sb="43" eb="44">
      <t>ニン</t>
    </rPh>
    <phoneticPr fontId="2"/>
  </si>
  <si>
    <t>実人数</t>
    <rPh sb="0" eb="1">
      <t>ジツ</t>
    </rPh>
    <rPh sb="1" eb="2">
      <t>ニン</t>
    </rPh>
    <rPh sb="2" eb="3">
      <t>スウ</t>
    </rPh>
    <phoneticPr fontId="2"/>
  </si>
  <si>
    <r>
      <t xml:space="preserve"> </t>
    </r>
    <r>
      <rPr>
        <sz val="14"/>
        <rFont val="ＪＳＰゴシック"/>
        <family val="3"/>
      </rPr>
      <t xml:space="preserve"> (3)-１ 指定事業所（居宅サービス）</t>
    </r>
    <r>
      <rPr>
        <sz val="12"/>
        <rFont val="ＪＳＰゴシック"/>
        <family val="3"/>
      </rPr>
      <t xml:space="preserve"> 　</t>
    </r>
  </si>
  <si>
    <r>
      <t xml:space="preserve">  </t>
    </r>
    <r>
      <rPr>
        <sz val="14"/>
        <rFont val="ＪＳＰゴシック"/>
        <family val="3"/>
      </rPr>
      <t>(3)-2 指定事業所（地域密着型サービス）　</t>
    </r>
    <r>
      <rPr>
        <b/>
        <sz val="12"/>
        <rFont val="ＪＳＰゴシック"/>
        <family val="3"/>
      </rPr>
      <t>　</t>
    </r>
    <rPh sb="14" eb="16">
      <t>チイキ</t>
    </rPh>
    <rPh sb="16" eb="19">
      <t>ミッチャクガタ</t>
    </rPh>
    <phoneticPr fontId="2"/>
  </si>
  <si>
    <t>－</t>
  </si>
  <si>
    <t>(2)-5　居宅介護（介護予防）および地域密着型（介護予防）サービス支給限度額に対する利用状況</t>
  </si>
  <si>
    <t>定期巡回･随時対応型訪問介護看護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</si>
  <si>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 xml:space="preserve">   (2)-1　介護サービス利用者数（1・2号被保険者）                   </t>
  </si>
  <si>
    <t>サービス利用状況（平成28年3月分）※国保連合会審査支払ベース</t>
    <rPh sb="4" eb="6">
      <t>リヨウ</t>
    </rPh>
    <rPh sb="6" eb="8">
      <t>ジョウキョウ</t>
    </rPh>
    <rPh sb="9" eb="11">
      <t>ヘイセイ</t>
    </rPh>
    <rPh sb="13" eb="14">
      <t>ネン</t>
    </rPh>
    <rPh sb="15" eb="16">
      <t>ガツ</t>
    </rPh>
    <rPh sb="16" eb="17">
      <t>ブン</t>
    </rPh>
    <rPh sb="19" eb="20">
      <t>コク</t>
    </rPh>
    <rPh sb="20" eb="21">
      <t>ホ</t>
    </rPh>
    <rPh sb="21" eb="24">
      <t>レンゴウカイ</t>
    </rPh>
    <rPh sb="24" eb="26">
      <t>シンサ</t>
    </rPh>
    <rPh sb="26" eb="28">
      <t>シハライ</t>
    </rPh>
    <phoneticPr fontId="9"/>
  </si>
  <si>
    <t>（平成29年３月末現在）</t>
  </si>
  <si>
    <t xml:space="preserve">             （平成29年３月末現在)(単位：人）</t>
  </si>
  <si>
    <t>　（平成29年３月末現在）（単位：人/床）</t>
    <rPh sb="17" eb="18">
      <t>ニン</t>
    </rPh>
    <rPh sb="19" eb="20">
      <t>ユカ</t>
    </rPh>
    <phoneticPr fontId="2"/>
  </si>
  <si>
    <t>　（平成29年３月末現在）（単位：か所）</t>
  </si>
  <si>
    <t xml:space="preserve">  　（平成29年3月末現在）（単位：か所）</t>
  </si>
  <si>
    <t>（平成29年３月分）（単位：人/％）</t>
    <rPh sb="5" eb="6">
      <t>ネン</t>
    </rPh>
    <phoneticPr fontId="2"/>
  </si>
  <si>
    <t>（平成29年３月分）</t>
    <rPh sb="1" eb="3">
      <t>ヘイセイ</t>
    </rPh>
    <rPh sb="5" eb="6">
      <t>ネン</t>
    </rPh>
    <rPh sb="7" eb="9">
      <t>ガツブン</t>
    </rPh>
    <phoneticPr fontId="2"/>
  </si>
  <si>
    <t>（平成29年3月分）</t>
    <rPh sb="1" eb="3">
      <t>ヘイセイ</t>
    </rPh>
    <rPh sb="5" eb="6">
      <t>ネン</t>
    </rPh>
    <rPh sb="7" eb="9">
      <t>ガツブン</t>
    </rPh>
    <phoneticPr fontId="2"/>
  </si>
  <si>
    <t xml:space="preserve">              （平成29年３月分）</t>
    <rPh sb="15" eb="17">
      <t>ヘイセイ</t>
    </rPh>
    <rPh sb="19" eb="20">
      <t>ネン</t>
    </rPh>
    <rPh sb="21" eb="23">
      <t>ガツブン</t>
    </rPh>
    <phoneticPr fontId="2"/>
  </si>
  <si>
    <t>　※（人口は平成28年10月１日現在）</t>
    <rPh sb="3" eb="5">
      <t>ジンコウ</t>
    </rPh>
    <rPh sb="6" eb="8">
      <t>ヘイセイ</t>
    </rPh>
    <rPh sb="10" eb="11">
      <t>ネン</t>
    </rPh>
    <rPh sb="13" eb="14">
      <t>ガツ</t>
    </rPh>
    <rPh sb="15" eb="16">
      <t>ニチ</t>
    </rPh>
    <rPh sb="16" eb="18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</si>
</sst>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%"/>
    <numFmt numFmtId="177" formatCode="0_);[Red]\(0\)"/>
    <numFmt numFmtId="178" formatCode="#,##0_);[Red]\(#,##0\)"/>
    <numFmt numFmtId="179" formatCode="0_ "/>
    <numFmt numFmtId="180" formatCode="#,##0_ ;[Red]\-#,##0\ "/>
    <numFmt numFmtId="181" formatCode="0.0_ "/>
    <numFmt numFmtId="182" formatCode="0.00_ "/>
  </numFmts>
  <fonts count="33">
    <font>
      <sz val="9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MS UI Gothic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0"/>
      <color indexed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12"/>
      <name val="ＪＳＰゴシック"/>
      <family val="3"/>
    </font>
    <font>
      <b/>
      <sz val="12"/>
      <name val="ＪＳゴシック"/>
      <family val="3"/>
    </font>
    <font>
      <sz val="10"/>
      <name val="ＪＳＰ明朝"/>
      <family val="1"/>
    </font>
    <font>
      <sz val="10"/>
      <name val="ＭＳ Ｐゴシック"/>
      <family val="3"/>
    </font>
    <font>
      <sz val="12"/>
      <name val="ＤＦ平成ゴシック体W5"/>
      <family val="3"/>
    </font>
    <font>
      <b/>
      <sz val="14"/>
      <name val="ＤＦ平成ゴシック体W5"/>
      <family val="3"/>
    </font>
    <font>
      <sz val="14"/>
      <name val="ＪＳＰゴシック"/>
      <family val="3"/>
    </font>
    <font>
      <sz val="11"/>
      <name val="ＭＳ 明朝"/>
      <family val="1"/>
    </font>
    <font>
      <b/>
      <sz val="12"/>
      <name val="ＪＳＰゴシック"/>
      <family val="3"/>
    </font>
    <font>
      <sz val="14"/>
      <name val="ＭＳ Ｐ明朝"/>
      <family val="1"/>
    </font>
    <font>
      <b/>
      <sz val="14"/>
      <name val="ＤＨＰ平成明朝体W7"/>
      <family val="3"/>
    </font>
    <font>
      <sz val="14"/>
      <name val="ＤＦ平成ゴシック体W5"/>
      <family val="3"/>
    </font>
    <font>
      <sz val="12"/>
      <color rgb="FFFF0000"/>
      <name val="ＭＳ Ｐ明朝"/>
      <family val="1"/>
    </font>
    <font>
      <sz val="14"/>
      <color rgb="FFFF0000"/>
      <name val="ＭＳ ゴシック"/>
      <family val="3"/>
    </font>
    <font>
      <sz val="9"/>
      <color rgb="FFFF0000"/>
      <name val="ＭＳ Ｐゴシック"/>
      <family val="3"/>
    </font>
    <font>
      <sz val="9"/>
      <color rgb="FF0070C0"/>
      <name val="ＭＳ Ｐゴシック"/>
      <family val="3"/>
    </font>
    <font>
      <sz val="12"/>
      <color rgb="FF000000"/>
      <name val="MS UI Gothic"/>
      <family val="2"/>
    </font>
    <font>
      <sz val="8"/>
      <color rgb="FF000000"/>
      <name val="MS UI Gothic"/>
      <family val="2"/>
    </font>
    <font>
      <sz val="10.55"/>
      <color rgb="FF000000"/>
      <name val="MS UI Gothic"/>
      <family val="2"/>
    </font>
  </fonts>
  <fills count="2">
    <fill>
      <patternFill/>
    </fill>
    <fill>
      <patternFill patternType="gray125"/>
    </fill>
  </fills>
  <borders count="127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dotted"/>
    </border>
    <border>
      <left style="thin"/>
      <right style="medium"/>
      <top style="dotted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 style="medium"/>
      <top style="medium"/>
      <bottom style="dotted"/>
    </border>
    <border>
      <left/>
      <right style="medium"/>
      <top style="dotted"/>
      <bottom style="thin"/>
    </border>
    <border>
      <left/>
      <right style="medium"/>
      <top style="thin"/>
      <bottom style="dotted"/>
    </border>
    <border>
      <left/>
      <right style="medium"/>
      <top style="dotted"/>
      <bottom style="medium"/>
    </border>
    <border>
      <left/>
      <right style="medium"/>
      <top/>
      <bottom style="dotted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/>
      <right style="thin"/>
      <top/>
      <bottom style="dotted"/>
    </border>
    <border>
      <left/>
      <right style="thin"/>
      <top style="dotted"/>
      <bottom style="thin"/>
    </border>
    <border>
      <left/>
      <right style="thin"/>
      <top style="thin"/>
      <bottom style="dotted"/>
    </border>
    <border>
      <left/>
      <right style="thin"/>
      <top style="dotted"/>
      <bottom style="medium"/>
    </border>
    <border>
      <left/>
      <right style="thin"/>
      <top style="medium"/>
      <bottom style="dotted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 style="thin"/>
      <right/>
      <top style="thin"/>
      <bottom style="medium"/>
    </border>
    <border>
      <left/>
      <right/>
      <top style="thin"/>
      <bottom style="dotted"/>
    </border>
    <border>
      <left style="thin"/>
      <right/>
      <top style="medium"/>
      <bottom style="dotted"/>
    </border>
    <border>
      <left/>
      <right/>
      <top style="medium"/>
      <bottom style="dotted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/>
      <bottom style="dotted"/>
    </border>
    <border>
      <left/>
      <right/>
      <top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dotted"/>
    </border>
    <border>
      <left style="medium"/>
      <right/>
      <top/>
      <bottom style="medium"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 style="medium"/>
      <right/>
      <top/>
      <bottom style="dotted"/>
    </border>
    <border>
      <left style="medium"/>
      <right/>
      <top style="thin"/>
      <bottom style="dotted"/>
    </border>
    <border>
      <left style="medium"/>
      <right/>
      <top style="dotted"/>
      <bottom style="thin"/>
    </border>
    <border>
      <left style="medium"/>
      <right style="thin"/>
      <top style="medium"/>
      <bottom/>
    </border>
    <border>
      <left/>
      <right style="medium"/>
      <top/>
      <bottom/>
    </border>
    <border>
      <left style="medium"/>
      <right/>
      <top style="medium"/>
      <bottom style="dotted"/>
    </border>
    <border>
      <left style="medium"/>
      <right/>
      <top style="dotted"/>
      <bottom style="medium"/>
    </border>
    <border>
      <left style="thin"/>
      <right/>
      <top style="dotted"/>
      <bottom/>
    </border>
    <border>
      <left/>
      <right style="medium"/>
      <top style="dotted"/>
      <bottom/>
    </border>
    <border>
      <left style="medium"/>
      <right/>
      <top/>
      <bottom/>
    </border>
    <border>
      <left/>
      <right style="medium"/>
      <top style="medium"/>
      <bottom style="medium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medium"/>
      <top style="double"/>
      <bottom style="thin"/>
    </border>
    <border>
      <left/>
      <right style="medium"/>
      <top style="thin"/>
      <bottom style="double"/>
    </border>
    <border>
      <left style="medium"/>
      <right style="thin"/>
      <top style="medium"/>
      <bottom style="medium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/>
      <bottom style="thin"/>
    </border>
    <border>
      <left style="thin"/>
      <right style="medium"/>
      <top/>
      <bottom style="thin"/>
    </border>
    <border>
      <left style="double"/>
      <right style="thin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thin"/>
      <top style="dotted"/>
      <bottom style="thin"/>
    </border>
    <border>
      <left style="thin"/>
      <right style="thin"/>
      <top style="dotted"/>
      <bottom style="medium"/>
    </border>
    <border>
      <left style="thin"/>
      <right style="thin"/>
      <top/>
      <bottom style="dotted"/>
    </border>
    <border>
      <left style="thin"/>
      <right style="thin"/>
      <top style="thin"/>
      <bottom style="dotted"/>
    </border>
    <border>
      <left style="double"/>
      <right style="thin"/>
      <top style="thin"/>
      <bottom/>
    </border>
    <border>
      <left style="double"/>
      <right style="thin"/>
      <top/>
      <bottom style="dotted"/>
    </border>
    <border>
      <left style="double"/>
      <right style="thin"/>
      <top style="dotted"/>
      <bottom style="medium"/>
    </border>
    <border>
      <left style="double"/>
      <right/>
      <top style="thin"/>
      <bottom style="dotted"/>
    </border>
    <border>
      <left style="double"/>
      <right style="thin"/>
      <top style="dotted"/>
      <bottom style="thin"/>
    </border>
    <border>
      <left style="double"/>
      <right style="thin"/>
      <top style="thin"/>
      <bottom style="dotted"/>
    </border>
    <border>
      <left style="double"/>
      <right/>
      <top/>
      <bottom style="dotted"/>
    </border>
    <border>
      <left style="double"/>
      <right/>
      <top style="thin"/>
      <bottom/>
    </border>
    <border>
      <left/>
      <right style="thin"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" fillId="0" borderId="0">
      <alignment/>
      <protection/>
    </xf>
    <xf numFmtId="0" fontId="7" fillId="0" borderId="0">
      <alignment vertical="center"/>
      <protection/>
    </xf>
  </cellStyleXfs>
  <cellXfs count="745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178" fontId="3" fillId="0" borderId="0" xfId="21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20" applyNumberFormat="1" applyFont="1" applyBorder="1" applyAlignment="1">
      <alignment/>
    </xf>
    <xf numFmtId="178" fontId="3" fillId="0" borderId="0" xfId="0" applyNumberFormat="1" applyFont="1" applyBorder="1" applyAlignment="1">
      <alignment horizontal="right"/>
    </xf>
    <xf numFmtId="0" fontId="8" fillId="0" borderId="0" xfId="22">
      <alignment/>
      <protection/>
    </xf>
    <xf numFmtId="38" fontId="8" fillId="0" borderId="0" xfId="21" applyFont="1" applyFill="1" applyAlignment="1">
      <alignment vertical="center"/>
    </xf>
    <xf numFmtId="0" fontId="7" fillId="0" borderId="0" xfId="23" applyAlignment="1">
      <alignment vertical="center"/>
      <protection/>
    </xf>
    <xf numFmtId="38" fontId="8" fillId="0" borderId="3" xfId="21" applyFont="1" applyFill="1" applyBorder="1" applyAlignment="1">
      <alignment vertical="center"/>
    </xf>
    <xf numFmtId="176" fontId="12" fillId="0" borderId="3" xfId="20" applyNumberFormat="1" applyFont="1" applyFill="1" applyBorder="1" applyAlignment="1">
      <alignment vertical="center"/>
    </xf>
    <xf numFmtId="38" fontId="11" fillId="0" borderId="3" xfId="21" applyFont="1" applyFill="1" applyBorder="1" applyAlignment="1">
      <alignment vertical="center"/>
    </xf>
    <xf numFmtId="38" fontId="11" fillId="0" borderId="3" xfId="21" applyFont="1" applyFill="1" applyBorder="1" applyAlignment="1">
      <alignment vertical="center" shrinkToFit="1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80" fontId="3" fillId="0" borderId="0" xfId="0" applyNumberFormat="1" applyFont="1" applyBorder="1" applyAlignment="1">
      <alignment/>
    </xf>
    <xf numFmtId="0" fontId="0" fillId="0" borderId="0" xfId="0" applyBorder="1" applyAlignment="1">
      <alignment vertical="top" wrapText="1"/>
    </xf>
    <xf numFmtId="9" fontId="3" fillId="0" borderId="0" xfId="2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/>
    </xf>
    <xf numFmtId="38" fontId="13" fillId="0" borderId="0" xfId="0" applyNumberFormat="1" applyFont="1" applyFill="1" applyBorder="1" applyAlignment="1">
      <alignment horizontal="right" vertical="center"/>
    </xf>
    <xf numFmtId="38" fontId="10" fillId="0" borderId="0" xfId="0" applyNumberFormat="1" applyFont="1" applyFill="1" applyBorder="1" applyAlignment="1">
      <alignment vertical="center"/>
    </xf>
    <xf numFmtId="38" fontId="10" fillId="0" borderId="0" xfId="21" applyFont="1" applyFill="1" applyBorder="1" applyAlignment="1">
      <alignment vertical="center"/>
    </xf>
    <xf numFmtId="38" fontId="10" fillId="0" borderId="0" xfId="21" applyFont="1" applyFill="1" applyBorder="1" applyAlignment="1">
      <alignment horizontal="center" vertical="center"/>
    </xf>
    <xf numFmtId="176" fontId="13" fillId="0" borderId="0" xfId="20" applyNumberFormat="1" applyFont="1" applyFill="1" applyBorder="1" applyAlignment="1">
      <alignment horizontal="right" vertical="center"/>
    </xf>
    <xf numFmtId="38" fontId="11" fillId="0" borderId="0" xfId="21" applyFont="1" applyFill="1" applyBorder="1" applyAlignment="1">
      <alignment vertical="center" shrinkToFit="1"/>
    </xf>
    <xf numFmtId="176" fontId="12" fillId="0" borderId="0" xfId="2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/>
    <xf numFmtId="0" fontId="18" fillId="0" borderId="0" xfId="0" applyFont="1" applyBorder="1" applyAlignment="1">
      <alignment horizontal="left"/>
    </xf>
    <xf numFmtId="181" fontId="0" fillId="0" borderId="11" xfId="0" applyNumberFormat="1" applyBorder="1"/>
    <xf numFmtId="181" fontId="0" fillId="0" borderId="12" xfId="0" applyNumberFormat="1" applyBorder="1"/>
    <xf numFmtId="181" fontId="0" fillId="0" borderId="7" xfId="0" applyNumberFormat="1" applyBorder="1"/>
    <xf numFmtId="181" fontId="0" fillId="0" borderId="13" xfId="0" applyNumberFormat="1" applyBorder="1"/>
    <xf numFmtId="177" fontId="3" fillId="0" borderId="3" xfId="0" applyNumberFormat="1" applyFont="1" applyBorder="1"/>
    <xf numFmtId="177" fontId="3" fillId="0" borderId="0" xfId="21" applyNumberFormat="1" applyFont="1" applyFill="1" applyAlignment="1">
      <alignment vertical="center"/>
    </xf>
    <xf numFmtId="177" fontId="3" fillId="0" borderId="3" xfId="21" applyNumberFormat="1" applyFont="1" applyFill="1" applyBorder="1" applyAlignment="1">
      <alignment vertical="center"/>
    </xf>
    <xf numFmtId="177" fontId="3" fillId="0" borderId="3" xfId="21" applyNumberFormat="1" applyFont="1" applyFill="1" applyBorder="1" applyAlignment="1">
      <alignment/>
    </xf>
    <xf numFmtId="177" fontId="3" fillId="0" borderId="3" xfId="0" applyNumberFormat="1" applyFont="1" applyBorder="1" applyAlignment="1">
      <alignment/>
    </xf>
    <xf numFmtId="177" fontId="3" fillId="0" borderId="3" xfId="22" applyNumberFormat="1" applyFont="1" applyBorder="1" applyAlignment="1">
      <alignment/>
      <protection/>
    </xf>
    <xf numFmtId="0" fontId="26" fillId="0" borderId="0" xfId="0" applyFont="1" applyBorder="1" applyAlignment="1">
      <alignment horizontal="center"/>
    </xf>
    <xf numFmtId="180" fontId="26" fillId="0" borderId="0" xfId="21" applyNumberFormat="1" applyFont="1" applyBorder="1" applyAlignment="1">
      <alignment horizontal="right"/>
    </xf>
    <xf numFmtId="0" fontId="26" fillId="0" borderId="0" xfId="0" applyFont="1" applyBorder="1"/>
    <xf numFmtId="178" fontId="26" fillId="0" borderId="0" xfId="21" applyNumberFormat="1" applyFont="1" applyBorder="1" applyAlignment="1">
      <alignment horizontal="right"/>
    </xf>
    <xf numFmtId="176" fontId="27" fillId="0" borderId="3" xfId="20" applyNumberFormat="1" applyFont="1" applyFill="1" applyBorder="1" applyAlignment="1">
      <alignment vertical="center"/>
    </xf>
    <xf numFmtId="0" fontId="26" fillId="0" borderId="2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177" fontId="8" fillId="0" borderId="0" xfId="22" applyNumberFormat="1" applyBorder="1">
      <alignment/>
      <protection/>
    </xf>
    <xf numFmtId="0" fontId="8" fillId="0" borderId="0" xfId="22" applyBorder="1">
      <alignment/>
      <protection/>
    </xf>
    <xf numFmtId="177" fontId="3" fillId="0" borderId="0" xfId="0" applyNumberFormat="1" applyFont="1" applyBorder="1"/>
    <xf numFmtId="0" fontId="1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38" fontId="16" fillId="0" borderId="0" xfId="0" applyNumberFormat="1" applyFont="1" applyFill="1" applyBorder="1" applyAlignment="1">
      <alignment vertical="center"/>
    </xf>
    <xf numFmtId="38" fontId="16" fillId="0" borderId="0" xfId="21" applyFont="1" applyFill="1" applyBorder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15" fillId="0" borderId="0" xfId="0" applyFont="1" applyBorder="1"/>
    <xf numFmtId="0" fontId="0" fillId="0" borderId="0" xfId="0" applyBorder="1" applyAlignment="1">
      <alignment/>
    </xf>
    <xf numFmtId="177" fontId="3" fillId="0" borderId="0" xfId="0" applyNumberFormat="1" applyFont="1" applyBorder="1" applyAlignment="1">
      <alignment horizontal="right"/>
    </xf>
    <xf numFmtId="177" fontId="3" fillId="0" borderId="0" xfId="0" applyNumberFormat="1" applyFont="1" applyBorder="1" applyAlignment="1">
      <alignment/>
    </xf>
    <xf numFmtId="177" fontId="3" fillId="0" borderId="0" xfId="20" applyNumberFormat="1" applyFont="1" applyBorder="1" applyAlignment="1">
      <alignment horizontal="right"/>
    </xf>
    <xf numFmtId="177" fontId="3" fillId="0" borderId="0" xfId="20" applyNumberFormat="1" applyFont="1" applyBorder="1" applyAlignment="1">
      <alignment/>
    </xf>
    <xf numFmtId="177" fontId="3" fillId="0" borderId="0" xfId="21" applyNumberFormat="1" applyFont="1" applyBorder="1" applyAlignment="1">
      <alignment/>
    </xf>
    <xf numFmtId="180" fontId="3" fillId="0" borderId="0" xfId="21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176" fontId="3" fillId="0" borderId="0" xfId="2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 textRotation="255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181" fontId="3" fillId="0" borderId="18" xfId="0" applyNumberFormat="1" applyFont="1" applyBorder="1" applyAlignment="1">
      <alignment horizontal="center"/>
    </xf>
    <xf numFmtId="38" fontId="3" fillId="0" borderId="18" xfId="21" applyFont="1" applyBorder="1" applyAlignment="1">
      <alignment horizontal="left"/>
    </xf>
    <xf numFmtId="38" fontId="3" fillId="0" borderId="19" xfId="21" applyFont="1" applyBorder="1" applyAlignment="1">
      <alignment horizontal="left"/>
    </xf>
    <xf numFmtId="181" fontId="3" fillId="0" borderId="20" xfId="0" applyNumberFormat="1" applyFont="1" applyBorder="1" applyAlignment="1">
      <alignment horizontal="center"/>
    </xf>
    <xf numFmtId="38" fontId="3" fillId="0" borderId="20" xfId="21" applyFont="1" applyBorder="1" applyAlignment="1">
      <alignment horizontal="center"/>
    </xf>
    <xf numFmtId="38" fontId="3" fillId="0" borderId="21" xfId="21" applyFont="1" applyBorder="1" applyAlignment="1">
      <alignment horizontal="center"/>
    </xf>
    <xf numFmtId="38" fontId="3" fillId="0" borderId="20" xfId="0" applyNumberFormat="1" applyFont="1" applyBorder="1" applyAlignment="1">
      <alignment horizontal="center"/>
    </xf>
    <xf numFmtId="38" fontId="3" fillId="0" borderId="21" xfId="0" applyNumberFormat="1" applyFont="1" applyBorder="1" applyAlignment="1">
      <alignment horizontal="center"/>
    </xf>
    <xf numFmtId="182" fontId="3" fillId="0" borderId="22" xfId="0" applyNumberFormat="1" applyFont="1" applyBorder="1" applyAlignment="1">
      <alignment horizontal="center"/>
    </xf>
    <xf numFmtId="38" fontId="3" fillId="0" borderId="22" xfId="21" applyFont="1" applyBorder="1" applyAlignment="1">
      <alignment horizontal="center"/>
    </xf>
    <xf numFmtId="38" fontId="3" fillId="0" borderId="23" xfId="21" applyFont="1" applyBorder="1" applyAlignment="1">
      <alignment horizontal="center"/>
    </xf>
    <xf numFmtId="0" fontId="24" fillId="0" borderId="0" xfId="0" applyFont="1" applyAlignment="1">
      <alignment vertical="center"/>
    </xf>
    <xf numFmtId="176" fontId="3" fillId="0" borderId="18" xfId="0" applyNumberFormat="1" applyFont="1" applyBorder="1" applyAlignment="1">
      <alignment horizontal="left"/>
    </xf>
    <xf numFmtId="9" fontId="3" fillId="0" borderId="19" xfId="20" applyFont="1" applyBorder="1" applyAlignment="1">
      <alignment/>
    </xf>
    <xf numFmtId="176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right"/>
    </xf>
    <xf numFmtId="38" fontId="3" fillId="0" borderId="24" xfId="21" applyFont="1" applyBorder="1" applyAlignment="1">
      <alignment horizontal="center"/>
    </xf>
    <xf numFmtId="0" fontId="3" fillId="0" borderId="23" xfId="0" applyFont="1" applyBorder="1" applyAlignment="1">
      <alignment horizontal="right"/>
    </xf>
    <xf numFmtId="0" fontId="6" fillId="0" borderId="0" xfId="0" applyFont="1" applyAlignment="1">
      <alignment vertical="center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23" fillId="0" borderId="0" xfId="0" applyFont="1"/>
    <xf numFmtId="0" fontId="1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8" fontId="16" fillId="0" borderId="27" xfId="0" applyNumberFormat="1" applyFont="1" applyFill="1" applyBorder="1" applyAlignment="1">
      <alignment vertical="center"/>
    </xf>
    <xf numFmtId="38" fontId="16" fillId="0" borderId="27" xfId="21" applyFont="1" applyFill="1" applyBorder="1" applyAlignment="1">
      <alignment vertical="center"/>
    </xf>
    <xf numFmtId="0" fontId="3" fillId="0" borderId="6" xfId="0" applyFont="1" applyBorder="1"/>
    <xf numFmtId="38" fontId="16" fillId="0" borderId="20" xfId="0" applyNumberFormat="1" applyFont="1" applyFill="1" applyBorder="1" applyAlignment="1">
      <alignment vertical="center"/>
    </xf>
    <xf numFmtId="38" fontId="8" fillId="0" borderId="20" xfId="21" applyFont="1" applyFill="1" applyBorder="1" applyAlignment="1">
      <alignment vertical="center"/>
    </xf>
    <xf numFmtId="0" fontId="3" fillId="0" borderId="21" xfId="0" applyFont="1" applyBorder="1"/>
    <xf numFmtId="38" fontId="16" fillId="0" borderId="22" xfId="0" applyNumberFormat="1" applyFont="1" applyFill="1" applyBorder="1" applyAlignment="1">
      <alignment vertical="center"/>
    </xf>
    <xf numFmtId="38" fontId="8" fillId="0" borderId="24" xfId="21" applyFont="1" applyFill="1" applyBorder="1" applyAlignment="1">
      <alignment vertical="center"/>
    </xf>
    <xf numFmtId="0" fontId="3" fillId="0" borderId="23" xfId="0" applyFont="1" applyBorder="1"/>
    <xf numFmtId="38" fontId="8" fillId="0" borderId="28" xfId="21" applyFont="1" applyFill="1" applyBorder="1" applyAlignment="1">
      <alignment vertical="center"/>
    </xf>
    <xf numFmtId="0" fontId="3" fillId="0" borderId="29" xfId="0" applyFont="1" applyBorder="1"/>
    <xf numFmtId="38" fontId="8" fillId="0" borderId="30" xfId="21" applyFont="1" applyFill="1" applyBorder="1" applyAlignment="1">
      <alignment vertical="center"/>
    </xf>
    <xf numFmtId="0" fontId="3" fillId="0" borderId="31" xfId="0" applyFont="1" applyBorder="1"/>
    <xf numFmtId="38" fontId="8" fillId="0" borderId="22" xfId="21" applyFont="1" applyFill="1" applyBorder="1" applyAlignment="1">
      <alignment vertical="center"/>
    </xf>
    <xf numFmtId="0" fontId="3" fillId="0" borderId="32" xfId="0" applyFont="1" applyBorder="1"/>
    <xf numFmtId="0" fontId="0" fillId="0" borderId="0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/>
    </xf>
    <xf numFmtId="38" fontId="8" fillId="0" borderId="0" xfId="21" applyFont="1" applyFill="1" applyBorder="1" applyAlignment="1">
      <alignment vertical="center"/>
    </xf>
    <xf numFmtId="38" fontId="8" fillId="0" borderId="0" xfId="21" applyFont="1" applyFill="1" applyBorder="1" applyAlignment="1">
      <alignment horizontal="center" vertical="center"/>
    </xf>
    <xf numFmtId="0" fontId="20" fillId="0" borderId="0" xfId="0" applyFont="1"/>
    <xf numFmtId="180" fontId="3" fillId="0" borderId="33" xfId="0" applyNumberFormat="1" applyFont="1" applyBorder="1" applyAlignment="1">
      <alignment/>
    </xf>
    <xf numFmtId="176" fontId="3" fillId="0" borderId="34" xfId="20" applyNumberFormat="1" applyFont="1" applyBorder="1" applyAlignment="1">
      <alignment/>
    </xf>
    <xf numFmtId="180" fontId="3" fillId="0" borderId="35" xfId="0" applyNumberFormat="1" applyFont="1" applyBorder="1" applyAlignment="1">
      <alignment/>
    </xf>
    <xf numFmtId="180" fontId="3" fillId="0" borderId="35" xfId="21" applyNumberFormat="1" applyFont="1" applyBorder="1" applyAlignment="1">
      <alignment/>
    </xf>
    <xf numFmtId="176" fontId="3" fillId="0" borderId="36" xfId="20" applyNumberFormat="1" applyFont="1" applyBorder="1" applyAlignment="1">
      <alignment/>
    </xf>
    <xf numFmtId="0" fontId="3" fillId="0" borderId="33" xfId="0" applyFont="1" applyBorder="1" applyAlignment="1">
      <alignment/>
    </xf>
    <xf numFmtId="180" fontId="3" fillId="0" borderId="37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14" fillId="0" borderId="0" xfId="0" applyFont="1"/>
    <xf numFmtId="0" fontId="6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38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3" fillId="0" borderId="40" xfId="0" applyFont="1" applyBorder="1"/>
    <xf numFmtId="0" fontId="4" fillId="0" borderId="4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26" xfId="0" applyFont="1" applyBorder="1" applyAlignment="1">
      <alignment horizontal="right" shrinkToFit="1"/>
    </xf>
    <xf numFmtId="0" fontId="22" fillId="0" borderId="0" xfId="0" applyFont="1"/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left" shrinkToFit="1"/>
    </xf>
    <xf numFmtId="0" fontId="3" fillId="0" borderId="26" xfId="0" applyFont="1" applyBorder="1"/>
    <xf numFmtId="0" fontId="3" fillId="0" borderId="20" xfId="0" applyFont="1" applyBorder="1" applyAlignment="1">
      <alignment horizontal="right" shrinkToFit="1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5" xfId="0" applyFont="1" applyBorder="1" applyAlignment="1">
      <alignment/>
    </xf>
    <xf numFmtId="0" fontId="25" fillId="0" borderId="0" xfId="0" applyFont="1"/>
    <xf numFmtId="0" fontId="3" fillId="0" borderId="41" xfId="0" applyFont="1" applyBorder="1" applyAlignment="1">
      <alignment horizontal="center" vertical="center"/>
    </xf>
    <xf numFmtId="179" fontId="3" fillId="0" borderId="18" xfId="0" applyNumberFormat="1" applyFont="1" applyBorder="1" applyAlignment="1">
      <alignment/>
    </xf>
    <xf numFmtId="0" fontId="3" fillId="0" borderId="38" xfId="0" applyFont="1" applyBorder="1"/>
    <xf numFmtId="179" fontId="3" fillId="0" borderId="20" xfId="0" applyNumberFormat="1" applyFont="1" applyBorder="1" applyAlignment="1">
      <alignment horizontal="center"/>
    </xf>
    <xf numFmtId="179" fontId="3" fillId="0" borderId="20" xfId="0" applyNumberFormat="1" applyFont="1" applyBorder="1" applyAlignment="1">
      <alignment/>
    </xf>
    <xf numFmtId="0" fontId="3" fillId="0" borderId="25" xfId="0" applyFont="1" applyBorder="1"/>
    <xf numFmtId="179" fontId="3" fillId="0" borderId="26" xfId="0" applyNumberFormat="1" applyFont="1" applyBorder="1" applyAlignment="1">
      <alignment/>
    </xf>
    <xf numFmtId="0" fontId="3" fillId="0" borderId="39" xfId="0" applyFont="1" applyBorder="1"/>
    <xf numFmtId="179" fontId="3" fillId="0" borderId="38" xfId="0" applyNumberFormat="1" applyFont="1" applyBorder="1" applyAlignment="1">
      <alignment/>
    </xf>
    <xf numFmtId="181" fontId="0" fillId="0" borderId="11" xfId="0" applyNumberFormat="1" applyFont="1" applyBorder="1"/>
    <xf numFmtId="181" fontId="0" fillId="0" borderId="12" xfId="0" applyNumberFormat="1" applyFont="1" applyBorder="1"/>
    <xf numFmtId="181" fontId="0" fillId="0" borderId="7" xfId="0" applyNumberFormat="1" applyFont="1" applyBorder="1"/>
    <xf numFmtId="178" fontId="3" fillId="0" borderId="42" xfId="0" applyNumberFormat="1" applyFont="1" applyBorder="1" applyAlignment="1">
      <alignment/>
    </xf>
    <xf numFmtId="176" fontId="3" fillId="0" borderId="43" xfId="20" applyNumberFormat="1" applyFont="1" applyBorder="1" applyAlignment="1">
      <alignment/>
    </xf>
    <xf numFmtId="178" fontId="3" fillId="0" borderId="44" xfId="0" applyNumberFormat="1" applyFont="1" applyBorder="1" applyAlignment="1">
      <alignment/>
    </xf>
    <xf numFmtId="176" fontId="3" fillId="0" borderId="45" xfId="20" applyNumberFormat="1" applyFont="1" applyBorder="1" applyAlignment="1">
      <alignment/>
    </xf>
    <xf numFmtId="180" fontId="3" fillId="0" borderId="46" xfId="21" applyNumberFormat="1" applyFont="1" applyBorder="1" applyAlignment="1">
      <alignment/>
    </xf>
    <xf numFmtId="178" fontId="3" fillId="0" borderId="46" xfId="0" applyNumberFormat="1" applyFont="1" applyBorder="1" applyAlignment="1">
      <alignment/>
    </xf>
    <xf numFmtId="180" fontId="3" fillId="0" borderId="42" xfId="21" applyNumberFormat="1" applyFont="1" applyBorder="1" applyAlignment="1">
      <alignment/>
    </xf>
    <xf numFmtId="180" fontId="3" fillId="0" borderId="44" xfId="21" applyNumberFormat="1" applyFont="1" applyBorder="1" applyAlignment="1">
      <alignment/>
    </xf>
    <xf numFmtId="176" fontId="3" fillId="0" borderId="24" xfId="20" applyNumberFormat="1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26" xfId="0" applyFont="1" applyBorder="1" applyAlignment="1">
      <alignment/>
    </xf>
    <xf numFmtId="0" fontId="3" fillId="0" borderId="20" xfId="0" applyFont="1" applyBorder="1" applyAlignment="1">
      <alignment/>
    </xf>
    <xf numFmtId="179" fontId="3" fillId="0" borderId="18" xfId="0" applyNumberFormat="1" applyFont="1" applyBorder="1" applyAlignment="1">
      <alignment horizontal="center"/>
    </xf>
    <xf numFmtId="38" fontId="28" fillId="0" borderId="47" xfId="21" applyFont="1" applyBorder="1"/>
    <xf numFmtId="38" fontId="28" fillId="0" borderId="41" xfId="21" applyFont="1" applyBorder="1"/>
    <xf numFmtId="38" fontId="28" fillId="0" borderId="1" xfId="21" applyFont="1" applyBorder="1"/>
    <xf numFmtId="38" fontId="28" fillId="0" borderId="48" xfId="21" applyFont="1" applyBorder="1"/>
    <xf numFmtId="38" fontId="0" fillId="0" borderId="47" xfId="21" applyFont="1" applyBorder="1"/>
    <xf numFmtId="38" fontId="0" fillId="0" borderId="41" xfId="21" applyFont="1" applyBorder="1"/>
    <xf numFmtId="38" fontId="0" fillId="0" borderId="1" xfId="21" applyFont="1" applyBorder="1"/>
    <xf numFmtId="38" fontId="28" fillId="0" borderId="49" xfId="21" applyFont="1" applyBorder="1"/>
    <xf numFmtId="38" fontId="28" fillId="0" borderId="50" xfId="21" applyFont="1" applyBorder="1"/>
    <xf numFmtId="38" fontId="28" fillId="0" borderId="3" xfId="21" applyFont="1" applyBorder="1"/>
    <xf numFmtId="38" fontId="28" fillId="0" borderId="2" xfId="21" applyFont="1" applyBorder="1"/>
    <xf numFmtId="38" fontId="28" fillId="0" borderId="51" xfId="21" applyFont="1" applyBorder="1"/>
    <xf numFmtId="38" fontId="0" fillId="0" borderId="50" xfId="21" applyFont="1" applyBorder="1"/>
    <xf numFmtId="38" fontId="0" fillId="0" borderId="3" xfId="21" applyFont="1" applyBorder="1"/>
    <xf numFmtId="38" fontId="0" fillId="0" borderId="51" xfId="21" applyFont="1" applyBorder="1"/>
    <xf numFmtId="38" fontId="28" fillId="0" borderId="52" xfId="21" applyFont="1" applyBorder="1"/>
    <xf numFmtId="38" fontId="28" fillId="0" borderId="22" xfId="21" applyFont="1" applyBorder="1"/>
    <xf numFmtId="38" fontId="0" fillId="0" borderId="2" xfId="21" applyFont="1" applyBorder="1"/>
    <xf numFmtId="38" fontId="28" fillId="0" borderId="27" xfId="21" applyFont="1" applyBorder="1"/>
    <xf numFmtId="38" fontId="28" fillId="0" borderId="18" xfId="21" applyFont="1" applyBorder="1"/>
    <xf numFmtId="38" fontId="28" fillId="0" borderId="20" xfId="21" applyFont="1" applyBorder="1"/>
    <xf numFmtId="38" fontId="0" fillId="0" borderId="11" xfId="21" applyFont="1" applyBorder="1"/>
    <xf numFmtId="38" fontId="0" fillId="0" borderId="12" xfId="21" applyFont="1" applyBorder="1"/>
    <xf numFmtId="38" fontId="0" fillId="0" borderId="7" xfId="21" applyFont="1" applyBorder="1"/>
    <xf numFmtId="38" fontId="0" fillId="0" borderId="22" xfId="21" applyFont="1" applyBorder="1"/>
    <xf numFmtId="38" fontId="0" fillId="0" borderId="13" xfId="21" applyFont="1" applyBorder="1"/>
    <xf numFmtId="38" fontId="29" fillId="0" borderId="50" xfId="21" applyFont="1" applyBorder="1"/>
    <xf numFmtId="38" fontId="29" fillId="0" borderId="3" xfId="21" applyFont="1" applyBorder="1"/>
    <xf numFmtId="38" fontId="0" fillId="0" borderId="52" xfId="21" applyFont="1" applyBorder="1"/>
    <xf numFmtId="38" fontId="29" fillId="0" borderId="2" xfId="21" applyFont="1" applyBorder="1"/>
    <xf numFmtId="38" fontId="29" fillId="0" borderId="51" xfId="21" applyFont="1" applyBorder="1"/>
    <xf numFmtId="38" fontId="29" fillId="0" borderId="52" xfId="21" applyFont="1" applyBorder="1"/>
    <xf numFmtId="177" fontId="3" fillId="0" borderId="0" xfId="0" applyNumberFormat="1" applyFont="1" applyBorder="1" applyAlignment="1">
      <alignment horizontal="right"/>
    </xf>
    <xf numFmtId="176" fontId="3" fillId="0" borderId="0" xfId="2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177" fontId="3" fillId="0" borderId="0" xfId="21" applyNumberFormat="1" applyFont="1" applyBorder="1" applyAlignment="1">
      <alignment horizontal="right"/>
    </xf>
    <xf numFmtId="177" fontId="3" fillId="0" borderId="0" xfId="20" applyNumberFormat="1" applyFont="1" applyBorder="1" applyAlignment="1">
      <alignment horizontal="right"/>
    </xf>
    <xf numFmtId="38" fontId="3" fillId="0" borderId="53" xfId="0" applyNumberFormat="1" applyFont="1" applyBorder="1" applyAlignment="1">
      <alignment horizontal="right"/>
    </xf>
    <xf numFmtId="38" fontId="3" fillId="0" borderId="54" xfId="0" applyNumberFormat="1" applyFont="1" applyBorder="1" applyAlignment="1">
      <alignment horizontal="right"/>
    </xf>
    <xf numFmtId="38" fontId="3" fillId="0" borderId="55" xfId="0" applyNumberFormat="1" applyFont="1" applyBorder="1" applyAlignment="1">
      <alignment horizontal="right"/>
    </xf>
    <xf numFmtId="38" fontId="3" fillId="0" borderId="56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38" fontId="3" fillId="0" borderId="57" xfId="0" applyNumberFormat="1" applyFont="1" applyFill="1" applyBorder="1" applyAlignment="1">
      <alignment horizontal="right" vertical="center"/>
    </xf>
    <xf numFmtId="0" fontId="0" fillId="0" borderId="58" xfId="0" applyFont="1" applyBorder="1" applyAlignment="1">
      <alignment horizontal="right" vertical="center"/>
    </xf>
    <xf numFmtId="0" fontId="3" fillId="0" borderId="59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" fillId="0" borderId="63" xfId="0" applyFont="1" applyBorder="1" applyAlignment="1">
      <alignment horizontal="right"/>
    </xf>
    <xf numFmtId="180" fontId="3" fillId="0" borderId="53" xfId="21" applyNumberFormat="1" applyFont="1" applyBorder="1" applyAlignment="1">
      <alignment horizontal="right"/>
    </xf>
    <xf numFmtId="0" fontId="0" fillId="0" borderId="54" xfId="0" applyFont="1" applyBorder="1" applyAlignment="1">
      <alignment horizontal="right"/>
    </xf>
    <xf numFmtId="0" fontId="0" fillId="0" borderId="55" xfId="0" applyFont="1" applyBorder="1" applyAlignment="1">
      <alignment horizontal="right"/>
    </xf>
    <xf numFmtId="0" fontId="3" fillId="0" borderId="64" xfId="0" applyFont="1" applyBorder="1" applyAlignment="1">
      <alignment horizontal="right"/>
    </xf>
    <xf numFmtId="38" fontId="3" fillId="0" borderId="4" xfId="0" applyNumberFormat="1" applyFont="1" applyFill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6" fillId="0" borderId="65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76" fontId="3" fillId="0" borderId="66" xfId="20" applyNumberFormat="1" applyFont="1" applyBorder="1" applyAlignment="1">
      <alignment horizontal="right"/>
    </xf>
    <xf numFmtId="176" fontId="3" fillId="0" borderId="67" xfId="20" applyNumberFormat="1" applyFont="1" applyBorder="1" applyAlignment="1">
      <alignment horizontal="right"/>
    </xf>
    <xf numFmtId="176" fontId="3" fillId="0" borderId="68" xfId="20" applyNumberFormat="1" applyFont="1" applyBorder="1" applyAlignment="1">
      <alignment horizontal="right"/>
    </xf>
    <xf numFmtId="176" fontId="3" fillId="0" borderId="69" xfId="20" applyNumberFormat="1" applyFont="1" applyBorder="1" applyAlignment="1">
      <alignment horizontal="right"/>
    </xf>
    <xf numFmtId="9" fontId="3" fillId="0" borderId="62" xfId="21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76" fontId="3" fillId="0" borderId="25" xfId="20" applyNumberFormat="1" applyFont="1" applyFill="1" applyBorder="1" applyAlignment="1">
      <alignment horizontal="right" vertical="center"/>
    </xf>
    <xf numFmtId="176" fontId="3" fillId="0" borderId="26" xfId="20" applyNumberFormat="1" applyFont="1" applyFill="1" applyBorder="1" applyAlignment="1">
      <alignment horizontal="right" vertical="center"/>
    </xf>
    <xf numFmtId="176" fontId="3" fillId="0" borderId="70" xfId="20" applyNumberFormat="1" applyFont="1" applyFill="1" applyBorder="1" applyAlignment="1">
      <alignment horizontal="right" vertical="center"/>
    </xf>
    <xf numFmtId="176" fontId="3" fillId="0" borderId="58" xfId="20" applyNumberFormat="1" applyFont="1" applyFill="1" applyBorder="1" applyAlignment="1">
      <alignment horizontal="right" vertical="center"/>
    </xf>
    <xf numFmtId="38" fontId="3" fillId="0" borderId="25" xfId="21" applyFont="1" applyFill="1" applyBorder="1" applyAlignment="1">
      <alignment horizontal="right" vertical="center"/>
    </xf>
    <xf numFmtId="38" fontId="3" fillId="0" borderId="26" xfId="21" applyFont="1" applyFill="1" applyBorder="1" applyAlignment="1">
      <alignment horizontal="right" vertical="center"/>
    </xf>
    <xf numFmtId="180" fontId="3" fillId="0" borderId="71" xfId="21" applyNumberFormat="1" applyFont="1" applyBorder="1" applyAlignment="1">
      <alignment horizontal="right"/>
    </xf>
    <xf numFmtId="179" fontId="3" fillId="0" borderId="72" xfId="0" applyNumberFormat="1" applyFont="1" applyBorder="1" applyAlignment="1">
      <alignment horizontal="right"/>
    </xf>
    <xf numFmtId="179" fontId="3" fillId="0" borderId="73" xfId="0" applyNumberFormat="1" applyFont="1" applyBorder="1" applyAlignment="1">
      <alignment horizontal="right"/>
    </xf>
    <xf numFmtId="0" fontId="3" fillId="0" borderId="70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38" fontId="13" fillId="0" borderId="0" xfId="0" applyNumberFormat="1" applyFont="1" applyFill="1" applyBorder="1" applyAlignment="1">
      <alignment horizontal="right" vertical="center"/>
    </xf>
    <xf numFmtId="0" fontId="3" fillId="0" borderId="74" xfId="0" applyFont="1" applyBorder="1" applyAlignment="1">
      <alignment horizontal="center" vertical="center" textRotation="255"/>
    </xf>
    <xf numFmtId="0" fontId="0" fillId="0" borderId="75" xfId="0" applyBorder="1" applyAlignment="1">
      <alignment horizontal="center" vertical="center" textRotation="255"/>
    </xf>
    <xf numFmtId="0" fontId="0" fillId="0" borderId="76" xfId="0" applyBorder="1" applyAlignment="1">
      <alignment/>
    </xf>
    <xf numFmtId="0" fontId="4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80" fontId="3" fillId="0" borderId="77" xfId="21" applyNumberFormat="1" applyFont="1" applyBorder="1" applyAlignment="1">
      <alignment horizontal="right"/>
    </xf>
    <xf numFmtId="180" fontId="3" fillId="0" borderId="78" xfId="21" applyNumberFormat="1" applyFont="1" applyBorder="1" applyAlignment="1">
      <alignment horizontal="right"/>
    </xf>
    <xf numFmtId="180" fontId="3" fillId="0" borderId="72" xfId="21" applyNumberFormat="1" applyFont="1" applyBorder="1" applyAlignment="1">
      <alignment horizontal="right"/>
    </xf>
    <xf numFmtId="180" fontId="3" fillId="0" borderId="73" xfId="21" applyNumberFormat="1" applyFont="1" applyBorder="1" applyAlignment="1">
      <alignment horizontal="right"/>
    </xf>
    <xf numFmtId="38" fontId="3" fillId="0" borderId="79" xfId="0" applyNumberFormat="1" applyFont="1" applyFill="1" applyBorder="1" applyAlignment="1">
      <alignment horizontal="right" vertical="center"/>
    </xf>
    <xf numFmtId="38" fontId="3" fillId="0" borderId="80" xfId="0" applyNumberFormat="1" applyFont="1" applyFill="1" applyBorder="1" applyAlignment="1">
      <alignment horizontal="right" vertical="center"/>
    </xf>
    <xf numFmtId="180" fontId="3" fillId="0" borderId="81" xfId="21" applyNumberFormat="1" applyFont="1" applyBorder="1" applyAlignment="1">
      <alignment horizontal="right"/>
    </xf>
    <xf numFmtId="3" fontId="13" fillId="0" borderId="0" xfId="21" applyNumberFormat="1" applyFont="1" applyFill="1" applyBorder="1" applyAlignment="1">
      <alignment horizontal="right"/>
    </xf>
    <xf numFmtId="0" fontId="19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6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6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0" fillId="0" borderId="6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23" xfId="0" applyFont="1" applyBorder="1" applyAlignment="1">
      <alignment/>
    </xf>
    <xf numFmtId="38" fontId="3" fillId="0" borderId="61" xfId="21" applyFont="1" applyFill="1" applyBorder="1" applyAlignment="1">
      <alignment horizontal="right" vertical="center"/>
    </xf>
    <xf numFmtId="38" fontId="3" fillId="0" borderId="62" xfId="21" applyFont="1" applyFill="1" applyBorder="1" applyAlignment="1">
      <alignment horizontal="right" vertical="center"/>
    </xf>
    <xf numFmtId="0" fontId="3" fillId="0" borderId="74" xfId="0" applyFont="1" applyFill="1" applyBorder="1" applyAlignment="1">
      <alignment horizontal="center" vertical="center" textRotation="255"/>
    </xf>
    <xf numFmtId="0" fontId="0" fillId="0" borderId="76" xfId="0" applyBorder="1" applyAlignment="1">
      <alignment horizontal="center" vertical="center" textRotation="255"/>
    </xf>
    <xf numFmtId="38" fontId="13" fillId="0" borderId="0" xfId="21" applyFont="1" applyFill="1" applyBorder="1" applyAlignment="1">
      <alignment horizontal="right" vertical="center"/>
    </xf>
    <xf numFmtId="176" fontId="13" fillId="0" borderId="0" xfId="2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0" fontId="3" fillId="0" borderId="0" xfId="0" applyNumberFormat="1" applyFont="1" applyBorder="1" applyAlignment="1">
      <alignment horizontal="right"/>
    </xf>
    <xf numFmtId="180" fontId="3" fillId="0" borderId="0" xfId="21" applyNumberFormat="1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78" fontId="3" fillId="0" borderId="0" xfId="0" applyNumberFormat="1" applyFont="1" applyBorder="1" applyAlignment="1">
      <alignment horizontal="right"/>
    </xf>
    <xf numFmtId="17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180" fontId="3" fillId="0" borderId="86" xfId="21" applyNumberFormat="1" applyFont="1" applyBorder="1" applyAlignment="1">
      <alignment horizontal="right"/>
    </xf>
    <xf numFmtId="180" fontId="3" fillId="0" borderId="87" xfId="21" applyNumberFormat="1" applyFont="1" applyBorder="1" applyAlignment="1">
      <alignment horizontal="right"/>
    </xf>
    <xf numFmtId="0" fontId="3" fillId="0" borderId="81" xfId="0" applyFont="1" applyBorder="1" applyAlignment="1">
      <alignment horizontal="center" wrapText="1"/>
    </xf>
    <xf numFmtId="0" fontId="3" fillId="0" borderId="3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78" xfId="0" applyFont="1" applyBorder="1" applyAlignment="1">
      <alignment horizontal="center" wrapText="1"/>
    </xf>
    <xf numFmtId="0" fontId="3" fillId="0" borderId="37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176" fontId="3" fillId="0" borderId="88" xfId="20" applyNumberFormat="1" applyFont="1" applyBorder="1" applyAlignment="1">
      <alignment horizontal="right"/>
    </xf>
    <xf numFmtId="178" fontId="3" fillId="0" borderId="72" xfId="0" applyNumberFormat="1" applyFont="1" applyBorder="1" applyAlignment="1">
      <alignment horizontal="right"/>
    </xf>
    <xf numFmtId="178" fontId="3" fillId="0" borderId="73" xfId="0" applyNumberFormat="1" applyFont="1" applyBorder="1" applyAlignment="1">
      <alignment horizontal="right"/>
    </xf>
    <xf numFmtId="0" fontId="3" fillId="0" borderId="89" xfId="0" applyFont="1" applyBorder="1" applyAlignment="1">
      <alignment horizontal="center" vertical="center" textRotation="255"/>
    </xf>
    <xf numFmtId="0" fontId="3" fillId="0" borderId="83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wrapText="1"/>
    </xf>
    <xf numFmtId="0" fontId="3" fillId="0" borderId="9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80" fontId="3" fillId="0" borderId="91" xfId="21" applyNumberFormat="1" applyFont="1" applyBorder="1" applyAlignment="1">
      <alignment horizontal="right"/>
    </xf>
    <xf numFmtId="176" fontId="3" fillId="0" borderId="92" xfId="20" applyNumberFormat="1" applyFont="1" applyBorder="1" applyAlignment="1">
      <alignment horizontal="right"/>
    </xf>
    <xf numFmtId="0" fontId="3" fillId="0" borderId="69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93" xfId="0" applyFont="1" applyBorder="1" applyAlignment="1">
      <alignment horizontal="center"/>
    </xf>
    <xf numFmtId="0" fontId="3" fillId="0" borderId="94" xfId="0" applyFont="1" applyBorder="1" applyAlignment="1">
      <alignment horizontal="center"/>
    </xf>
    <xf numFmtId="180" fontId="3" fillId="0" borderId="72" xfId="0" applyNumberFormat="1" applyFont="1" applyBorder="1" applyAlignment="1">
      <alignment horizontal="right"/>
    </xf>
    <xf numFmtId="180" fontId="3" fillId="0" borderId="73" xfId="0" applyNumberFormat="1" applyFont="1" applyBorder="1" applyAlignment="1">
      <alignment horizontal="right"/>
    </xf>
    <xf numFmtId="180" fontId="3" fillId="0" borderId="81" xfId="0" applyNumberFormat="1" applyFont="1" applyBorder="1" applyAlignment="1">
      <alignment horizontal="right"/>
    </xf>
    <xf numFmtId="180" fontId="3" fillId="0" borderId="71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76" fontId="3" fillId="0" borderId="25" xfId="20" applyNumberFormat="1" applyFont="1" applyBorder="1" applyAlignment="1">
      <alignment horizontal="right"/>
    </xf>
    <xf numFmtId="176" fontId="3" fillId="0" borderId="26" xfId="20" applyNumberFormat="1" applyFont="1" applyBorder="1" applyAlignment="1">
      <alignment horizontal="right"/>
    </xf>
    <xf numFmtId="176" fontId="3" fillId="0" borderId="20" xfId="20" applyNumberFormat="1" applyFont="1" applyBorder="1" applyAlignment="1">
      <alignment horizontal="right"/>
    </xf>
    <xf numFmtId="0" fontId="3" fillId="0" borderId="65" xfId="0" applyFont="1" applyFill="1" applyBorder="1" applyAlignment="1">
      <alignment horizontal="center" vertical="center" textRotation="255"/>
    </xf>
    <xf numFmtId="0" fontId="0" fillId="0" borderId="95" xfId="0" applyFont="1" applyBorder="1" applyAlignment="1">
      <alignment horizontal="center" vertical="center" textRotation="255"/>
    </xf>
    <xf numFmtId="0" fontId="0" fillId="0" borderId="82" xfId="0" applyFont="1" applyBorder="1" applyAlignment="1">
      <alignment horizontal="center" vertical="center" textRotation="255"/>
    </xf>
    <xf numFmtId="0" fontId="3" fillId="0" borderId="8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38" fontId="3" fillId="0" borderId="59" xfId="0" applyNumberFormat="1" applyFont="1" applyFill="1" applyBorder="1" applyAlignment="1">
      <alignment horizontal="right" vertical="center"/>
    </xf>
    <xf numFmtId="38" fontId="3" fillId="0" borderId="60" xfId="0" applyNumberFormat="1" applyFont="1" applyFill="1" applyBorder="1" applyAlignment="1">
      <alignment horizontal="right" vertical="center"/>
    </xf>
    <xf numFmtId="38" fontId="3" fillId="0" borderId="59" xfId="21" applyFont="1" applyFill="1" applyBorder="1" applyAlignment="1">
      <alignment horizontal="right" vertical="center"/>
    </xf>
    <xf numFmtId="38" fontId="3" fillId="0" borderId="60" xfId="21" applyFont="1" applyFill="1" applyBorder="1" applyAlignment="1">
      <alignment horizontal="right" vertical="center"/>
    </xf>
    <xf numFmtId="180" fontId="3" fillId="0" borderId="25" xfId="21" applyNumberFormat="1" applyFont="1" applyBorder="1" applyAlignment="1">
      <alignment horizontal="right"/>
    </xf>
    <xf numFmtId="180" fontId="3" fillId="0" borderId="26" xfId="21" applyNumberFormat="1" applyFont="1" applyBorder="1" applyAlignment="1">
      <alignment horizontal="right"/>
    </xf>
    <xf numFmtId="180" fontId="3" fillId="0" borderId="20" xfId="21" applyNumberFormat="1" applyFont="1" applyBorder="1" applyAlignment="1">
      <alignment horizontal="right"/>
    </xf>
    <xf numFmtId="176" fontId="3" fillId="0" borderId="97" xfId="20" applyNumberFormat="1" applyFont="1" applyBorder="1" applyAlignment="1">
      <alignment horizontal="right"/>
    </xf>
    <xf numFmtId="176" fontId="3" fillId="0" borderId="98" xfId="20" applyNumberFormat="1" applyFont="1" applyBorder="1" applyAlignment="1">
      <alignment horizontal="right"/>
    </xf>
    <xf numFmtId="176" fontId="3" fillId="0" borderId="99" xfId="20" applyNumberFormat="1" applyFont="1" applyBorder="1" applyAlignment="1">
      <alignment horizontal="right"/>
    </xf>
    <xf numFmtId="180" fontId="3" fillId="0" borderId="97" xfId="21" applyNumberFormat="1" applyFont="1" applyBorder="1" applyAlignment="1">
      <alignment horizontal="right"/>
    </xf>
    <xf numFmtId="180" fontId="3" fillId="0" borderId="98" xfId="21" applyNumberFormat="1" applyFont="1" applyBorder="1" applyAlignment="1">
      <alignment horizontal="right"/>
    </xf>
    <xf numFmtId="180" fontId="3" fillId="0" borderId="99" xfId="21" applyNumberFormat="1" applyFont="1" applyBorder="1" applyAlignment="1">
      <alignment horizontal="right"/>
    </xf>
    <xf numFmtId="180" fontId="3" fillId="0" borderId="63" xfId="21" applyNumberFormat="1" applyFont="1" applyBorder="1" applyAlignment="1">
      <alignment horizontal="right"/>
    </xf>
    <xf numFmtId="178" fontId="3" fillId="0" borderId="63" xfId="21" applyNumberFormat="1" applyFont="1" applyBorder="1" applyAlignment="1">
      <alignment horizontal="right"/>
    </xf>
    <xf numFmtId="180" fontId="3" fillId="0" borderId="70" xfId="21" applyNumberFormat="1" applyFont="1" applyBorder="1" applyAlignment="1">
      <alignment horizontal="right"/>
    </xf>
    <xf numFmtId="180" fontId="3" fillId="0" borderId="58" xfId="21" applyNumberFormat="1" applyFont="1" applyBorder="1" applyAlignment="1">
      <alignment horizontal="right"/>
    </xf>
    <xf numFmtId="180" fontId="3" fillId="0" borderId="22" xfId="21" applyNumberFormat="1" applyFont="1" applyBorder="1" applyAlignment="1">
      <alignment horizontal="right"/>
    </xf>
    <xf numFmtId="178" fontId="3" fillId="0" borderId="25" xfId="0" applyNumberFormat="1" applyFont="1" applyBorder="1" applyAlignment="1">
      <alignment horizontal="right"/>
    </xf>
    <xf numFmtId="178" fontId="3" fillId="0" borderId="26" xfId="0" applyNumberFormat="1" applyFont="1" applyBorder="1" applyAlignment="1">
      <alignment horizontal="right"/>
    </xf>
    <xf numFmtId="178" fontId="3" fillId="0" borderId="20" xfId="0" applyNumberFormat="1" applyFont="1" applyBorder="1" applyAlignment="1">
      <alignment horizontal="right"/>
    </xf>
    <xf numFmtId="178" fontId="3" fillId="0" borderId="70" xfId="0" applyNumberFormat="1" applyFont="1" applyBorder="1" applyAlignment="1">
      <alignment horizontal="right"/>
    </xf>
    <xf numFmtId="178" fontId="3" fillId="0" borderId="58" xfId="0" applyNumberFormat="1" applyFont="1" applyBorder="1" applyAlignment="1">
      <alignment horizontal="right"/>
    </xf>
    <xf numFmtId="178" fontId="3" fillId="0" borderId="22" xfId="0" applyNumberFormat="1" applyFont="1" applyBorder="1" applyAlignment="1">
      <alignment horizontal="right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8" fontId="3" fillId="0" borderId="81" xfId="0" applyNumberFormat="1" applyFont="1" applyBorder="1" applyAlignment="1">
      <alignment horizontal="right"/>
    </xf>
    <xf numFmtId="178" fontId="3" fillId="0" borderId="71" xfId="0" applyNumberFormat="1" applyFont="1" applyBorder="1" applyAlignment="1">
      <alignment horizontal="right"/>
    </xf>
    <xf numFmtId="179" fontId="3" fillId="0" borderId="91" xfId="0" applyNumberFormat="1" applyFont="1" applyBorder="1" applyAlignment="1">
      <alignment horizontal="right"/>
    </xf>
    <xf numFmtId="178" fontId="3" fillId="0" borderId="77" xfId="0" applyNumberFormat="1" applyFont="1" applyBorder="1" applyAlignment="1">
      <alignment horizontal="right"/>
    </xf>
    <xf numFmtId="178" fontId="3" fillId="0" borderId="78" xfId="0" applyNumberFormat="1" applyFont="1" applyBorder="1" applyAlignment="1">
      <alignment horizontal="right"/>
    </xf>
    <xf numFmtId="38" fontId="3" fillId="0" borderId="25" xfId="0" applyNumberFormat="1" applyFont="1" applyFill="1" applyBorder="1" applyAlignment="1">
      <alignment horizontal="right" vertical="center"/>
    </xf>
    <xf numFmtId="38" fontId="3" fillId="0" borderId="26" xfId="0" applyNumberFormat="1" applyFont="1" applyFill="1" applyBorder="1" applyAlignment="1">
      <alignment horizontal="right" vertical="center"/>
    </xf>
    <xf numFmtId="38" fontId="3" fillId="0" borderId="70" xfId="0" applyNumberFormat="1" applyFont="1" applyFill="1" applyBorder="1" applyAlignment="1">
      <alignment horizontal="right" vertical="center"/>
    </xf>
    <xf numFmtId="38" fontId="3" fillId="0" borderId="58" xfId="0" applyNumberFormat="1" applyFont="1" applyFill="1" applyBorder="1" applyAlignment="1">
      <alignment horizontal="right" vertical="center"/>
    </xf>
    <xf numFmtId="38" fontId="3" fillId="0" borderId="79" xfId="21" applyFont="1" applyFill="1" applyBorder="1" applyAlignment="1">
      <alignment horizontal="right" vertical="center"/>
    </xf>
    <xf numFmtId="38" fontId="3" fillId="0" borderId="80" xfId="21" applyFont="1" applyFill="1" applyBorder="1" applyAlignment="1">
      <alignment horizontal="right" vertical="center"/>
    </xf>
    <xf numFmtId="9" fontId="3" fillId="0" borderId="82" xfId="21" applyNumberFormat="1" applyFont="1" applyBorder="1" applyAlignment="1">
      <alignment horizontal="right"/>
    </xf>
    <xf numFmtId="180" fontId="3" fillId="0" borderId="77" xfId="0" applyNumberFormat="1" applyFont="1" applyBorder="1" applyAlignment="1">
      <alignment horizontal="right"/>
    </xf>
    <xf numFmtId="180" fontId="3" fillId="0" borderId="78" xfId="0" applyNumberFormat="1" applyFont="1" applyBorder="1" applyAlignment="1">
      <alignment horizontal="right"/>
    </xf>
    <xf numFmtId="0" fontId="3" fillId="0" borderId="79" xfId="0" applyFont="1" applyBorder="1" applyAlignment="1">
      <alignment horizontal="center" wrapText="1"/>
    </xf>
    <xf numFmtId="0" fontId="3" fillId="0" borderId="3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180" fontId="3" fillId="0" borderId="9" xfId="21" applyNumberFormat="1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47" xfId="0" applyFont="1" applyFill="1" applyBorder="1" applyAlignment="1">
      <alignment horizontal="center" vertical="center" textRotation="255"/>
    </xf>
    <xf numFmtId="0" fontId="0" fillId="0" borderId="41" xfId="0" applyFont="1" applyBorder="1" applyAlignment="1">
      <alignment horizontal="center" vertical="center" textRotation="255"/>
    </xf>
    <xf numFmtId="0" fontId="0" fillId="0" borderId="48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 textRotation="255"/>
    </xf>
    <xf numFmtId="0" fontId="3" fillId="0" borderId="50" xfId="0" applyFont="1" applyFill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176" fontId="3" fillId="0" borderId="70" xfId="20" applyNumberFormat="1" applyFont="1" applyBorder="1" applyAlignment="1">
      <alignment horizontal="right"/>
    </xf>
    <xf numFmtId="176" fontId="3" fillId="0" borderId="58" xfId="20" applyNumberFormat="1" applyFont="1" applyBorder="1" applyAlignment="1">
      <alignment horizontal="right"/>
    </xf>
    <xf numFmtId="176" fontId="3" fillId="0" borderId="22" xfId="20" applyNumberFormat="1" applyFont="1" applyBorder="1" applyAlignment="1">
      <alignment horizontal="right"/>
    </xf>
    <xf numFmtId="176" fontId="3" fillId="0" borderId="21" xfId="20" applyNumberFormat="1" applyFont="1" applyBorder="1" applyAlignment="1">
      <alignment horizontal="right"/>
    </xf>
    <xf numFmtId="176" fontId="3" fillId="0" borderId="32" xfId="20" applyNumberFormat="1" applyFont="1" applyBorder="1" applyAlignment="1">
      <alignment horizontal="right"/>
    </xf>
    <xf numFmtId="178" fontId="3" fillId="0" borderId="97" xfId="0" applyNumberFormat="1" applyFont="1" applyBorder="1" applyAlignment="1">
      <alignment horizontal="right"/>
    </xf>
    <xf numFmtId="178" fontId="3" fillId="0" borderId="98" xfId="0" applyNumberFormat="1" applyFont="1" applyBorder="1" applyAlignment="1">
      <alignment horizontal="right"/>
    </xf>
    <xf numFmtId="178" fontId="3" fillId="0" borderId="99" xfId="0" applyNumberFormat="1" applyFont="1" applyBorder="1" applyAlignment="1">
      <alignment horizontal="right"/>
    </xf>
    <xf numFmtId="180" fontId="3" fillId="0" borderId="100" xfId="21" applyNumberFormat="1" applyFont="1" applyBorder="1" applyAlignment="1">
      <alignment horizontal="right"/>
    </xf>
    <xf numFmtId="180" fontId="3" fillId="0" borderId="101" xfId="21" applyNumberFormat="1" applyFont="1" applyBorder="1" applyAlignment="1">
      <alignment horizontal="right"/>
    </xf>
    <xf numFmtId="180" fontId="3" fillId="0" borderId="102" xfId="21" applyNumberFormat="1" applyFont="1" applyBorder="1" applyAlignment="1">
      <alignment horizontal="right"/>
    </xf>
    <xf numFmtId="176" fontId="3" fillId="0" borderId="100" xfId="20" applyNumberFormat="1" applyFont="1" applyBorder="1" applyAlignment="1">
      <alignment horizontal="right"/>
    </xf>
    <xf numFmtId="176" fontId="3" fillId="0" borderId="101" xfId="20" applyNumberFormat="1" applyFont="1" applyBorder="1" applyAlignment="1">
      <alignment horizontal="right"/>
    </xf>
    <xf numFmtId="176" fontId="3" fillId="0" borderId="102" xfId="20" applyNumberFormat="1" applyFont="1" applyBorder="1" applyAlignment="1">
      <alignment horizontal="right"/>
    </xf>
    <xf numFmtId="178" fontId="3" fillId="0" borderId="100" xfId="0" applyNumberFormat="1" applyFont="1" applyBorder="1" applyAlignment="1">
      <alignment horizontal="right"/>
    </xf>
    <xf numFmtId="178" fontId="3" fillId="0" borderId="101" xfId="0" applyNumberFormat="1" applyFont="1" applyBorder="1" applyAlignment="1">
      <alignment horizontal="right"/>
    </xf>
    <xf numFmtId="178" fontId="3" fillId="0" borderId="102" xfId="0" applyNumberFormat="1" applyFont="1" applyBorder="1" applyAlignment="1">
      <alignment horizontal="right"/>
    </xf>
    <xf numFmtId="176" fontId="3" fillId="0" borderId="103" xfId="20" applyNumberFormat="1" applyFont="1" applyBorder="1" applyAlignment="1">
      <alignment horizontal="right"/>
    </xf>
    <xf numFmtId="176" fontId="3" fillId="0" borderId="104" xfId="20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180" fontId="3" fillId="0" borderId="39" xfId="21" applyNumberFormat="1" applyFont="1" applyBorder="1" applyAlignment="1">
      <alignment horizontal="right"/>
    </xf>
    <xf numFmtId="180" fontId="3" fillId="0" borderId="38" xfId="21" applyNumberFormat="1" applyFont="1" applyBorder="1" applyAlignment="1">
      <alignment horizontal="right"/>
    </xf>
    <xf numFmtId="180" fontId="3" fillId="0" borderId="18" xfId="21" applyNumberFormat="1" applyFont="1" applyBorder="1" applyAlignment="1">
      <alignment horizontal="right"/>
    </xf>
    <xf numFmtId="176" fontId="3" fillId="0" borderId="84" xfId="20" applyNumberFormat="1" applyFont="1" applyBorder="1" applyAlignment="1">
      <alignment horizontal="right"/>
    </xf>
    <xf numFmtId="176" fontId="3" fillId="0" borderId="5" xfId="20" applyNumberFormat="1" applyFont="1" applyBorder="1" applyAlignment="1">
      <alignment horizontal="right"/>
    </xf>
    <xf numFmtId="176" fontId="3" fillId="0" borderId="6" xfId="20" applyNumberFormat="1" applyFont="1" applyBorder="1" applyAlignment="1">
      <alignment horizontal="right"/>
    </xf>
    <xf numFmtId="176" fontId="3" fillId="0" borderId="27" xfId="20" applyNumberFormat="1" applyFont="1" applyBorder="1" applyAlignment="1">
      <alignment horizontal="right"/>
    </xf>
    <xf numFmtId="0" fontId="3" fillId="0" borderId="70" xfId="0" applyFont="1" applyBorder="1" applyAlignment="1">
      <alignment horizontal="right"/>
    </xf>
    <xf numFmtId="0" fontId="3" fillId="0" borderId="58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38" fontId="3" fillId="0" borderId="61" xfId="21" applyFont="1" applyBorder="1" applyAlignment="1">
      <alignment horizontal="right"/>
    </xf>
    <xf numFmtId="38" fontId="3" fillId="0" borderId="62" xfId="21" applyFont="1" applyBorder="1" applyAlignment="1">
      <alignment horizontal="right"/>
    </xf>
    <xf numFmtId="38" fontId="3" fillId="0" borderId="24" xfId="21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38" fontId="3" fillId="0" borderId="25" xfId="21" applyFont="1" applyBorder="1" applyAlignment="1">
      <alignment horizontal="right"/>
    </xf>
    <xf numFmtId="38" fontId="3" fillId="0" borderId="26" xfId="21" applyFont="1" applyBorder="1" applyAlignment="1">
      <alignment horizontal="right"/>
    </xf>
    <xf numFmtId="38" fontId="3" fillId="0" borderId="20" xfId="21" applyFont="1" applyBorder="1" applyAlignment="1">
      <alignment horizontal="right"/>
    </xf>
    <xf numFmtId="38" fontId="3" fillId="0" borderId="70" xfId="21" applyFont="1" applyBorder="1" applyAlignment="1">
      <alignment horizontal="right"/>
    </xf>
    <xf numFmtId="38" fontId="3" fillId="0" borderId="58" xfId="21" applyFont="1" applyBorder="1" applyAlignment="1">
      <alignment horizontal="right"/>
    </xf>
    <xf numFmtId="38" fontId="3" fillId="0" borderId="22" xfId="21" applyFont="1" applyBorder="1" applyAlignment="1">
      <alignment horizontal="right"/>
    </xf>
    <xf numFmtId="0" fontId="3" fillId="0" borderId="100" xfId="0" applyFont="1" applyBorder="1" applyAlignment="1">
      <alignment horizontal="right"/>
    </xf>
    <xf numFmtId="0" fontId="3" fillId="0" borderId="101" xfId="0" applyFont="1" applyBorder="1" applyAlignment="1">
      <alignment horizontal="right"/>
    </xf>
    <xf numFmtId="0" fontId="3" fillId="0" borderId="102" xfId="0" applyFont="1" applyBorder="1" applyAlignment="1">
      <alignment horizontal="right"/>
    </xf>
    <xf numFmtId="0" fontId="3" fillId="0" borderId="97" xfId="0" applyFont="1" applyBorder="1" applyAlignment="1">
      <alignment horizontal="right"/>
    </xf>
    <xf numFmtId="0" fontId="3" fillId="0" borderId="98" xfId="0" applyFont="1" applyBorder="1" applyAlignment="1">
      <alignment horizontal="right"/>
    </xf>
    <xf numFmtId="0" fontId="3" fillId="0" borderId="99" xfId="0" applyFont="1" applyBorder="1" applyAlignment="1">
      <alignment horizontal="right"/>
    </xf>
    <xf numFmtId="38" fontId="3" fillId="0" borderId="97" xfId="21" applyFont="1" applyBorder="1" applyAlignment="1">
      <alignment horizontal="right"/>
    </xf>
    <xf numFmtId="38" fontId="3" fillId="0" borderId="98" xfId="21" applyFont="1" applyBorder="1" applyAlignment="1">
      <alignment horizontal="right"/>
    </xf>
    <xf numFmtId="38" fontId="3" fillId="0" borderId="99" xfId="21" applyFont="1" applyBorder="1" applyAlignment="1">
      <alignment horizontal="right"/>
    </xf>
    <xf numFmtId="0" fontId="3" fillId="0" borderId="73" xfId="0" applyFont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38" fontId="3" fillId="0" borderId="84" xfId="0" applyNumberFormat="1" applyFont="1" applyFill="1" applyBorder="1" applyAlignment="1">
      <alignment horizontal="right" vertical="center"/>
    </xf>
    <xf numFmtId="38" fontId="3" fillId="0" borderId="5" xfId="0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56" xfId="0" applyFont="1" applyBorder="1" applyAlignment="1">
      <alignment horizontal="left" shrinkToFit="1"/>
    </xf>
    <xf numFmtId="0" fontId="6" fillId="0" borderId="26" xfId="0" applyFont="1" applyBorder="1" applyAlignment="1">
      <alignment horizontal="left" shrinkToFit="1"/>
    </xf>
    <xf numFmtId="0" fontId="6" fillId="0" borderId="57" xfId="0" applyFont="1" applyBorder="1" applyAlignment="1">
      <alignment horizontal="left"/>
    </xf>
    <xf numFmtId="0" fontId="6" fillId="0" borderId="5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0" xfId="0" applyFont="1" applyBorder="1" applyAlignment="1">
      <alignment horizontal="left" shrinkToFit="1"/>
    </xf>
    <xf numFmtId="0" fontId="6" fillId="0" borderId="20" xfId="0" applyFont="1" applyBorder="1" applyAlignment="1">
      <alignment horizontal="left"/>
    </xf>
    <xf numFmtId="0" fontId="3" fillId="0" borderId="105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178" fontId="3" fillId="0" borderId="9" xfId="21" applyNumberFormat="1" applyFont="1" applyBorder="1" applyAlignment="1">
      <alignment horizontal="right"/>
    </xf>
    <xf numFmtId="0" fontId="6" fillId="0" borderId="106" xfId="0" applyFont="1" applyBorder="1" applyAlignment="1">
      <alignment horizontal="left" shrinkToFit="1"/>
    </xf>
    <xf numFmtId="0" fontId="6" fillId="0" borderId="98" xfId="0" applyFont="1" applyBorder="1" applyAlignment="1">
      <alignment horizontal="left" shrinkToFit="1"/>
    </xf>
    <xf numFmtId="0" fontId="6" fillId="0" borderId="107" xfId="0" applyFont="1" applyBorder="1" applyAlignment="1">
      <alignment horizontal="left"/>
    </xf>
    <xf numFmtId="0" fontId="6" fillId="0" borderId="101" xfId="0" applyFont="1" applyBorder="1" applyAlignment="1">
      <alignment horizontal="left"/>
    </xf>
    <xf numFmtId="0" fontId="6" fillId="0" borderId="8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7" xfId="0" applyFont="1" applyBorder="1" applyAlignment="1">
      <alignment horizontal="left" shrinkToFit="1"/>
    </xf>
    <xf numFmtId="0" fontId="6" fillId="0" borderId="58" xfId="0" applyFont="1" applyBorder="1" applyAlignment="1">
      <alignment horizontal="left" shrinkToFit="1"/>
    </xf>
    <xf numFmtId="0" fontId="6" fillId="0" borderId="22" xfId="0" applyFont="1" applyBorder="1" applyAlignment="1">
      <alignment horizontal="left" shrinkToFit="1"/>
    </xf>
    <xf numFmtId="0" fontId="3" fillId="0" borderId="82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180" fontId="3" fillId="0" borderId="84" xfId="21" applyNumberFormat="1" applyFont="1" applyBorder="1" applyAlignment="1">
      <alignment horizontal="right"/>
    </xf>
    <xf numFmtId="180" fontId="3" fillId="0" borderId="5" xfId="21" applyNumberFormat="1" applyFont="1" applyBorder="1" applyAlignment="1">
      <alignment horizontal="right"/>
    </xf>
    <xf numFmtId="180" fontId="3" fillId="0" borderId="27" xfId="21" applyNumberFormat="1" applyFont="1" applyBorder="1" applyAlignment="1">
      <alignment horizontal="right"/>
    </xf>
    <xf numFmtId="38" fontId="3" fillId="0" borderId="63" xfId="21" applyFont="1" applyBorder="1" applyAlignment="1">
      <alignment horizontal="right"/>
    </xf>
    <xf numFmtId="0" fontId="6" fillId="0" borderId="65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8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6" fillId="0" borderId="6" xfId="0" applyFont="1" applyBorder="1" applyAlignment="1">
      <alignment horizontal="center" vertical="center"/>
    </xf>
    <xf numFmtId="179" fontId="3" fillId="0" borderId="39" xfId="0" applyNumberFormat="1" applyFont="1" applyBorder="1" applyAlignment="1">
      <alignment horizontal="right"/>
    </xf>
    <xf numFmtId="179" fontId="3" fillId="0" borderId="38" xfId="0" applyNumberFormat="1" applyFont="1" applyBorder="1" applyAlignment="1">
      <alignment horizontal="right"/>
    </xf>
    <xf numFmtId="179" fontId="3" fillId="0" borderId="18" xfId="0" applyNumberFormat="1" applyFont="1" applyBorder="1" applyAlignment="1">
      <alignment horizontal="right"/>
    </xf>
    <xf numFmtId="179" fontId="3" fillId="0" borderId="25" xfId="0" applyNumberFormat="1" applyFont="1" applyBorder="1" applyAlignment="1">
      <alignment horizontal="right"/>
    </xf>
    <xf numFmtId="179" fontId="3" fillId="0" borderId="26" xfId="0" applyNumberFormat="1" applyFont="1" applyBorder="1" applyAlignment="1">
      <alignment horizontal="right"/>
    </xf>
    <xf numFmtId="179" fontId="3" fillId="0" borderId="20" xfId="0" applyNumberFormat="1" applyFont="1" applyBorder="1" applyAlignment="1">
      <alignment horizontal="right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178" fontId="3" fillId="0" borderId="108" xfId="0" applyNumberFormat="1" applyFont="1" applyBorder="1" applyAlignment="1">
      <alignment/>
    </xf>
    <xf numFmtId="178" fontId="3" fillId="0" borderId="3" xfId="0" applyNumberFormat="1" applyFont="1" applyBorder="1" applyAlignment="1">
      <alignment/>
    </xf>
    <xf numFmtId="178" fontId="3" fillId="0" borderId="12" xfId="0" applyNumberFormat="1" applyFont="1" applyBorder="1" applyAlignment="1">
      <alignment/>
    </xf>
    <xf numFmtId="178" fontId="3" fillId="0" borderId="109" xfId="0" applyNumberFormat="1" applyFont="1" applyBorder="1" applyAlignment="1">
      <alignment/>
    </xf>
    <xf numFmtId="178" fontId="3" fillId="0" borderId="52" xfId="0" applyNumberFormat="1" applyFont="1" applyBorder="1" applyAlignment="1">
      <alignment/>
    </xf>
    <xf numFmtId="178" fontId="3" fillId="0" borderId="110" xfId="0" applyNumberFormat="1" applyFont="1" applyBorder="1" applyAlignment="1">
      <alignment/>
    </xf>
    <xf numFmtId="180" fontId="3" fillId="0" borderId="79" xfId="21" applyNumberFormat="1" applyFont="1" applyBorder="1" applyAlignment="1">
      <alignment horizontal="right"/>
    </xf>
    <xf numFmtId="180" fontId="3" fillId="0" borderId="80" xfId="21" applyNumberFormat="1" applyFont="1" applyBorder="1" applyAlignment="1">
      <alignment horizontal="right"/>
    </xf>
    <xf numFmtId="181" fontId="3" fillId="0" borderId="22" xfId="0" applyNumberFormat="1" applyFont="1" applyBorder="1" applyAlignment="1">
      <alignment horizontal="right"/>
    </xf>
    <xf numFmtId="181" fontId="3" fillId="0" borderId="2" xfId="0" applyNumberFormat="1" applyFont="1" applyBorder="1" applyAlignment="1">
      <alignment horizontal="right"/>
    </xf>
    <xf numFmtId="181" fontId="3" fillId="0" borderId="70" xfId="0" applyNumberFormat="1" applyFont="1" applyBorder="1" applyAlignment="1">
      <alignment horizontal="right"/>
    </xf>
    <xf numFmtId="0" fontId="3" fillId="0" borderId="4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8" fontId="3" fillId="0" borderId="3" xfId="0" applyNumberFormat="1" applyFont="1" applyBorder="1" applyAlignment="1">
      <alignment horizontal="right"/>
    </xf>
    <xf numFmtId="38" fontId="3" fillId="0" borderId="25" xfId="0" applyNumberFormat="1" applyFont="1" applyBorder="1" applyAlignment="1">
      <alignment horizontal="right"/>
    </xf>
    <xf numFmtId="38" fontId="3" fillId="0" borderId="2" xfId="2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3" xfId="0" applyFont="1" applyBorder="1" applyAlignment="1">
      <alignment horizontal="center" vertical="center" shrinkToFit="1"/>
    </xf>
    <xf numFmtId="0" fontId="0" fillId="0" borderId="63" xfId="0" applyFont="1" applyBorder="1" applyAlignment="1">
      <alignment shrinkToFit="1"/>
    </xf>
    <xf numFmtId="0" fontId="0" fillId="0" borderId="53" xfId="0" applyFont="1" applyBorder="1" applyAlignment="1">
      <alignment shrinkToFit="1"/>
    </xf>
    <xf numFmtId="0" fontId="3" fillId="0" borderId="111" xfId="0" applyFont="1" applyBorder="1" applyAlignment="1">
      <alignment horizontal="center" vertical="center" shrinkToFit="1"/>
    </xf>
    <xf numFmtId="0" fontId="0" fillId="0" borderId="64" xfId="0" applyFont="1" applyBorder="1" applyAlignment="1">
      <alignment shrinkToFi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9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5" xfId="0" applyFont="1" applyBorder="1" applyAlignment="1">
      <alignment horizontal="left" shrinkToFit="1"/>
    </xf>
    <xf numFmtId="0" fontId="3" fillId="0" borderId="26" xfId="0" applyFont="1" applyBorder="1" applyAlignment="1">
      <alignment horizontal="left" shrinkToFit="1"/>
    </xf>
    <xf numFmtId="0" fontId="3" fillId="0" borderId="20" xfId="0" applyFont="1" applyBorder="1" applyAlignment="1">
      <alignment horizontal="left" shrinkToFit="1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3" fillId="0" borderId="85" xfId="0" applyFont="1" applyBorder="1" applyAlignment="1">
      <alignment horizontal="center"/>
    </xf>
    <xf numFmtId="0" fontId="3" fillId="0" borderId="96" xfId="0" applyFont="1" applyBorder="1" applyAlignment="1">
      <alignment horizontal="center"/>
    </xf>
    <xf numFmtId="179" fontId="3" fillId="0" borderId="112" xfId="0" applyNumberFormat="1" applyFont="1" applyBorder="1" applyAlignment="1">
      <alignment horizontal="right"/>
    </xf>
    <xf numFmtId="179" fontId="3" fillId="0" borderId="56" xfId="0" applyNumberFormat="1" applyFont="1" applyBorder="1" applyAlignment="1">
      <alignment horizontal="right"/>
    </xf>
    <xf numFmtId="180" fontId="3" fillId="0" borderId="113" xfId="21" applyNumberFormat="1" applyFont="1" applyBorder="1" applyAlignment="1">
      <alignment horizontal="right"/>
    </xf>
    <xf numFmtId="180" fontId="3" fillId="0" borderId="30" xfId="21" applyNumberFormat="1" applyFont="1" applyBorder="1" applyAlignment="1">
      <alignment horizontal="right"/>
    </xf>
    <xf numFmtId="0" fontId="3" fillId="0" borderId="112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wrapText="1"/>
    </xf>
    <xf numFmtId="0" fontId="3" fillId="0" borderId="29" xfId="0" applyFont="1" applyBorder="1" applyAlignment="1">
      <alignment horizontal="center"/>
    </xf>
    <xf numFmtId="0" fontId="3" fillId="0" borderId="55" xfId="0" applyFont="1" applyBorder="1" applyAlignment="1">
      <alignment horizontal="center" vertical="center" shrinkToFit="1"/>
    </xf>
    <xf numFmtId="176" fontId="3" fillId="0" borderId="43" xfId="20" applyNumberFormat="1" applyFont="1" applyBorder="1" applyAlignment="1">
      <alignment/>
    </xf>
    <xf numFmtId="176" fontId="3" fillId="0" borderId="114" xfId="20" applyNumberFormat="1" applyFont="1" applyBorder="1" applyAlignment="1">
      <alignment/>
    </xf>
    <xf numFmtId="176" fontId="3" fillId="0" borderId="45" xfId="20" applyNumberFormat="1" applyFont="1" applyBorder="1" applyAlignment="1">
      <alignment/>
    </xf>
    <xf numFmtId="176" fontId="3" fillId="0" borderId="115" xfId="20" applyNumberFormat="1" applyFont="1" applyBorder="1" applyAlignment="1">
      <alignment/>
    </xf>
    <xf numFmtId="0" fontId="3" fillId="0" borderId="105" xfId="0" applyFont="1" applyBorder="1" applyAlignment="1">
      <alignment horizontal="center" vertical="center" shrinkToFit="1"/>
    </xf>
    <xf numFmtId="178" fontId="3" fillId="0" borderId="85" xfId="0" applyNumberFormat="1" applyFont="1" applyBorder="1" applyAlignment="1">
      <alignment horizontal="right"/>
    </xf>
    <xf numFmtId="178" fontId="3" fillId="0" borderId="54" xfId="0" applyNumberFormat="1" applyFont="1" applyBorder="1" applyAlignment="1">
      <alignment horizontal="right"/>
    </xf>
    <xf numFmtId="178" fontId="3" fillId="0" borderId="55" xfId="0" applyNumberFormat="1" applyFont="1" applyBorder="1" applyAlignment="1">
      <alignment horizontal="right"/>
    </xf>
    <xf numFmtId="0" fontId="3" fillId="0" borderId="113" xfId="0" applyFont="1" applyBorder="1" applyAlignment="1">
      <alignment horizontal="center"/>
    </xf>
    <xf numFmtId="0" fontId="3" fillId="0" borderId="8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/>
    </xf>
    <xf numFmtId="0" fontId="3" fillId="0" borderId="110" xfId="0" applyFont="1" applyBorder="1" applyAlignment="1">
      <alignment horizontal="center"/>
    </xf>
    <xf numFmtId="0" fontId="3" fillId="0" borderId="4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181" fontId="3" fillId="0" borderId="18" xfId="0" applyNumberFormat="1" applyFont="1" applyBorder="1" applyAlignment="1">
      <alignment horizontal="right"/>
    </xf>
    <xf numFmtId="181" fontId="3" fillId="0" borderId="52" xfId="0" applyNumberFormat="1" applyFont="1" applyBorder="1" applyAlignment="1">
      <alignment horizontal="right"/>
    </xf>
    <xf numFmtId="181" fontId="3" fillId="0" borderId="39" xfId="0" applyNumberFormat="1" applyFont="1" applyBorder="1" applyAlignment="1">
      <alignment horizontal="right"/>
    </xf>
    <xf numFmtId="178" fontId="3" fillId="0" borderId="42" xfId="0" applyNumberFormat="1" applyFont="1" applyBorder="1" applyAlignment="1">
      <alignment/>
    </xf>
    <xf numFmtId="178" fontId="3" fillId="0" borderId="116" xfId="0" applyNumberFormat="1" applyFont="1" applyBorder="1" applyAlignment="1">
      <alignment/>
    </xf>
    <xf numFmtId="178" fontId="3" fillId="0" borderId="44" xfId="0" applyNumberFormat="1" applyFont="1" applyBorder="1" applyAlignment="1">
      <alignment/>
    </xf>
    <xf numFmtId="178" fontId="3" fillId="0" borderId="117" xfId="0" applyNumberFormat="1" applyFont="1" applyBorder="1" applyAlignment="1">
      <alignment/>
    </xf>
    <xf numFmtId="181" fontId="3" fillId="0" borderId="20" xfId="0" applyNumberFormat="1" applyFont="1" applyBorder="1" applyAlignment="1">
      <alignment horizontal="right"/>
    </xf>
    <xf numFmtId="181" fontId="3" fillId="0" borderId="3" xfId="0" applyNumberFormat="1" applyFont="1" applyBorder="1" applyAlignment="1">
      <alignment horizontal="right"/>
    </xf>
    <xf numFmtId="181" fontId="3" fillId="0" borderId="25" xfId="0" applyNumberFormat="1" applyFont="1" applyBorder="1" applyAlignment="1">
      <alignment horizontal="right"/>
    </xf>
    <xf numFmtId="38" fontId="3" fillId="0" borderId="52" xfId="21" applyFont="1" applyBorder="1" applyAlignment="1">
      <alignment horizontal="right"/>
    </xf>
    <xf numFmtId="38" fontId="3" fillId="0" borderId="39" xfId="21" applyFont="1" applyBorder="1" applyAlignment="1">
      <alignment horizontal="right"/>
    </xf>
    <xf numFmtId="180" fontId="3" fillId="0" borderId="118" xfId="21" applyNumberFormat="1" applyFont="1" applyBorder="1" applyAlignment="1">
      <alignment horizontal="right"/>
    </xf>
    <xf numFmtId="180" fontId="3" fillId="0" borderId="51" xfId="21" applyNumberFormat="1" applyFont="1" applyBorder="1" applyAlignment="1">
      <alignment horizontal="right"/>
    </xf>
    <xf numFmtId="180" fontId="3" fillId="0" borderId="13" xfId="21" applyNumberFormat="1" applyFont="1" applyBorder="1" applyAlignment="1">
      <alignment horizontal="right"/>
    </xf>
    <xf numFmtId="178" fontId="3" fillId="0" borderId="42" xfId="21" applyNumberFormat="1" applyFont="1" applyBorder="1" applyAlignment="1">
      <alignment/>
    </xf>
    <xf numFmtId="178" fontId="3" fillId="0" borderId="116" xfId="21" applyNumberFormat="1" applyFont="1" applyBorder="1" applyAlignment="1">
      <alignment/>
    </xf>
    <xf numFmtId="178" fontId="3" fillId="0" borderId="119" xfId="0" applyNumberFormat="1" applyFont="1" applyBorder="1" applyAlignment="1">
      <alignment/>
    </xf>
    <xf numFmtId="178" fontId="3" fillId="0" borderId="14" xfId="0" applyNumberFormat="1" applyFont="1" applyBorder="1" applyAlignment="1">
      <alignment/>
    </xf>
    <xf numFmtId="176" fontId="3" fillId="0" borderId="120" xfId="20" applyNumberFormat="1" applyFont="1" applyBorder="1" applyAlignment="1">
      <alignment/>
    </xf>
    <xf numFmtId="176" fontId="3" fillId="0" borderId="17" xfId="20" applyNumberFormat="1" applyFont="1" applyBorder="1" applyAlignment="1">
      <alignment/>
    </xf>
    <xf numFmtId="38" fontId="3" fillId="0" borderId="3" xfId="21" applyFont="1" applyBorder="1" applyAlignment="1">
      <alignment horizontal="right"/>
    </xf>
    <xf numFmtId="38" fontId="3" fillId="0" borderId="38" xfId="21" applyFont="1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3" fillId="0" borderId="65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78" fontId="3" fillId="0" borderId="53" xfId="0" applyNumberFormat="1" applyFont="1" applyBorder="1" applyAlignment="1">
      <alignment horizontal="right"/>
    </xf>
    <xf numFmtId="0" fontId="3" fillId="0" borderId="53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38" fontId="3" fillId="0" borderId="84" xfId="21" applyFont="1" applyBorder="1" applyAlignment="1">
      <alignment horizontal="right"/>
    </xf>
    <xf numFmtId="38" fontId="3" fillId="0" borderId="5" xfId="21" applyFont="1" applyBorder="1" applyAlignment="1">
      <alignment horizontal="right"/>
    </xf>
    <xf numFmtId="38" fontId="3" fillId="0" borderId="27" xfId="21" applyFont="1" applyBorder="1" applyAlignment="1">
      <alignment horizontal="right"/>
    </xf>
    <xf numFmtId="178" fontId="3" fillId="0" borderId="121" xfId="0" applyNumberFormat="1" applyFont="1" applyBorder="1" applyAlignment="1">
      <alignment/>
    </xf>
    <xf numFmtId="178" fontId="3" fillId="0" borderId="71" xfId="0" applyNumberFormat="1" applyFont="1" applyBorder="1" applyAlignment="1">
      <alignment/>
    </xf>
    <xf numFmtId="178" fontId="3" fillId="0" borderId="35" xfId="0" applyNumberFormat="1" applyFont="1" applyBorder="1" applyAlignment="1">
      <alignment/>
    </xf>
    <xf numFmtId="178" fontId="3" fillId="0" borderId="87" xfId="21" applyNumberFormat="1" applyFont="1" applyBorder="1" applyAlignment="1">
      <alignment/>
    </xf>
    <xf numFmtId="178" fontId="3" fillId="0" borderId="71" xfId="21" applyNumberFormat="1" applyFont="1" applyBorder="1" applyAlignment="1">
      <alignment/>
    </xf>
    <xf numFmtId="178" fontId="3" fillId="0" borderId="35" xfId="21" applyNumberFormat="1" applyFont="1" applyBorder="1" applyAlignment="1">
      <alignment/>
    </xf>
    <xf numFmtId="178" fontId="3" fillId="0" borderId="44" xfId="21" applyNumberFormat="1" applyFont="1" applyBorder="1" applyAlignment="1">
      <alignment/>
    </xf>
    <xf numFmtId="178" fontId="3" fillId="0" borderId="117" xfId="21" applyNumberFormat="1" applyFont="1" applyBorder="1" applyAlignment="1">
      <alignment/>
    </xf>
    <xf numFmtId="178" fontId="3" fillId="0" borderId="16" xfId="21" applyNumberFormat="1" applyFont="1" applyBorder="1" applyAlignment="1">
      <alignment/>
    </xf>
    <xf numFmtId="180" fontId="3" fillId="0" borderId="31" xfId="21" applyNumberFormat="1" applyFont="1" applyBorder="1" applyAlignment="1">
      <alignment horizontal="right"/>
    </xf>
    <xf numFmtId="0" fontId="6" fillId="0" borderId="32" xfId="0" applyFont="1" applyBorder="1" applyAlignment="1">
      <alignment horizontal="center" vertical="center"/>
    </xf>
    <xf numFmtId="176" fontId="3" fillId="0" borderId="68" xfId="20" applyNumberFormat="1" applyFont="1" applyBorder="1" applyAlignment="1">
      <alignment/>
    </xf>
    <xf numFmtId="178" fontId="3" fillId="0" borderId="77" xfId="0" applyNumberFormat="1" applyFont="1" applyBorder="1" applyAlignment="1">
      <alignment/>
    </xf>
    <xf numFmtId="178" fontId="3" fillId="0" borderId="81" xfId="0" applyNumberFormat="1" applyFont="1" applyBorder="1" applyAlignment="1">
      <alignment/>
    </xf>
    <xf numFmtId="176" fontId="3" fillId="0" borderId="122" xfId="20" applyNumberFormat="1" applyFont="1" applyBorder="1" applyAlignment="1">
      <alignment/>
    </xf>
    <xf numFmtId="176" fontId="3" fillId="0" borderId="15" xfId="20" applyNumberFormat="1" applyFont="1" applyBorder="1" applyAlignment="1">
      <alignment/>
    </xf>
    <xf numFmtId="176" fontId="3" fillId="0" borderId="66" xfId="20" applyNumberFormat="1" applyFont="1" applyBorder="1" applyAlignment="1">
      <alignment/>
    </xf>
    <xf numFmtId="178" fontId="3" fillId="0" borderId="14" xfId="21" applyNumberFormat="1" applyFont="1" applyBorder="1" applyAlignment="1">
      <alignment/>
    </xf>
    <xf numFmtId="178" fontId="3" fillId="0" borderId="86" xfId="21" applyNumberFormat="1" applyFont="1" applyBorder="1" applyAlignment="1">
      <alignment/>
    </xf>
    <xf numFmtId="178" fontId="3" fillId="0" borderId="78" xfId="21" applyNumberFormat="1" applyFont="1" applyBorder="1" applyAlignment="1">
      <alignment/>
    </xf>
    <xf numFmtId="178" fontId="3" fillId="0" borderId="37" xfId="21" applyNumberFormat="1" applyFont="1" applyBorder="1" applyAlignment="1">
      <alignment/>
    </xf>
    <xf numFmtId="178" fontId="3" fillId="0" borderId="123" xfId="0" applyNumberFormat="1" applyFont="1" applyBorder="1" applyAlignment="1">
      <alignment/>
    </xf>
    <xf numFmtId="178" fontId="3" fillId="0" borderId="16" xfId="0" applyNumberFormat="1" applyFont="1" applyBorder="1" applyAlignment="1">
      <alignment/>
    </xf>
    <xf numFmtId="178" fontId="3" fillId="0" borderId="77" xfId="21" applyNumberFormat="1" applyFont="1" applyBorder="1" applyAlignment="1">
      <alignment/>
    </xf>
    <xf numFmtId="178" fontId="3" fillId="0" borderId="111" xfId="0" applyNumberFormat="1" applyFont="1" applyBorder="1" applyAlignment="1">
      <alignment/>
    </xf>
    <xf numFmtId="178" fontId="3" fillId="0" borderId="63" xfId="0" applyNumberFormat="1" applyFont="1" applyBorder="1" applyAlignment="1">
      <alignment/>
    </xf>
    <xf numFmtId="178" fontId="3" fillId="0" borderId="64" xfId="0" applyNumberFormat="1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61" xfId="0" applyFont="1" applyBorder="1" applyAlignment="1">
      <alignment horizontal="right"/>
    </xf>
    <xf numFmtId="0" fontId="3" fillId="0" borderId="62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2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38" fontId="3" fillId="0" borderId="9" xfId="21" applyFont="1" applyBorder="1" applyAlignment="1">
      <alignment horizontal="right"/>
    </xf>
    <xf numFmtId="38" fontId="3" fillId="0" borderId="100" xfId="21" applyFont="1" applyBorder="1" applyAlignment="1">
      <alignment horizontal="right"/>
    </xf>
    <xf numFmtId="38" fontId="3" fillId="0" borderId="101" xfId="21" applyFont="1" applyBorder="1" applyAlignment="1">
      <alignment horizontal="right"/>
    </xf>
    <xf numFmtId="38" fontId="3" fillId="0" borderId="102" xfId="21" applyFont="1" applyBorder="1" applyAlignment="1">
      <alignment horizontal="right"/>
    </xf>
    <xf numFmtId="0" fontId="6" fillId="0" borderId="62" xfId="0" applyFont="1" applyBorder="1" applyAlignment="1">
      <alignment horizontal="left" vertical="center"/>
    </xf>
    <xf numFmtId="38" fontId="3" fillId="0" borderId="61" xfId="0" applyNumberFormat="1" applyFont="1" applyFill="1" applyBorder="1" applyAlignment="1">
      <alignment horizontal="right" vertical="center"/>
    </xf>
    <xf numFmtId="38" fontId="3" fillId="0" borderId="62" xfId="0" applyNumberFormat="1" applyFont="1" applyFill="1" applyBorder="1" applyAlignment="1">
      <alignment horizontal="right" vertical="center"/>
    </xf>
    <xf numFmtId="38" fontId="3" fillId="0" borderId="84" xfId="21" applyFont="1" applyFill="1" applyBorder="1" applyAlignment="1">
      <alignment horizontal="right" vertical="center"/>
    </xf>
    <xf numFmtId="38" fontId="3" fillId="0" borderId="5" xfId="21" applyFont="1" applyFill="1" applyBorder="1" applyAlignment="1">
      <alignment horizontal="right" vertical="center"/>
    </xf>
    <xf numFmtId="178" fontId="3" fillId="0" borderId="124" xfId="0" applyNumberFormat="1" applyFont="1" applyBorder="1" applyAlignment="1">
      <alignment/>
    </xf>
    <xf numFmtId="178" fontId="3" fillId="0" borderId="78" xfId="0" applyNumberFormat="1" applyFont="1" applyBorder="1" applyAlignment="1">
      <alignment/>
    </xf>
    <xf numFmtId="178" fontId="3" fillId="0" borderId="37" xfId="0" applyNumberFormat="1" applyFont="1" applyBorder="1" applyAlignment="1">
      <alignment/>
    </xf>
    <xf numFmtId="180" fontId="3" fillId="0" borderId="125" xfId="21" applyNumberFormat="1" applyFont="1" applyBorder="1" applyAlignment="1">
      <alignment horizontal="right"/>
    </xf>
    <xf numFmtId="38" fontId="3" fillId="0" borderId="52" xfId="21" applyFont="1" applyFill="1" applyBorder="1" applyAlignment="1">
      <alignment horizontal="right"/>
    </xf>
    <xf numFmtId="38" fontId="3" fillId="0" borderId="39" xfId="21" applyFont="1" applyFill="1" applyBorder="1" applyAlignment="1">
      <alignment horizontal="right"/>
    </xf>
    <xf numFmtId="38" fontId="3" fillId="0" borderId="3" xfId="21" applyFont="1" applyFill="1" applyBorder="1" applyAlignment="1">
      <alignment horizontal="right"/>
    </xf>
    <xf numFmtId="38" fontId="3" fillId="0" borderId="25" xfId="21" applyFont="1" applyFill="1" applyBorder="1" applyAlignment="1">
      <alignment horizontal="right"/>
    </xf>
    <xf numFmtId="38" fontId="3" fillId="0" borderId="2" xfId="21" applyFont="1" applyFill="1" applyBorder="1" applyAlignment="1">
      <alignment horizontal="right"/>
    </xf>
    <xf numFmtId="38" fontId="3" fillId="0" borderId="70" xfId="2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176" fontId="3" fillId="0" borderId="84" xfId="20" applyNumberFormat="1" applyFont="1" applyFill="1" applyBorder="1" applyAlignment="1">
      <alignment horizontal="right" vertical="center"/>
    </xf>
    <xf numFmtId="176" fontId="3" fillId="0" borderId="5" xfId="2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181" fontId="3" fillId="0" borderId="26" xfId="0" applyNumberFormat="1" applyFont="1" applyBorder="1" applyAlignment="1">
      <alignment horizontal="right"/>
    </xf>
    <xf numFmtId="181" fontId="3" fillId="0" borderId="61" xfId="0" applyNumberFormat="1" applyFont="1" applyBorder="1" applyAlignment="1">
      <alignment horizontal="right"/>
    </xf>
    <xf numFmtId="181" fontId="3" fillId="0" borderId="62" xfId="0" applyNumberFormat="1" applyFont="1" applyBorder="1" applyAlignment="1">
      <alignment horizontal="right"/>
    </xf>
    <xf numFmtId="0" fontId="3" fillId="0" borderId="38" xfId="0" applyNumberFormat="1" applyFont="1" applyBorder="1" applyAlignment="1">
      <alignment horizontal="right"/>
    </xf>
    <xf numFmtId="0" fontId="3" fillId="0" borderId="18" xfId="0" applyNumberFormat="1" applyFont="1" applyBorder="1" applyAlignment="1">
      <alignment horizontal="right"/>
    </xf>
    <xf numFmtId="0" fontId="3" fillId="0" borderId="26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20" xfId="0" applyNumberFormat="1" applyFont="1" applyBorder="1" applyAlignment="1">
      <alignment horizontal="right"/>
    </xf>
    <xf numFmtId="0" fontId="3" fillId="0" borderId="126" xfId="0" applyNumberFormat="1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181" fontId="3" fillId="0" borderId="38" xfId="0" applyNumberFormat="1" applyFont="1" applyBorder="1" applyAlignment="1">
      <alignment horizontal="right"/>
    </xf>
    <xf numFmtId="178" fontId="3" fillId="0" borderId="85" xfId="21" applyNumberFormat="1" applyFont="1" applyBorder="1" applyAlignment="1">
      <alignment/>
    </xf>
    <xf numFmtId="178" fontId="3" fillId="0" borderId="54" xfId="21" applyNumberFormat="1" applyFont="1" applyBorder="1" applyAlignment="1">
      <alignment/>
    </xf>
    <xf numFmtId="178" fontId="3" fillId="0" borderId="96" xfId="21" applyNumberFormat="1" applyFont="1" applyBorder="1" applyAlignment="1">
      <alignment/>
    </xf>
    <xf numFmtId="0" fontId="3" fillId="0" borderId="89" xfId="0" applyFont="1" applyFill="1" applyBorder="1" applyAlignment="1">
      <alignment horizontal="center" vertical="center" textRotation="255"/>
    </xf>
    <xf numFmtId="0" fontId="3" fillId="0" borderId="83" xfId="0" applyFont="1" applyFill="1" applyBorder="1" applyAlignment="1">
      <alignment horizontal="center" vertical="center" textRotation="255"/>
    </xf>
    <xf numFmtId="0" fontId="3" fillId="0" borderId="8" xfId="0" applyFont="1" applyFill="1" applyBorder="1" applyAlignment="1">
      <alignment horizontal="center" vertical="center" textRotation="255"/>
    </xf>
    <xf numFmtId="0" fontId="3" fillId="0" borderId="75" xfId="0" applyFont="1" applyFill="1" applyBorder="1" applyAlignment="1">
      <alignment horizontal="center" vertical="center" textRotation="255"/>
    </xf>
    <xf numFmtId="0" fontId="3" fillId="0" borderId="76" xfId="0" applyFont="1" applyFill="1" applyBorder="1" applyAlignment="1">
      <alignment horizontal="center" vertical="center" textRotation="255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" xfId="20"/>
    <cellStyle name="桁区切り" xfId="21"/>
    <cellStyle name="標準_Sheet1" xfId="22"/>
    <cellStyle name="標準_介護保険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925"/>
          <c:y val="0.07"/>
          <c:w val="0.75775"/>
          <c:h val="0.90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'介護保険'!$AN$107</c:f>
              <c:strCache>
                <c:ptCount val="1"/>
                <c:pt idx="0">
                  <c:v>甲賀圏域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MS UI Gothic"/>
                    <a:ea typeface="MS UI Gothic"/>
                    <a:cs typeface="MS UI Gothic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'介護保険'!$AM$108:$AM$123</c:f>
              <c:strCache/>
            </c:strRef>
          </c:cat>
          <c:val>
            <c:numRef>
              <c:f>'介護保険'!$AN$108:$AN$123</c:f>
              <c:numCache/>
            </c:numRef>
          </c:val>
        </c:ser>
        <c:ser>
          <c:idx val="1"/>
          <c:order val="1"/>
          <c:tx>
            <c:strRef>
              <c:f>'介護保険'!$AO$107</c:f>
              <c:strCache>
                <c:ptCount val="1"/>
                <c:pt idx="0">
                  <c:v>滋賀県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MS UI Gothic"/>
                    <a:ea typeface="MS UI Gothic"/>
                    <a:cs typeface="MS UI Gothic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'介護保険'!$AM$108:$AM$123</c:f>
              <c:strCache/>
            </c:strRef>
          </c:cat>
          <c:val>
            <c:numRef>
              <c:f>'介護保険'!$AO$108:$AO$123</c:f>
              <c:numCache/>
            </c:numRef>
          </c:val>
        </c:ser>
        <c:axId val="18482755"/>
        <c:axId val="32127068"/>
      </c:barChart>
      <c:catAx>
        <c:axId val="18482755"/>
        <c:scaling>
          <c:orientation val="maxMin"/>
        </c:scaling>
        <c:axPos val="l"/>
        <c:delete val="0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127068"/>
        <c:crosses val="autoZero"/>
        <c:auto val="1"/>
        <c:lblOffset val="100"/>
        <c:tickLblSkip val="1"/>
        <c:noMultiLvlLbl val="0"/>
      </c:catAx>
      <c:valAx>
        <c:axId val="3212706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MS UI Gothic"/>
                <a:ea typeface="MS UI Gothic"/>
                <a:cs typeface="MS UI Gothic"/>
              </a:defRPr>
            </a:pPr>
          </a:p>
        </c:txPr>
        <c:crossAx val="18482755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85"/>
          <c:y val="0.3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MS UI Gothic"/>
          <a:ea typeface="MS UI Gothic"/>
          <a:cs typeface="MS UI Gothic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105</xdr:row>
      <xdr:rowOff>123825</xdr:rowOff>
    </xdr:from>
    <xdr:to>
      <xdr:col>33</xdr:col>
      <xdr:colOff>95250</xdr:colOff>
      <xdr:row>123</xdr:row>
      <xdr:rowOff>238125</xdr:rowOff>
    </xdr:to>
    <xdr:graphicFrame macro="">
      <xdr:nvGraphicFramePr>
        <xdr:cNvPr id="1198" name="グラフ 4"/>
        <xdr:cNvGraphicFramePr/>
      </xdr:nvGraphicFramePr>
      <xdr:xfrm>
        <a:off x="38100" y="27279600"/>
        <a:ext cx="71532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207"/>
  <sheetViews>
    <sheetView tabSelected="1" zoomScaleSheetLayoutView="100" workbookViewId="0" topLeftCell="A1">
      <selection activeCell="A1" sqref="A1:E1"/>
    </sheetView>
  </sheetViews>
  <sheetFormatPr defaultColWidth="9.33203125" defaultRowHeight="11.25"/>
  <cols>
    <col min="1" max="1" width="4.33203125" style="1" customWidth="1"/>
    <col min="2" max="2" width="9.83203125" style="1" customWidth="1"/>
    <col min="3" max="3" width="5" style="1" customWidth="1"/>
    <col min="4" max="33" width="3.5" style="1" customWidth="1"/>
    <col min="34" max="34" width="1.83203125" style="1" customWidth="1"/>
    <col min="35" max="35" width="0.4921875" style="1" customWidth="1"/>
    <col min="36" max="37" width="3.83203125" style="1" customWidth="1"/>
    <col min="38" max="38" width="2.33203125" style="1" customWidth="1"/>
    <col min="39" max="39" width="20.33203125" style="1" customWidth="1"/>
    <col min="40" max="42" width="11.33203125" style="1" customWidth="1"/>
    <col min="43" max="44" width="10.33203125" style="1" customWidth="1"/>
    <col min="45" max="45" width="12.16015625" style="1" customWidth="1"/>
    <col min="46" max="69" width="3.83203125" style="1" customWidth="1"/>
    <col min="70" max="70" width="5.16015625" style="1" customWidth="1"/>
    <col min="71" max="71" width="9.33203125" style="1" customWidth="1"/>
    <col min="72" max="72" width="5.5" style="1" customWidth="1"/>
    <col min="73" max="73" width="12.83203125" style="1" customWidth="1"/>
    <col min="74" max="75" width="13.16015625" style="1" customWidth="1"/>
    <col min="76" max="76" width="10.33203125" style="1" bestFit="1" customWidth="1"/>
    <col min="77" max="81" width="12" style="1" customWidth="1"/>
    <col min="82" max="82" width="10.33203125" style="1" bestFit="1" customWidth="1"/>
    <col min="83" max="84" width="13.83203125" style="1" customWidth="1"/>
    <col min="85" max="85" width="13.33203125" style="1" customWidth="1"/>
    <col min="86" max="87" width="14.16015625" style="1" customWidth="1"/>
    <col min="88" max="88" width="9.5" style="1" bestFit="1" customWidth="1"/>
    <col min="89" max="89" width="9.66015625" style="1" bestFit="1" customWidth="1"/>
    <col min="90" max="90" width="12.66015625" style="1" customWidth="1"/>
    <col min="91" max="91" width="14.5" style="1" customWidth="1"/>
    <col min="92" max="92" width="12.5" style="1" customWidth="1"/>
    <col min="93" max="16384" width="9.33203125" style="1" customWidth="1"/>
  </cols>
  <sheetData>
    <row r="1" spans="1:12" s="18" customFormat="1" ht="24" customHeight="1">
      <c r="A1" s="289" t="s">
        <v>126</v>
      </c>
      <c r="B1" s="289"/>
      <c r="C1" s="289"/>
      <c r="D1" s="289"/>
      <c r="E1" s="289"/>
      <c r="F1" s="19"/>
      <c r="G1" s="19"/>
      <c r="H1" s="19"/>
      <c r="I1" s="19"/>
      <c r="J1" s="19"/>
      <c r="K1" s="19"/>
      <c r="L1" s="19"/>
    </row>
    <row r="2" spans="1:33" s="18" customFormat="1" ht="24" customHeight="1" thickBot="1">
      <c r="A2" s="91" t="s">
        <v>127</v>
      </c>
      <c r="B2" s="92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R2" s="23"/>
      <c r="S2" s="23"/>
      <c r="T2" s="23"/>
      <c r="U2" s="23"/>
      <c r="V2" s="23"/>
      <c r="W2" s="23"/>
      <c r="X2" s="23"/>
      <c r="Z2" s="725" t="s">
        <v>169</v>
      </c>
      <c r="AA2" s="725"/>
      <c r="AB2" s="725"/>
      <c r="AC2" s="725"/>
      <c r="AD2" s="725"/>
      <c r="AE2" s="725"/>
      <c r="AF2" s="725"/>
      <c r="AG2" s="725"/>
    </row>
    <row r="3" spans="2:33" ht="24" customHeight="1" thickBot="1">
      <c r="B3" s="627" t="s">
        <v>6</v>
      </c>
      <c r="C3" s="628"/>
      <c r="D3" s="615" t="s">
        <v>128</v>
      </c>
      <c r="E3" s="578"/>
      <c r="F3" s="578"/>
      <c r="G3" s="577" t="s">
        <v>129</v>
      </c>
      <c r="H3" s="578"/>
      <c r="I3" s="579"/>
      <c r="J3" s="580" t="s">
        <v>89</v>
      </c>
      <c r="K3" s="578"/>
      <c r="L3" s="581"/>
      <c r="M3" s="615" t="s">
        <v>130</v>
      </c>
      <c r="N3" s="578"/>
      <c r="O3" s="578"/>
      <c r="P3" s="577" t="s">
        <v>131</v>
      </c>
      <c r="Q3" s="578"/>
      <c r="R3" s="578"/>
      <c r="S3" s="577" t="s">
        <v>132</v>
      </c>
      <c r="T3" s="578"/>
      <c r="U3" s="578"/>
      <c r="V3" s="577" t="s">
        <v>133</v>
      </c>
      <c r="W3" s="578"/>
      <c r="X3" s="578"/>
      <c r="Y3" s="577" t="s">
        <v>134</v>
      </c>
      <c r="Z3" s="578"/>
      <c r="AA3" s="579"/>
      <c r="AB3" s="580" t="s">
        <v>90</v>
      </c>
      <c r="AC3" s="578"/>
      <c r="AD3" s="581"/>
      <c r="AE3" s="615" t="s">
        <v>3</v>
      </c>
      <c r="AF3" s="578"/>
      <c r="AG3" s="581"/>
    </row>
    <row r="4" spans="2:33" ht="24" customHeight="1">
      <c r="B4" s="625" t="s">
        <v>1</v>
      </c>
      <c r="C4" s="87" t="s">
        <v>2</v>
      </c>
      <c r="D4" s="637">
        <v>611</v>
      </c>
      <c r="E4" s="638"/>
      <c r="F4" s="638"/>
      <c r="G4" s="638">
        <v>588</v>
      </c>
      <c r="H4" s="638"/>
      <c r="I4" s="680"/>
      <c r="J4" s="651">
        <f>SUM(D4:G4)</f>
        <v>1199</v>
      </c>
      <c r="K4" s="638"/>
      <c r="L4" s="652"/>
      <c r="M4" s="637">
        <v>837</v>
      </c>
      <c r="N4" s="638"/>
      <c r="O4" s="638"/>
      <c r="P4" s="638">
        <v>650</v>
      </c>
      <c r="Q4" s="638"/>
      <c r="R4" s="638"/>
      <c r="S4" s="638">
        <v>544</v>
      </c>
      <c r="T4" s="638"/>
      <c r="U4" s="638"/>
      <c r="V4" s="638">
        <v>528</v>
      </c>
      <c r="W4" s="638"/>
      <c r="X4" s="638"/>
      <c r="Y4" s="638">
        <v>434</v>
      </c>
      <c r="Z4" s="638"/>
      <c r="AA4" s="680"/>
      <c r="AB4" s="651">
        <f>SUM(M4:Y4)</f>
        <v>2993</v>
      </c>
      <c r="AC4" s="638"/>
      <c r="AD4" s="652"/>
      <c r="AE4" s="649">
        <f>J4+AB4</f>
        <v>4192</v>
      </c>
      <c r="AF4" s="650"/>
      <c r="AG4" s="685"/>
    </row>
    <row r="5" spans="2:33" ht="24" customHeight="1">
      <c r="B5" s="632"/>
      <c r="C5" s="88" t="s">
        <v>31</v>
      </c>
      <c r="D5" s="616">
        <f>D4/$AE$4</f>
        <v>0.14575381679389313</v>
      </c>
      <c r="E5" s="617"/>
      <c r="F5" s="617"/>
      <c r="G5" s="617">
        <f>G4/$AE$4</f>
        <v>0.14026717557251908</v>
      </c>
      <c r="H5" s="617"/>
      <c r="I5" s="684"/>
      <c r="J5" s="682">
        <f>J4/$AE$4</f>
        <v>0.2860209923664122</v>
      </c>
      <c r="K5" s="617"/>
      <c r="L5" s="683"/>
      <c r="M5" s="616">
        <f>M4/$AE$4</f>
        <v>0.19966603053435114</v>
      </c>
      <c r="N5" s="617"/>
      <c r="O5" s="617"/>
      <c r="P5" s="617">
        <f>P4/$AE$4</f>
        <v>0.15505725190839695</v>
      </c>
      <c r="Q5" s="617"/>
      <c r="R5" s="617"/>
      <c r="S5" s="617">
        <f>S4/$AE$4</f>
        <v>0.1297709923664122</v>
      </c>
      <c r="T5" s="617"/>
      <c r="U5" s="617"/>
      <c r="V5" s="617">
        <f>V4/$AE$4</f>
        <v>0.12595419847328243</v>
      </c>
      <c r="W5" s="617"/>
      <c r="X5" s="617"/>
      <c r="Y5" s="617">
        <f>Y4/$AE$4</f>
        <v>0.10353053435114504</v>
      </c>
      <c r="Z5" s="617"/>
      <c r="AA5" s="684"/>
      <c r="AB5" s="682">
        <f>AB4/$AE$4</f>
        <v>0.7139790076335878</v>
      </c>
      <c r="AC5" s="617"/>
      <c r="AD5" s="683"/>
      <c r="AE5" s="616">
        <f>AE4/$AE$4</f>
        <v>1</v>
      </c>
      <c r="AF5" s="617"/>
      <c r="AG5" s="683"/>
    </row>
    <row r="6" spans="2:33" ht="24" customHeight="1">
      <c r="B6" s="633" t="s">
        <v>4</v>
      </c>
      <c r="C6" s="89" t="s">
        <v>2</v>
      </c>
      <c r="D6" s="639">
        <v>171</v>
      </c>
      <c r="E6" s="640"/>
      <c r="F6" s="640"/>
      <c r="G6" s="640">
        <v>144</v>
      </c>
      <c r="H6" s="640"/>
      <c r="I6" s="681"/>
      <c r="J6" s="689">
        <f>SUM(D6:G6)</f>
        <v>315</v>
      </c>
      <c r="K6" s="640"/>
      <c r="L6" s="690"/>
      <c r="M6" s="639">
        <v>468</v>
      </c>
      <c r="N6" s="640"/>
      <c r="O6" s="640"/>
      <c r="P6" s="640">
        <v>311</v>
      </c>
      <c r="Q6" s="640"/>
      <c r="R6" s="640"/>
      <c r="S6" s="640">
        <v>209</v>
      </c>
      <c r="T6" s="640"/>
      <c r="U6" s="640"/>
      <c r="V6" s="640">
        <v>271</v>
      </c>
      <c r="W6" s="640"/>
      <c r="X6" s="640"/>
      <c r="Y6" s="640">
        <v>269</v>
      </c>
      <c r="Z6" s="640"/>
      <c r="AA6" s="681"/>
      <c r="AB6" s="689">
        <f>SUM(M6:Y6)</f>
        <v>1528</v>
      </c>
      <c r="AC6" s="640"/>
      <c r="AD6" s="690"/>
      <c r="AE6" s="674">
        <f>J6+AB6</f>
        <v>1843</v>
      </c>
      <c r="AF6" s="675"/>
      <c r="AG6" s="676"/>
    </row>
    <row r="7" spans="2:33" ht="24" customHeight="1">
      <c r="B7" s="632"/>
      <c r="C7" s="88" t="s">
        <v>31</v>
      </c>
      <c r="D7" s="616">
        <f>D6/$AE$6</f>
        <v>0.09278350515463918</v>
      </c>
      <c r="E7" s="617"/>
      <c r="F7" s="617"/>
      <c r="G7" s="617">
        <f>G6/$AE$6</f>
        <v>0.0781334780249593</v>
      </c>
      <c r="H7" s="617"/>
      <c r="I7" s="684"/>
      <c r="J7" s="682">
        <f>J6/$AE$6</f>
        <v>0.17091698317959847</v>
      </c>
      <c r="K7" s="617"/>
      <c r="L7" s="683"/>
      <c r="M7" s="616">
        <f>M6/$AE$6</f>
        <v>0.2539338035811177</v>
      </c>
      <c r="N7" s="617"/>
      <c r="O7" s="617"/>
      <c r="P7" s="617">
        <f>P6/$AE$6</f>
        <v>0.16874660879001627</v>
      </c>
      <c r="Q7" s="617"/>
      <c r="R7" s="617"/>
      <c r="S7" s="617">
        <v>0.148</v>
      </c>
      <c r="T7" s="617"/>
      <c r="U7" s="617"/>
      <c r="V7" s="617">
        <f>V6/$AE$6</f>
        <v>0.14704286489419424</v>
      </c>
      <c r="W7" s="617"/>
      <c r="X7" s="617"/>
      <c r="Y7" s="617">
        <f>Y6/$AE$6</f>
        <v>0.14595767769940315</v>
      </c>
      <c r="Z7" s="617"/>
      <c r="AA7" s="684"/>
      <c r="AB7" s="682">
        <f>AB6/$AE$6</f>
        <v>0.8290830168204015</v>
      </c>
      <c r="AC7" s="617"/>
      <c r="AD7" s="683"/>
      <c r="AE7" s="616">
        <f>AE6/$AE$6</f>
        <v>1</v>
      </c>
      <c r="AF7" s="617"/>
      <c r="AG7" s="683"/>
    </row>
    <row r="8" spans="2:33" ht="24" customHeight="1">
      <c r="B8" s="633" t="s">
        <v>99</v>
      </c>
      <c r="C8" s="89" t="s">
        <v>2</v>
      </c>
      <c r="D8" s="639">
        <f>D4+D6</f>
        <v>782</v>
      </c>
      <c r="E8" s="640"/>
      <c r="F8" s="640"/>
      <c r="G8" s="640">
        <f>G4+G6</f>
        <v>732</v>
      </c>
      <c r="H8" s="640"/>
      <c r="I8" s="681"/>
      <c r="J8" s="689">
        <f>J4+J6</f>
        <v>1514</v>
      </c>
      <c r="K8" s="640"/>
      <c r="L8" s="690"/>
      <c r="M8" s="639">
        <f>M4+M6</f>
        <v>1305</v>
      </c>
      <c r="N8" s="640"/>
      <c r="O8" s="640"/>
      <c r="P8" s="640">
        <f>P4+P6</f>
        <v>961</v>
      </c>
      <c r="Q8" s="640"/>
      <c r="R8" s="640"/>
      <c r="S8" s="640">
        <f>S4+S6</f>
        <v>753</v>
      </c>
      <c r="T8" s="640"/>
      <c r="U8" s="640"/>
      <c r="V8" s="640">
        <f>V4+V6</f>
        <v>799</v>
      </c>
      <c r="W8" s="640"/>
      <c r="X8" s="640"/>
      <c r="Y8" s="640">
        <f>Y4+Y6</f>
        <v>703</v>
      </c>
      <c r="Z8" s="640"/>
      <c r="AA8" s="681"/>
      <c r="AB8" s="689">
        <f>AB4+AB6</f>
        <v>4521</v>
      </c>
      <c r="AC8" s="640"/>
      <c r="AD8" s="690"/>
      <c r="AE8" s="674">
        <f>AE4+AE6</f>
        <v>6035</v>
      </c>
      <c r="AF8" s="675"/>
      <c r="AG8" s="676"/>
    </row>
    <row r="9" spans="2:33" ht="24" customHeight="1" thickBot="1">
      <c r="B9" s="626"/>
      <c r="C9" s="90" t="s">
        <v>31</v>
      </c>
      <c r="D9" s="618">
        <f>D8/$AE$8</f>
        <v>0.1295774647887324</v>
      </c>
      <c r="E9" s="619"/>
      <c r="F9" s="619"/>
      <c r="G9" s="619">
        <f>G8/$AE$8</f>
        <v>0.12129246064623032</v>
      </c>
      <c r="H9" s="619"/>
      <c r="I9" s="679"/>
      <c r="J9" s="653">
        <f>J8/$AE$8</f>
        <v>0.2508699254349627</v>
      </c>
      <c r="K9" s="619"/>
      <c r="L9" s="654"/>
      <c r="M9" s="618">
        <f>M8/$AE$8</f>
        <v>0.21623860811930407</v>
      </c>
      <c r="N9" s="619"/>
      <c r="O9" s="619"/>
      <c r="P9" s="619">
        <f>P8/$AE$8</f>
        <v>0.1592377796188898</v>
      </c>
      <c r="Q9" s="619"/>
      <c r="R9" s="619"/>
      <c r="S9" s="619">
        <f>S8/$AE$8</f>
        <v>0.12477216238608119</v>
      </c>
      <c r="T9" s="619"/>
      <c r="U9" s="619"/>
      <c r="V9" s="619">
        <f>V8/$AE$8</f>
        <v>0.1323943661971831</v>
      </c>
      <c r="W9" s="619"/>
      <c r="X9" s="619"/>
      <c r="Y9" s="619">
        <f>Y8/$AE$8</f>
        <v>0.11648715824357912</v>
      </c>
      <c r="Z9" s="619"/>
      <c r="AA9" s="679"/>
      <c r="AB9" s="653">
        <f>AB8/$AE$8</f>
        <v>0.7491300745650373</v>
      </c>
      <c r="AC9" s="619"/>
      <c r="AD9" s="654"/>
      <c r="AE9" s="618">
        <f>AE8/$AE$8</f>
        <v>1</v>
      </c>
      <c r="AF9" s="619"/>
      <c r="AG9" s="654"/>
    </row>
    <row r="10" spans="2:33" ht="24" customHeight="1">
      <c r="B10" s="625" t="s">
        <v>5</v>
      </c>
      <c r="C10" s="87" t="s">
        <v>2</v>
      </c>
      <c r="D10" s="649">
        <v>7119</v>
      </c>
      <c r="E10" s="650"/>
      <c r="F10" s="650"/>
      <c r="G10" s="650">
        <v>7801</v>
      </c>
      <c r="H10" s="650"/>
      <c r="I10" s="691"/>
      <c r="J10" s="651">
        <f>SUM(D10:G10)</f>
        <v>14920</v>
      </c>
      <c r="K10" s="638"/>
      <c r="L10" s="652"/>
      <c r="M10" s="649">
        <v>12793</v>
      </c>
      <c r="N10" s="650"/>
      <c r="O10" s="650"/>
      <c r="P10" s="650">
        <v>11391</v>
      </c>
      <c r="Q10" s="650"/>
      <c r="R10" s="650"/>
      <c r="S10" s="650">
        <v>8665</v>
      </c>
      <c r="T10" s="650"/>
      <c r="U10" s="650"/>
      <c r="V10" s="650">
        <v>7064</v>
      </c>
      <c r="W10" s="650"/>
      <c r="X10" s="650"/>
      <c r="Y10" s="650">
        <v>5104</v>
      </c>
      <c r="Z10" s="650"/>
      <c r="AA10" s="691"/>
      <c r="AB10" s="651">
        <f>SUM(M10:Y10)</f>
        <v>45017</v>
      </c>
      <c r="AC10" s="638"/>
      <c r="AD10" s="652"/>
      <c r="AE10" s="649">
        <f>J10+AB10</f>
        <v>59937</v>
      </c>
      <c r="AF10" s="650"/>
      <c r="AG10" s="685"/>
    </row>
    <row r="11" spans="2:33" ht="24" customHeight="1" thickBot="1">
      <c r="B11" s="626"/>
      <c r="C11" s="90" t="s">
        <v>31</v>
      </c>
      <c r="D11" s="618">
        <f>D10/$AE$10</f>
        <v>0.11877471344912158</v>
      </c>
      <c r="E11" s="619"/>
      <c r="F11" s="619"/>
      <c r="G11" s="619">
        <f>G10/$AE$10</f>
        <v>0.13015332766071042</v>
      </c>
      <c r="H11" s="619"/>
      <c r="I11" s="679"/>
      <c r="J11" s="653">
        <v>0.214</v>
      </c>
      <c r="K11" s="619"/>
      <c r="L11" s="654"/>
      <c r="M11" s="618">
        <f>M10/$AE$10</f>
        <v>0.21344077948512605</v>
      </c>
      <c r="N11" s="619"/>
      <c r="O11" s="619"/>
      <c r="P11" s="619">
        <f>P10/$AE$10</f>
        <v>0.1900495520296311</v>
      </c>
      <c r="Q11" s="619"/>
      <c r="R11" s="619"/>
      <c r="S11" s="619">
        <f>S10/$AE$10</f>
        <v>0.14456846355339772</v>
      </c>
      <c r="T11" s="619"/>
      <c r="U11" s="619"/>
      <c r="V11" s="619">
        <f>V10/$AE$10</f>
        <v>0.11785708327076765</v>
      </c>
      <c r="W11" s="619"/>
      <c r="X11" s="619"/>
      <c r="Y11" s="619">
        <f>Y10/$AE$10</f>
        <v>0.08515608055124547</v>
      </c>
      <c r="Z11" s="619"/>
      <c r="AA11" s="679"/>
      <c r="AB11" s="653">
        <v>0.786</v>
      </c>
      <c r="AC11" s="619"/>
      <c r="AD11" s="654"/>
      <c r="AE11" s="618">
        <f>AE10/$AE$10</f>
        <v>1</v>
      </c>
      <c r="AF11" s="619"/>
      <c r="AG11" s="654"/>
    </row>
    <row r="12" spans="2:33" ht="24" customHeight="1">
      <c r="B12" s="8"/>
      <c r="C12" s="2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18" s="18" customFormat="1" ht="24" customHeight="1" thickBot="1">
      <c r="A13" s="91" t="s">
        <v>136</v>
      </c>
      <c r="B13" s="92"/>
      <c r="J13" s="86" t="s">
        <v>169</v>
      </c>
      <c r="K13" s="23"/>
      <c r="L13" s="23"/>
      <c r="M13" s="23"/>
      <c r="N13" s="23"/>
      <c r="O13" s="93"/>
      <c r="P13" s="23"/>
      <c r="Q13" s="23"/>
      <c r="R13" s="23"/>
    </row>
    <row r="14" spans="2:21" ht="24" customHeight="1" thickBot="1">
      <c r="B14" s="627" t="s">
        <v>0</v>
      </c>
      <c r="C14" s="628"/>
      <c r="D14" s="558" t="s">
        <v>7</v>
      </c>
      <c r="E14" s="629"/>
      <c r="F14" s="629"/>
      <c r="G14" s="629"/>
      <c r="H14" s="577" t="s">
        <v>135</v>
      </c>
      <c r="I14" s="577"/>
      <c r="J14" s="577"/>
      <c r="K14" s="577"/>
      <c r="L14" s="577"/>
      <c r="M14" s="629" t="s">
        <v>8</v>
      </c>
      <c r="N14" s="629"/>
      <c r="O14" s="629"/>
      <c r="P14" s="629"/>
      <c r="Q14" s="628"/>
      <c r="R14" s="4"/>
      <c r="S14" s="4"/>
      <c r="T14" s="4"/>
      <c r="U14" s="4"/>
    </row>
    <row r="15" spans="2:17" ht="24" customHeight="1">
      <c r="B15" s="630" t="s">
        <v>1</v>
      </c>
      <c r="C15" s="631"/>
      <c r="D15" s="634">
        <f>ROUND(AE4/M15*100,1)</f>
        <v>17.7</v>
      </c>
      <c r="E15" s="635"/>
      <c r="F15" s="636"/>
      <c r="G15" s="94" t="s">
        <v>29</v>
      </c>
      <c r="H15" s="644">
        <v>23932</v>
      </c>
      <c r="I15" s="644"/>
      <c r="J15" s="644"/>
      <c r="K15" s="645"/>
      <c r="L15" s="95" t="s">
        <v>9</v>
      </c>
      <c r="M15" s="716">
        <v>23719</v>
      </c>
      <c r="N15" s="716"/>
      <c r="O15" s="716"/>
      <c r="P15" s="717"/>
      <c r="Q15" s="96" t="s">
        <v>9</v>
      </c>
    </row>
    <row r="16" spans="2:17" ht="24" customHeight="1">
      <c r="B16" s="570" t="s">
        <v>4</v>
      </c>
      <c r="C16" s="571"/>
      <c r="D16" s="641">
        <f>ROUND(AE6/M16*100,1)</f>
        <v>15.3</v>
      </c>
      <c r="E16" s="642"/>
      <c r="F16" s="643"/>
      <c r="G16" s="97"/>
      <c r="H16" s="655">
        <v>12154</v>
      </c>
      <c r="I16" s="655"/>
      <c r="J16" s="655"/>
      <c r="K16" s="488"/>
      <c r="L16" s="98"/>
      <c r="M16" s="718">
        <v>12063</v>
      </c>
      <c r="N16" s="718"/>
      <c r="O16" s="718"/>
      <c r="P16" s="719"/>
      <c r="Q16" s="99"/>
    </row>
    <row r="17" spans="2:17" ht="24" customHeight="1">
      <c r="B17" s="570" t="s">
        <v>99</v>
      </c>
      <c r="C17" s="571"/>
      <c r="D17" s="641">
        <f>ROUND(AE8/M17*100,1)</f>
        <v>16.9</v>
      </c>
      <c r="E17" s="642"/>
      <c r="F17" s="643"/>
      <c r="G17" s="97"/>
      <c r="H17" s="572">
        <v>36086</v>
      </c>
      <c r="I17" s="572"/>
      <c r="J17" s="572"/>
      <c r="K17" s="573"/>
      <c r="L17" s="100"/>
      <c r="M17" s="572">
        <f>SUM(M15:P16)</f>
        <v>35782</v>
      </c>
      <c r="N17" s="572"/>
      <c r="O17" s="572"/>
      <c r="P17" s="573"/>
      <c r="Q17" s="101"/>
    </row>
    <row r="18" spans="2:17" ht="24" customHeight="1" thickBot="1">
      <c r="B18" s="575" t="s">
        <v>5</v>
      </c>
      <c r="C18" s="576"/>
      <c r="D18" s="567">
        <f>ROUND(AE10/M18*100,1)</f>
        <v>17.3</v>
      </c>
      <c r="E18" s="568"/>
      <c r="F18" s="569"/>
      <c r="G18" s="102"/>
      <c r="H18" s="574">
        <v>351018</v>
      </c>
      <c r="I18" s="574"/>
      <c r="J18" s="574"/>
      <c r="K18" s="491"/>
      <c r="L18" s="103"/>
      <c r="M18" s="720">
        <v>346658</v>
      </c>
      <c r="N18" s="720"/>
      <c r="O18" s="720"/>
      <c r="P18" s="721"/>
      <c r="Q18" s="104"/>
    </row>
    <row r="19" ht="22.5" customHeight="1">
      <c r="B19" s="1" t="s">
        <v>178</v>
      </c>
    </row>
    <row r="20" ht="24" customHeight="1"/>
    <row r="21" spans="1:33" s="18" customFormat="1" ht="24" customHeight="1" thickBot="1">
      <c r="A21" s="19" t="s">
        <v>137</v>
      </c>
      <c r="B21" s="105"/>
      <c r="T21" s="290" t="s">
        <v>170</v>
      </c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</row>
    <row r="22" spans="2:33" ht="24" customHeight="1" thickBot="1">
      <c r="B22" s="544" t="s">
        <v>6</v>
      </c>
      <c r="C22" s="545"/>
      <c r="D22" s="620" t="s">
        <v>128</v>
      </c>
      <c r="E22" s="578"/>
      <c r="F22" s="578"/>
      <c r="G22" s="577" t="s">
        <v>129</v>
      </c>
      <c r="H22" s="578"/>
      <c r="I22" s="579"/>
      <c r="J22" s="580" t="s">
        <v>89</v>
      </c>
      <c r="K22" s="578"/>
      <c r="L22" s="581"/>
      <c r="M22" s="615" t="s">
        <v>130</v>
      </c>
      <c r="N22" s="578"/>
      <c r="O22" s="578"/>
      <c r="P22" s="577" t="s">
        <v>131</v>
      </c>
      <c r="Q22" s="578"/>
      <c r="R22" s="578"/>
      <c r="S22" s="577" t="s">
        <v>132</v>
      </c>
      <c r="T22" s="578"/>
      <c r="U22" s="578"/>
      <c r="V22" s="577" t="s">
        <v>133</v>
      </c>
      <c r="W22" s="578"/>
      <c r="X22" s="578"/>
      <c r="Y22" s="577" t="s">
        <v>134</v>
      </c>
      <c r="Z22" s="578"/>
      <c r="AA22" s="579"/>
      <c r="AB22" s="580" t="s">
        <v>90</v>
      </c>
      <c r="AC22" s="578"/>
      <c r="AD22" s="581"/>
      <c r="AE22" s="544" t="s">
        <v>3</v>
      </c>
      <c r="AF22" s="557"/>
      <c r="AG22" s="545"/>
    </row>
    <row r="23" spans="2:33" ht="24" customHeight="1">
      <c r="B23" s="607" t="s">
        <v>1</v>
      </c>
      <c r="C23" s="365"/>
      <c r="D23" s="603">
        <v>627</v>
      </c>
      <c r="E23" s="551"/>
      <c r="F23" s="552"/>
      <c r="G23" s="550">
        <v>610</v>
      </c>
      <c r="H23" s="551"/>
      <c r="I23" s="551"/>
      <c r="J23" s="562">
        <f>SUM(D23:G23)</f>
        <v>1237</v>
      </c>
      <c r="K23" s="563"/>
      <c r="L23" s="564"/>
      <c r="M23" s="551">
        <v>849</v>
      </c>
      <c r="N23" s="551"/>
      <c r="O23" s="552"/>
      <c r="P23" s="550">
        <v>661</v>
      </c>
      <c r="Q23" s="551"/>
      <c r="R23" s="552"/>
      <c r="S23" s="550">
        <v>558</v>
      </c>
      <c r="T23" s="551"/>
      <c r="U23" s="552"/>
      <c r="V23" s="550">
        <v>533</v>
      </c>
      <c r="W23" s="551"/>
      <c r="X23" s="552"/>
      <c r="Y23" s="550">
        <v>447</v>
      </c>
      <c r="Z23" s="551"/>
      <c r="AA23" s="551"/>
      <c r="AB23" s="712">
        <f>SUM(M23:Y23)</f>
        <v>3048</v>
      </c>
      <c r="AC23" s="713"/>
      <c r="AD23" s="714"/>
      <c r="AE23" s="686">
        <f>J23+AB23</f>
        <v>4285</v>
      </c>
      <c r="AF23" s="687"/>
      <c r="AG23" s="688"/>
    </row>
    <row r="24" spans="2:33" ht="24" customHeight="1">
      <c r="B24" s="608" t="s">
        <v>4</v>
      </c>
      <c r="C24" s="609"/>
      <c r="D24" s="604">
        <v>174</v>
      </c>
      <c r="E24" s="554"/>
      <c r="F24" s="555"/>
      <c r="G24" s="553">
        <v>148</v>
      </c>
      <c r="H24" s="554"/>
      <c r="I24" s="554"/>
      <c r="J24" s="559">
        <f>SUM(D24:G24)</f>
        <v>322</v>
      </c>
      <c r="K24" s="560"/>
      <c r="L24" s="561"/>
      <c r="M24" s="554">
        <v>483</v>
      </c>
      <c r="N24" s="554"/>
      <c r="O24" s="555"/>
      <c r="P24" s="553">
        <v>324</v>
      </c>
      <c r="Q24" s="554"/>
      <c r="R24" s="555"/>
      <c r="S24" s="553">
        <v>215</v>
      </c>
      <c r="T24" s="554"/>
      <c r="U24" s="555"/>
      <c r="V24" s="553">
        <v>279</v>
      </c>
      <c r="W24" s="554"/>
      <c r="X24" s="555"/>
      <c r="Y24" s="553">
        <v>280</v>
      </c>
      <c r="Z24" s="554"/>
      <c r="AA24" s="554"/>
      <c r="AB24" s="668">
        <f>SUM(M24:Y24)</f>
        <v>1581</v>
      </c>
      <c r="AC24" s="669"/>
      <c r="AD24" s="670"/>
      <c r="AE24" s="671">
        <f>J24+AB24</f>
        <v>1903</v>
      </c>
      <c r="AF24" s="672"/>
      <c r="AG24" s="673"/>
    </row>
    <row r="25" spans="2:33" ht="24" customHeight="1" thickBot="1">
      <c r="B25" s="624" t="s">
        <v>159</v>
      </c>
      <c r="C25" s="437"/>
      <c r="D25" s="605">
        <f>SUM(D23:F24)</f>
        <v>801</v>
      </c>
      <c r="E25" s="566"/>
      <c r="F25" s="606"/>
      <c r="G25" s="565">
        <f>SUM(G23:I24)</f>
        <v>758</v>
      </c>
      <c r="H25" s="566"/>
      <c r="I25" s="566"/>
      <c r="J25" s="646">
        <f>SUM(J23:L24)</f>
        <v>1559</v>
      </c>
      <c r="K25" s="647"/>
      <c r="L25" s="648"/>
      <c r="M25" s="566">
        <f>SUM(M23:O24)</f>
        <v>1332</v>
      </c>
      <c r="N25" s="566"/>
      <c r="O25" s="606"/>
      <c r="P25" s="565">
        <f>SUM(P23:R24)</f>
        <v>985</v>
      </c>
      <c r="Q25" s="566"/>
      <c r="R25" s="606"/>
      <c r="S25" s="565">
        <f>SUM(S23:U24)</f>
        <v>773</v>
      </c>
      <c r="T25" s="566"/>
      <c r="U25" s="606"/>
      <c r="V25" s="565">
        <f>SUM(V23:X24)</f>
        <v>812</v>
      </c>
      <c r="W25" s="566"/>
      <c r="X25" s="606"/>
      <c r="Y25" s="565">
        <f>SUM(Y23:AA24)</f>
        <v>727</v>
      </c>
      <c r="Z25" s="566"/>
      <c r="AA25" s="566"/>
      <c r="AB25" s="715">
        <f>SUM(AB23:AD24)</f>
        <v>4629</v>
      </c>
      <c r="AC25" s="566"/>
      <c r="AD25" s="677"/>
      <c r="AE25" s="565">
        <f>SUM(AE23:AG24)</f>
        <v>6188</v>
      </c>
      <c r="AF25" s="566"/>
      <c r="AG25" s="677"/>
    </row>
    <row r="26" spans="2:33" ht="24" customHeight="1" thickBot="1">
      <c r="B26" s="601" t="s">
        <v>5</v>
      </c>
      <c r="C26" s="602"/>
      <c r="D26" s="621">
        <v>7233</v>
      </c>
      <c r="E26" s="622"/>
      <c r="F26" s="623"/>
      <c r="G26" s="662">
        <v>7989</v>
      </c>
      <c r="H26" s="622"/>
      <c r="I26" s="622"/>
      <c r="J26" s="692">
        <f>SUM(D26:G26)</f>
        <v>15222</v>
      </c>
      <c r="K26" s="693"/>
      <c r="L26" s="694"/>
      <c r="M26" s="622">
        <v>13008</v>
      </c>
      <c r="N26" s="622"/>
      <c r="O26" s="623"/>
      <c r="P26" s="662">
        <v>11633</v>
      </c>
      <c r="Q26" s="622"/>
      <c r="R26" s="623"/>
      <c r="S26" s="662">
        <v>8834</v>
      </c>
      <c r="T26" s="622"/>
      <c r="U26" s="623"/>
      <c r="V26" s="662">
        <v>7178</v>
      </c>
      <c r="W26" s="622"/>
      <c r="X26" s="623"/>
      <c r="Y26" s="662">
        <v>5260</v>
      </c>
      <c r="Z26" s="622"/>
      <c r="AA26" s="622"/>
      <c r="AB26" s="692">
        <f>SUM(M26:Y26)</f>
        <v>45913</v>
      </c>
      <c r="AC26" s="693"/>
      <c r="AD26" s="694"/>
      <c r="AE26" s="737">
        <f>J26+AB26</f>
        <v>61135</v>
      </c>
      <c r="AF26" s="738"/>
      <c r="AG26" s="739"/>
    </row>
    <row r="27" spans="2:33" ht="24" customHeight="1">
      <c r="B27" s="2"/>
      <c r="C27" s="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5"/>
      <c r="AF27" s="5"/>
      <c r="AG27" s="5"/>
    </row>
    <row r="28" spans="2:33" ht="24" customHeight="1">
      <c r="B28" s="2"/>
      <c r="C28" s="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5"/>
      <c r="AF28" s="5"/>
      <c r="AG28" s="5"/>
    </row>
    <row r="29" spans="1:31" s="18" customFormat="1" ht="24" customHeight="1" thickBot="1">
      <c r="A29" s="19" t="s">
        <v>167</v>
      </c>
      <c r="B29" s="92"/>
      <c r="V29" s="290" t="s">
        <v>177</v>
      </c>
      <c r="W29" s="290"/>
      <c r="X29" s="290"/>
      <c r="Y29" s="290"/>
      <c r="Z29" s="290"/>
      <c r="AA29" s="290"/>
      <c r="AB29" s="290"/>
      <c r="AC29" s="290"/>
      <c r="AD29" s="290"/>
      <c r="AE29" s="290"/>
    </row>
    <row r="30" spans="2:34" ht="24" customHeight="1" thickBot="1">
      <c r="B30" s="544" t="s">
        <v>6</v>
      </c>
      <c r="C30" s="545"/>
      <c r="D30" s="557" t="s">
        <v>32</v>
      </c>
      <c r="E30" s="557"/>
      <c r="F30" s="557"/>
      <c r="G30" s="557"/>
      <c r="H30" s="558"/>
      <c r="I30" s="663" t="s">
        <v>33</v>
      </c>
      <c r="J30" s="664"/>
      <c r="K30" s="664"/>
      <c r="L30" s="664"/>
      <c r="M30" s="615"/>
      <c r="N30" s="556" t="s">
        <v>34</v>
      </c>
      <c r="O30" s="557"/>
      <c r="P30" s="557"/>
      <c r="Q30" s="557"/>
      <c r="R30" s="558"/>
      <c r="S30" s="556" t="s">
        <v>3</v>
      </c>
      <c r="T30" s="557"/>
      <c r="U30" s="557"/>
      <c r="V30" s="558"/>
      <c r="W30" s="556" t="s">
        <v>39</v>
      </c>
      <c r="X30" s="557"/>
      <c r="Y30" s="557"/>
      <c r="Z30" s="557"/>
      <c r="AA30" s="558"/>
      <c r="AB30" s="556" t="s">
        <v>85</v>
      </c>
      <c r="AC30" s="392"/>
      <c r="AD30" s="392"/>
      <c r="AE30" s="393"/>
      <c r="AF30" s="8"/>
      <c r="AG30" s="8"/>
      <c r="AH30" s="8"/>
    </row>
    <row r="31" spans="2:34" ht="24" customHeight="1">
      <c r="B31" s="607" t="s">
        <v>1</v>
      </c>
      <c r="C31" s="365"/>
      <c r="D31" s="656">
        <v>2477</v>
      </c>
      <c r="E31" s="656"/>
      <c r="F31" s="656"/>
      <c r="G31" s="656"/>
      <c r="H31" s="106" t="s">
        <v>9</v>
      </c>
      <c r="I31" s="645">
        <v>521</v>
      </c>
      <c r="J31" s="656"/>
      <c r="K31" s="656"/>
      <c r="L31" s="656"/>
      <c r="M31" s="95" t="s">
        <v>9</v>
      </c>
      <c r="N31" s="645">
        <v>715</v>
      </c>
      <c r="O31" s="656"/>
      <c r="P31" s="656"/>
      <c r="Q31" s="656"/>
      <c r="R31" s="95" t="s">
        <v>9</v>
      </c>
      <c r="S31" s="645">
        <f>SUM(D31:R31)</f>
        <v>3713</v>
      </c>
      <c r="T31" s="656"/>
      <c r="U31" s="656"/>
      <c r="V31" s="95" t="s">
        <v>9</v>
      </c>
      <c r="W31" s="645">
        <v>3317</v>
      </c>
      <c r="X31" s="656"/>
      <c r="Y31" s="656"/>
      <c r="Z31" s="656"/>
      <c r="AA31" s="95" t="s">
        <v>9</v>
      </c>
      <c r="AB31" s="636">
        <f>ROUND(W31/AE23*100,1)</f>
        <v>77.4</v>
      </c>
      <c r="AC31" s="736"/>
      <c r="AD31" s="736"/>
      <c r="AE31" s="107" t="s">
        <v>86</v>
      </c>
      <c r="AF31" s="3"/>
      <c r="AG31" s="3"/>
      <c r="AH31" s="26"/>
    </row>
    <row r="32" spans="2:34" ht="24" customHeight="1">
      <c r="B32" s="608" t="s">
        <v>4</v>
      </c>
      <c r="C32" s="609"/>
      <c r="D32" s="489">
        <v>980</v>
      </c>
      <c r="E32" s="489"/>
      <c r="F32" s="489"/>
      <c r="G32" s="489"/>
      <c r="H32" s="108"/>
      <c r="I32" s="488">
        <v>397</v>
      </c>
      <c r="J32" s="489"/>
      <c r="K32" s="489"/>
      <c r="L32" s="489"/>
      <c r="M32" s="98"/>
      <c r="N32" s="488">
        <v>227</v>
      </c>
      <c r="O32" s="489"/>
      <c r="P32" s="489"/>
      <c r="Q32" s="489"/>
      <c r="R32" s="98"/>
      <c r="S32" s="488">
        <f>SUM(D32:Q32)</f>
        <v>1604</v>
      </c>
      <c r="T32" s="489"/>
      <c r="U32" s="489"/>
      <c r="V32" s="98"/>
      <c r="W32" s="488">
        <v>1364</v>
      </c>
      <c r="X32" s="489"/>
      <c r="Y32" s="489"/>
      <c r="Z32" s="489"/>
      <c r="AA32" s="98"/>
      <c r="AB32" s="643">
        <f>ROUND(W32/AE24*100,1)</f>
        <v>71.7</v>
      </c>
      <c r="AC32" s="726"/>
      <c r="AD32" s="726"/>
      <c r="AE32" s="109"/>
      <c r="AF32" s="3"/>
      <c r="AG32" s="3"/>
      <c r="AH32" s="27"/>
    </row>
    <row r="33" spans="2:34" ht="24" customHeight="1">
      <c r="B33" s="608" t="s">
        <v>159</v>
      </c>
      <c r="C33" s="609"/>
      <c r="D33" s="489">
        <f>SUM(D31:G32)</f>
        <v>3457</v>
      </c>
      <c r="E33" s="489"/>
      <c r="F33" s="489"/>
      <c r="G33" s="489"/>
      <c r="H33" s="108"/>
      <c r="I33" s="488">
        <f>SUM(I31:J32)</f>
        <v>918</v>
      </c>
      <c r="J33" s="489"/>
      <c r="K33" s="489"/>
      <c r="L33" s="489"/>
      <c r="M33" s="100"/>
      <c r="N33" s="488">
        <f>SUM(N31:O32)</f>
        <v>942</v>
      </c>
      <c r="O33" s="489"/>
      <c r="P33" s="489"/>
      <c r="Q33" s="489"/>
      <c r="R33" s="100"/>
      <c r="S33" s="488">
        <f>SUM(D33:Q33)</f>
        <v>5317</v>
      </c>
      <c r="T33" s="489"/>
      <c r="U33" s="489"/>
      <c r="V33" s="100"/>
      <c r="W33" s="488">
        <f>SUM(W31:Z32)</f>
        <v>4681</v>
      </c>
      <c r="X33" s="489"/>
      <c r="Y33" s="489"/>
      <c r="Z33" s="489"/>
      <c r="AA33" s="100"/>
      <c r="AB33" s="643">
        <f>ROUND(W33/AE25*100,1)</f>
        <v>75.6</v>
      </c>
      <c r="AC33" s="726"/>
      <c r="AD33" s="726"/>
      <c r="AE33" s="109"/>
      <c r="AF33" s="3"/>
      <c r="AG33" s="3"/>
      <c r="AH33" s="27"/>
    </row>
    <row r="34" spans="2:34" ht="24" customHeight="1" thickBot="1">
      <c r="B34" s="529" t="s">
        <v>5</v>
      </c>
      <c r="C34" s="657"/>
      <c r="D34" s="483">
        <v>39427</v>
      </c>
      <c r="E34" s="483"/>
      <c r="F34" s="483"/>
      <c r="G34" s="483"/>
      <c r="H34" s="110"/>
      <c r="I34" s="482">
        <v>10384</v>
      </c>
      <c r="J34" s="483"/>
      <c r="K34" s="483"/>
      <c r="L34" s="483"/>
      <c r="M34" s="110"/>
      <c r="N34" s="482">
        <v>8656</v>
      </c>
      <c r="O34" s="483"/>
      <c r="P34" s="483"/>
      <c r="Q34" s="483"/>
      <c r="R34" s="110"/>
      <c r="S34" s="482">
        <f>SUM(D34:Q34)</f>
        <v>58467</v>
      </c>
      <c r="T34" s="483"/>
      <c r="U34" s="483"/>
      <c r="V34" s="110"/>
      <c r="W34" s="482">
        <v>49583</v>
      </c>
      <c r="X34" s="483"/>
      <c r="Y34" s="483"/>
      <c r="Z34" s="483"/>
      <c r="AA34" s="110"/>
      <c r="AB34" s="727">
        <f>ROUND(W34/AE26*100,1)</f>
        <v>81.1</v>
      </c>
      <c r="AC34" s="728"/>
      <c r="AD34" s="728"/>
      <c r="AE34" s="111"/>
      <c r="AF34" s="3"/>
      <c r="AG34" s="3"/>
      <c r="AH34" s="27"/>
    </row>
    <row r="35" ht="18.75" customHeight="1"/>
    <row r="36" ht="18.75" customHeight="1"/>
    <row r="37" spans="1:29" s="18" customFormat="1" ht="24" customHeight="1" thickBot="1">
      <c r="A37" s="85" t="s">
        <v>155</v>
      </c>
      <c r="B37" s="92"/>
      <c r="C37" s="92"/>
      <c r="D37" s="92"/>
      <c r="E37" s="92"/>
      <c r="F37" s="92"/>
      <c r="G37" s="92"/>
      <c r="H37" s="92"/>
      <c r="I37" s="92"/>
      <c r="J37" s="92"/>
      <c r="AC37" s="112" t="s">
        <v>176</v>
      </c>
    </row>
    <row r="38" spans="1:34" ht="18.75" customHeight="1">
      <c r="A38" s="538" t="s">
        <v>0</v>
      </c>
      <c r="B38" s="539"/>
      <c r="C38" s="539"/>
      <c r="D38" s="539"/>
      <c r="E38" s="539"/>
      <c r="F38" s="539"/>
      <c r="G38" s="540"/>
      <c r="H38" s="523" t="s">
        <v>1</v>
      </c>
      <c r="I38" s="524"/>
      <c r="J38" s="524"/>
      <c r="K38" s="524"/>
      <c r="L38" s="524"/>
      <c r="M38" s="525"/>
      <c r="N38" s="523" t="s">
        <v>4</v>
      </c>
      <c r="O38" s="524"/>
      <c r="P38" s="524"/>
      <c r="Q38" s="524"/>
      <c r="R38" s="524"/>
      <c r="S38" s="525"/>
      <c r="T38" s="523" t="s">
        <v>38</v>
      </c>
      <c r="U38" s="524"/>
      <c r="V38" s="524"/>
      <c r="W38" s="524"/>
      <c r="X38" s="524"/>
      <c r="Y38" s="525"/>
      <c r="Z38" s="523" t="s">
        <v>5</v>
      </c>
      <c r="AA38" s="524"/>
      <c r="AB38" s="524"/>
      <c r="AC38" s="524"/>
      <c r="AD38" s="524"/>
      <c r="AE38" s="524"/>
      <c r="AF38" s="524"/>
      <c r="AG38" s="524"/>
      <c r="AH38" s="549"/>
    </row>
    <row r="39" spans="1:34" ht="18.75" customHeight="1" thickBot="1">
      <c r="A39" s="541"/>
      <c r="B39" s="542"/>
      <c r="C39" s="542"/>
      <c r="D39" s="542"/>
      <c r="E39" s="542"/>
      <c r="F39" s="542"/>
      <c r="G39" s="543"/>
      <c r="H39" s="479" t="s">
        <v>14</v>
      </c>
      <c r="I39" s="480"/>
      <c r="J39" s="481"/>
      <c r="K39" s="479" t="s">
        <v>15</v>
      </c>
      <c r="L39" s="480"/>
      <c r="M39" s="481"/>
      <c r="N39" s="479" t="s">
        <v>14</v>
      </c>
      <c r="O39" s="480"/>
      <c r="P39" s="481"/>
      <c r="Q39" s="479" t="s">
        <v>15</v>
      </c>
      <c r="R39" s="480"/>
      <c r="S39" s="481"/>
      <c r="T39" s="479" t="s">
        <v>14</v>
      </c>
      <c r="U39" s="480"/>
      <c r="V39" s="481"/>
      <c r="W39" s="479" t="s">
        <v>15</v>
      </c>
      <c r="X39" s="480"/>
      <c r="Y39" s="481"/>
      <c r="Z39" s="479" t="s">
        <v>14</v>
      </c>
      <c r="AA39" s="480"/>
      <c r="AB39" s="480"/>
      <c r="AC39" s="480"/>
      <c r="AD39" s="480"/>
      <c r="AE39" s="481"/>
      <c r="AF39" s="479" t="s">
        <v>15</v>
      </c>
      <c r="AG39" s="480"/>
      <c r="AH39" s="678"/>
    </row>
    <row r="40" spans="1:34" ht="18.75" customHeight="1">
      <c r="A40" s="532" t="s">
        <v>11</v>
      </c>
      <c r="B40" s="533"/>
      <c r="C40" s="533"/>
      <c r="D40" s="533"/>
      <c r="E40" s="533"/>
      <c r="F40" s="533"/>
      <c r="G40" s="533"/>
      <c r="H40" s="546">
        <v>145</v>
      </c>
      <c r="I40" s="547"/>
      <c r="J40" s="548"/>
      <c r="K40" s="471">
        <f>H40/$H$55</f>
        <v>0.22003034901365706</v>
      </c>
      <c r="L40" s="472"/>
      <c r="M40" s="474"/>
      <c r="N40" s="546">
        <v>57</v>
      </c>
      <c r="O40" s="547"/>
      <c r="P40" s="548"/>
      <c r="Q40" s="471">
        <f>N40/$N$55</f>
        <v>0.30319148936170215</v>
      </c>
      <c r="R40" s="472"/>
      <c r="S40" s="474"/>
      <c r="T40" s="546">
        <f>H40+N40</f>
        <v>202</v>
      </c>
      <c r="U40" s="547"/>
      <c r="V40" s="548"/>
      <c r="W40" s="471">
        <f>T40/$T$55</f>
        <v>0.2384887839433294</v>
      </c>
      <c r="X40" s="472"/>
      <c r="Y40" s="474"/>
      <c r="Z40" s="665">
        <v>2312</v>
      </c>
      <c r="AA40" s="666"/>
      <c r="AB40" s="666"/>
      <c r="AC40" s="666"/>
      <c r="AD40" s="666"/>
      <c r="AE40" s="667"/>
      <c r="AF40" s="471">
        <f>Z40/$Z$55</f>
        <v>0.2466396415617666</v>
      </c>
      <c r="AG40" s="472"/>
      <c r="AH40" s="473"/>
    </row>
    <row r="41" spans="1:34" ht="18.75" customHeight="1">
      <c r="A41" s="466" t="s">
        <v>35</v>
      </c>
      <c r="B41" s="467"/>
      <c r="C41" s="467"/>
      <c r="D41" s="467"/>
      <c r="E41" s="467"/>
      <c r="F41" s="467"/>
      <c r="G41" s="467"/>
      <c r="H41" s="485">
        <v>1</v>
      </c>
      <c r="I41" s="486"/>
      <c r="J41" s="487"/>
      <c r="K41" s="378">
        <f aca="true" t="shared" si="0" ref="K41:K53">H41/$H$55</f>
        <v>0.0015174506828528073</v>
      </c>
      <c r="L41" s="379"/>
      <c r="M41" s="380"/>
      <c r="N41" s="485">
        <v>0</v>
      </c>
      <c r="O41" s="486"/>
      <c r="P41" s="487"/>
      <c r="Q41" s="378">
        <f aca="true" t="shared" si="1" ref="Q41:Q53">N41/$N$55</f>
        <v>0</v>
      </c>
      <c r="R41" s="379"/>
      <c r="S41" s="380"/>
      <c r="T41" s="485">
        <f aca="true" t="shared" si="2" ref="T41:T53">H41+N41</f>
        <v>1</v>
      </c>
      <c r="U41" s="486"/>
      <c r="V41" s="487"/>
      <c r="W41" s="378">
        <f aca="true" t="shared" si="3" ref="W41:W53">T41/$T$55</f>
        <v>0.0011806375442739079</v>
      </c>
      <c r="X41" s="379"/>
      <c r="Y41" s="380"/>
      <c r="Z41" s="488">
        <v>6</v>
      </c>
      <c r="AA41" s="489"/>
      <c r="AB41" s="489"/>
      <c r="AC41" s="489"/>
      <c r="AD41" s="489"/>
      <c r="AE41" s="490"/>
      <c r="AF41" s="378">
        <f aca="true" t="shared" si="4" ref="AF41:AF53">Z41/$Z$55</f>
        <v>0.0006400682739492212</v>
      </c>
      <c r="AG41" s="379"/>
      <c r="AH41" s="450"/>
    </row>
    <row r="42" spans="1:34" ht="18.75" customHeight="1">
      <c r="A42" s="466" t="s">
        <v>13</v>
      </c>
      <c r="B42" s="467"/>
      <c r="C42" s="467"/>
      <c r="D42" s="467"/>
      <c r="E42" s="467"/>
      <c r="F42" s="467"/>
      <c r="G42" s="467"/>
      <c r="H42" s="485">
        <v>81</v>
      </c>
      <c r="I42" s="486"/>
      <c r="J42" s="487"/>
      <c r="K42" s="378">
        <f t="shared" si="0"/>
        <v>0.12291350531107739</v>
      </c>
      <c r="L42" s="379"/>
      <c r="M42" s="380"/>
      <c r="N42" s="485">
        <v>16</v>
      </c>
      <c r="O42" s="486"/>
      <c r="P42" s="487"/>
      <c r="Q42" s="378">
        <f t="shared" si="1"/>
        <v>0.0851063829787234</v>
      </c>
      <c r="R42" s="379"/>
      <c r="S42" s="380"/>
      <c r="T42" s="485">
        <f t="shared" si="2"/>
        <v>97</v>
      </c>
      <c r="U42" s="486"/>
      <c r="V42" s="487"/>
      <c r="W42" s="378">
        <f t="shared" si="3"/>
        <v>0.11452184179456906</v>
      </c>
      <c r="X42" s="379"/>
      <c r="Y42" s="380"/>
      <c r="Z42" s="488">
        <v>607</v>
      </c>
      <c r="AA42" s="489"/>
      <c r="AB42" s="489"/>
      <c r="AC42" s="489"/>
      <c r="AD42" s="489"/>
      <c r="AE42" s="490"/>
      <c r="AF42" s="378">
        <f t="shared" si="4"/>
        <v>0.06475357371452956</v>
      </c>
      <c r="AG42" s="379"/>
      <c r="AH42" s="450"/>
    </row>
    <row r="43" spans="1:34" ht="18.75" customHeight="1">
      <c r="A43" s="466" t="s">
        <v>63</v>
      </c>
      <c r="B43" s="467"/>
      <c r="C43" s="467"/>
      <c r="D43" s="467"/>
      <c r="E43" s="467"/>
      <c r="F43" s="467"/>
      <c r="G43" s="467"/>
      <c r="H43" s="485">
        <v>42</v>
      </c>
      <c r="I43" s="486"/>
      <c r="J43" s="487"/>
      <c r="K43" s="378">
        <f t="shared" si="0"/>
        <v>0.0637329286798179</v>
      </c>
      <c r="L43" s="379"/>
      <c r="M43" s="380"/>
      <c r="N43" s="485">
        <v>4</v>
      </c>
      <c r="O43" s="486"/>
      <c r="P43" s="487"/>
      <c r="Q43" s="378">
        <f t="shared" si="1"/>
        <v>0.02127659574468085</v>
      </c>
      <c r="R43" s="379"/>
      <c r="S43" s="380"/>
      <c r="T43" s="485">
        <f t="shared" si="2"/>
        <v>46</v>
      </c>
      <c r="U43" s="486"/>
      <c r="V43" s="487"/>
      <c r="W43" s="378">
        <f t="shared" si="3"/>
        <v>0.05430932703659976</v>
      </c>
      <c r="X43" s="379"/>
      <c r="Y43" s="380"/>
      <c r="Z43" s="488">
        <v>187</v>
      </c>
      <c r="AA43" s="489"/>
      <c r="AB43" s="489"/>
      <c r="AC43" s="489"/>
      <c r="AD43" s="489"/>
      <c r="AE43" s="490"/>
      <c r="AF43" s="378">
        <f t="shared" si="4"/>
        <v>0.019948794538084062</v>
      </c>
      <c r="AG43" s="379"/>
      <c r="AH43" s="450"/>
    </row>
    <row r="44" spans="1:34" ht="18.75" customHeight="1">
      <c r="A44" s="466" t="s">
        <v>10</v>
      </c>
      <c r="B44" s="467"/>
      <c r="C44" s="467"/>
      <c r="D44" s="467"/>
      <c r="E44" s="467"/>
      <c r="F44" s="467"/>
      <c r="G44" s="467"/>
      <c r="H44" s="485">
        <v>340</v>
      </c>
      <c r="I44" s="486"/>
      <c r="J44" s="487"/>
      <c r="K44" s="378">
        <f t="shared" si="0"/>
        <v>0.5159332321699545</v>
      </c>
      <c r="L44" s="379"/>
      <c r="M44" s="380"/>
      <c r="N44" s="485">
        <v>66</v>
      </c>
      <c r="O44" s="486"/>
      <c r="P44" s="487"/>
      <c r="Q44" s="378">
        <f t="shared" si="1"/>
        <v>0.35106382978723405</v>
      </c>
      <c r="R44" s="379"/>
      <c r="S44" s="380"/>
      <c r="T44" s="485">
        <f t="shared" si="2"/>
        <v>406</v>
      </c>
      <c r="U44" s="486"/>
      <c r="V44" s="487"/>
      <c r="W44" s="378">
        <f t="shared" si="3"/>
        <v>0.4793388429752066</v>
      </c>
      <c r="X44" s="379"/>
      <c r="Y44" s="380"/>
      <c r="Z44" s="488">
        <v>3937</v>
      </c>
      <c r="AA44" s="489"/>
      <c r="AB44" s="489"/>
      <c r="AC44" s="489"/>
      <c r="AD44" s="489"/>
      <c r="AE44" s="490"/>
      <c r="AF44" s="378">
        <f>Z44/$Z$55</f>
        <v>0.4199914657563473</v>
      </c>
      <c r="AG44" s="379"/>
      <c r="AH44" s="450"/>
    </row>
    <row r="45" spans="1:34" ht="18.75" customHeight="1">
      <c r="A45" s="466" t="s">
        <v>64</v>
      </c>
      <c r="B45" s="467"/>
      <c r="C45" s="467"/>
      <c r="D45" s="467"/>
      <c r="E45" s="467"/>
      <c r="F45" s="467"/>
      <c r="G45" s="467"/>
      <c r="H45" s="485">
        <v>55</v>
      </c>
      <c r="I45" s="486"/>
      <c r="J45" s="487"/>
      <c r="K45" s="378">
        <f t="shared" si="0"/>
        <v>0.0834597875569044</v>
      </c>
      <c r="L45" s="379"/>
      <c r="M45" s="380"/>
      <c r="N45" s="485">
        <v>43</v>
      </c>
      <c r="O45" s="486"/>
      <c r="P45" s="487"/>
      <c r="Q45" s="378">
        <f t="shared" si="1"/>
        <v>0.22872340425531915</v>
      </c>
      <c r="R45" s="379"/>
      <c r="S45" s="380"/>
      <c r="T45" s="485">
        <f t="shared" si="2"/>
        <v>98</v>
      </c>
      <c r="U45" s="486"/>
      <c r="V45" s="487"/>
      <c r="W45" s="378">
        <f t="shared" si="3"/>
        <v>0.11570247933884298</v>
      </c>
      <c r="X45" s="379"/>
      <c r="Y45" s="380"/>
      <c r="Z45" s="488">
        <v>1212</v>
      </c>
      <c r="AA45" s="489"/>
      <c r="AB45" s="489"/>
      <c r="AC45" s="489"/>
      <c r="AD45" s="489"/>
      <c r="AE45" s="490"/>
      <c r="AF45" s="378">
        <f t="shared" si="4"/>
        <v>0.1292937913377427</v>
      </c>
      <c r="AG45" s="379"/>
      <c r="AH45" s="450"/>
    </row>
    <row r="46" spans="1:34" ht="18.75" customHeight="1">
      <c r="A46" s="466" t="s">
        <v>36</v>
      </c>
      <c r="B46" s="467"/>
      <c r="C46" s="467"/>
      <c r="D46" s="467"/>
      <c r="E46" s="467"/>
      <c r="F46" s="467"/>
      <c r="G46" s="467"/>
      <c r="H46" s="485">
        <v>336</v>
      </c>
      <c r="I46" s="486"/>
      <c r="J46" s="487"/>
      <c r="K46" s="378">
        <f t="shared" si="0"/>
        <v>0.5098634294385432</v>
      </c>
      <c r="L46" s="379"/>
      <c r="M46" s="380"/>
      <c r="N46" s="485">
        <v>100</v>
      </c>
      <c r="O46" s="486"/>
      <c r="P46" s="487"/>
      <c r="Q46" s="378">
        <f t="shared" si="1"/>
        <v>0.5319148936170213</v>
      </c>
      <c r="R46" s="379"/>
      <c r="S46" s="380"/>
      <c r="T46" s="485">
        <f t="shared" si="2"/>
        <v>436</v>
      </c>
      <c r="U46" s="486"/>
      <c r="V46" s="487"/>
      <c r="W46" s="378">
        <f t="shared" si="3"/>
        <v>0.5147579693034239</v>
      </c>
      <c r="X46" s="379"/>
      <c r="Y46" s="380"/>
      <c r="Z46" s="488">
        <v>4729</v>
      </c>
      <c r="AA46" s="489"/>
      <c r="AB46" s="489"/>
      <c r="AC46" s="489"/>
      <c r="AD46" s="489"/>
      <c r="AE46" s="490"/>
      <c r="AF46" s="378">
        <f t="shared" si="4"/>
        <v>0.5044804779176445</v>
      </c>
      <c r="AG46" s="379"/>
      <c r="AH46" s="450"/>
    </row>
    <row r="47" spans="1:34" ht="18.75" customHeight="1">
      <c r="A47" s="466" t="s">
        <v>53</v>
      </c>
      <c r="B47" s="467"/>
      <c r="C47" s="467"/>
      <c r="D47" s="467"/>
      <c r="E47" s="467"/>
      <c r="F47" s="467"/>
      <c r="G47" s="467"/>
      <c r="H47" s="485">
        <v>21</v>
      </c>
      <c r="I47" s="486"/>
      <c r="J47" s="487"/>
      <c r="K47" s="378">
        <f t="shared" si="0"/>
        <v>0.03186646433990895</v>
      </c>
      <c r="L47" s="379"/>
      <c r="M47" s="380"/>
      <c r="N47" s="485">
        <v>3</v>
      </c>
      <c r="O47" s="486"/>
      <c r="P47" s="487"/>
      <c r="Q47" s="378">
        <f t="shared" si="1"/>
        <v>0.015957446808510637</v>
      </c>
      <c r="R47" s="379"/>
      <c r="S47" s="380"/>
      <c r="T47" s="485">
        <f t="shared" si="2"/>
        <v>24</v>
      </c>
      <c r="U47" s="486"/>
      <c r="V47" s="487"/>
      <c r="W47" s="378">
        <f t="shared" si="3"/>
        <v>0.02833530106257379</v>
      </c>
      <c r="X47" s="379"/>
      <c r="Y47" s="380"/>
      <c r="Z47" s="488">
        <v>244</v>
      </c>
      <c r="AA47" s="489"/>
      <c r="AB47" s="489"/>
      <c r="AC47" s="489"/>
      <c r="AD47" s="489"/>
      <c r="AE47" s="490"/>
      <c r="AF47" s="378">
        <f t="shared" si="4"/>
        <v>0.026029443140601665</v>
      </c>
      <c r="AG47" s="379"/>
      <c r="AH47" s="450"/>
    </row>
    <row r="48" spans="1:34" ht="18.75" customHeight="1">
      <c r="A48" s="466" t="s">
        <v>88</v>
      </c>
      <c r="B48" s="467"/>
      <c r="C48" s="467"/>
      <c r="D48" s="467"/>
      <c r="E48" s="467"/>
      <c r="F48" s="467"/>
      <c r="G48" s="467"/>
      <c r="H48" s="485">
        <v>3</v>
      </c>
      <c r="I48" s="486"/>
      <c r="J48" s="487"/>
      <c r="K48" s="378">
        <f t="shared" si="0"/>
        <v>0.004552352048558422</v>
      </c>
      <c r="L48" s="379"/>
      <c r="M48" s="380"/>
      <c r="N48" s="485">
        <v>0</v>
      </c>
      <c r="O48" s="486"/>
      <c r="P48" s="487"/>
      <c r="Q48" s="378">
        <f t="shared" si="1"/>
        <v>0</v>
      </c>
      <c r="R48" s="379"/>
      <c r="S48" s="380"/>
      <c r="T48" s="485">
        <f t="shared" si="2"/>
        <v>3</v>
      </c>
      <c r="U48" s="486"/>
      <c r="V48" s="487"/>
      <c r="W48" s="378">
        <f t="shared" si="3"/>
        <v>0.0035419126328217238</v>
      </c>
      <c r="X48" s="379"/>
      <c r="Y48" s="380"/>
      <c r="Z48" s="488">
        <v>72</v>
      </c>
      <c r="AA48" s="489"/>
      <c r="AB48" s="489"/>
      <c r="AC48" s="489"/>
      <c r="AD48" s="489"/>
      <c r="AE48" s="490"/>
      <c r="AF48" s="378">
        <f t="shared" si="4"/>
        <v>0.007680819287390655</v>
      </c>
      <c r="AG48" s="379"/>
      <c r="AH48" s="450"/>
    </row>
    <row r="49" spans="1:34" ht="18.75" customHeight="1" thickBot="1">
      <c r="A49" s="521" t="s">
        <v>54</v>
      </c>
      <c r="B49" s="522"/>
      <c r="C49" s="522"/>
      <c r="D49" s="522"/>
      <c r="E49" s="522"/>
      <c r="F49" s="522"/>
      <c r="G49" s="522"/>
      <c r="H49" s="494">
        <v>1</v>
      </c>
      <c r="I49" s="495"/>
      <c r="J49" s="496"/>
      <c r="K49" s="458">
        <f t="shared" si="0"/>
        <v>0.0015174506828528073</v>
      </c>
      <c r="L49" s="459"/>
      <c r="M49" s="460"/>
      <c r="N49" s="494">
        <v>1</v>
      </c>
      <c r="O49" s="495"/>
      <c r="P49" s="496"/>
      <c r="Q49" s="458">
        <f t="shared" si="1"/>
        <v>0.005319148936170213</v>
      </c>
      <c r="R49" s="459"/>
      <c r="S49" s="460"/>
      <c r="T49" s="494">
        <f t="shared" si="2"/>
        <v>2</v>
      </c>
      <c r="U49" s="495"/>
      <c r="V49" s="496"/>
      <c r="W49" s="458">
        <f t="shared" si="3"/>
        <v>0.0023612750885478157</v>
      </c>
      <c r="X49" s="459"/>
      <c r="Y49" s="460"/>
      <c r="Z49" s="704">
        <v>89</v>
      </c>
      <c r="AA49" s="705"/>
      <c r="AB49" s="705"/>
      <c r="AC49" s="705"/>
      <c r="AD49" s="705"/>
      <c r="AE49" s="706"/>
      <c r="AF49" s="458">
        <f t="shared" si="4"/>
        <v>0.009494346063580116</v>
      </c>
      <c r="AG49" s="459"/>
      <c r="AH49" s="465"/>
    </row>
    <row r="50" spans="1:34" ht="18.75" customHeight="1" thickTop="1">
      <c r="A50" s="519" t="s">
        <v>49</v>
      </c>
      <c r="B50" s="520"/>
      <c r="C50" s="520"/>
      <c r="D50" s="520"/>
      <c r="E50" s="520"/>
      <c r="F50" s="520"/>
      <c r="G50" s="520"/>
      <c r="H50" s="497">
        <v>1</v>
      </c>
      <c r="I50" s="498"/>
      <c r="J50" s="499"/>
      <c r="K50" s="401">
        <f t="shared" si="0"/>
        <v>0.0015174506828528073</v>
      </c>
      <c r="L50" s="402"/>
      <c r="M50" s="403"/>
      <c r="N50" s="497">
        <v>0</v>
      </c>
      <c r="O50" s="498"/>
      <c r="P50" s="499"/>
      <c r="Q50" s="401">
        <f t="shared" si="1"/>
        <v>0</v>
      </c>
      <c r="R50" s="402"/>
      <c r="S50" s="403"/>
      <c r="T50" s="497">
        <f t="shared" si="2"/>
        <v>1</v>
      </c>
      <c r="U50" s="498"/>
      <c r="V50" s="499"/>
      <c r="W50" s="401">
        <f t="shared" si="3"/>
        <v>0.0011806375442739079</v>
      </c>
      <c r="X50" s="402"/>
      <c r="Y50" s="403"/>
      <c r="Z50" s="500">
        <v>5</v>
      </c>
      <c r="AA50" s="501"/>
      <c r="AB50" s="501"/>
      <c r="AC50" s="501"/>
      <c r="AD50" s="501"/>
      <c r="AE50" s="502"/>
      <c r="AF50" s="401">
        <f t="shared" si="4"/>
        <v>0.0005333902282910177</v>
      </c>
      <c r="AG50" s="402"/>
      <c r="AH50" s="464"/>
    </row>
    <row r="51" spans="1:34" ht="18.75" customHeight="1">
      <c r="A51" s="509" t="s">
        <v>50</v>
      </c>
      <c r="B51" s="510"/>
      <c r="C51" s="510"/>
      <c r="D51" s="510"/>
      <c r="E51" s="510"/>
      <c r="F51" s="510"/>
      <c r="G51" s="510"/>
      <c r="H51" s="485">
        <v>0</v>
      </c>
      <c r="I51" s="486"/>
      <c r="J51" s="487"/>
      <c r="K51" s="378">
        <f t="shared" si="0"/>
        <v>0</v>
      </c>
      <c r="L51" s="379"/>
      <c r="M51" s="380"/>
      <c r="N51" s="485">
        <v>0</v>
      </c>
      <c r="O51" s="486"/>
      <c r="P51" s="487"/>
      <c r="Q51" s="378">
        <f t="shared" si="1"/>
        <v>0</v>
      </c>
      <c r="R51" s="379"/>
      <c r="S51" s="380"/>
      <c r="T51" s="485">
        <f t="shared" si="2"/>
        <v>0</v>
      </c>
      <c r="U51" s="486"/>
      <c r="V51" s="487"/>
      <c r="W51" s="378">
        <f t="shared" si="3"/>
        <v>0</v>
      </c>
      <c r="X51" s="379"/>
      <c r="Y51" s="380"/>
      <c r="Z51" s="488">
        <v>0</v>
      </c>
      <c r="AA51" s="489"/>
      <c r="AB51" s="489"/>
      <c r="AC51" s="489"/>
      <c r="AD51" s="489"/>
      <c r="AE51" s="490"/>
      <c r="AF51" s="378">
        <f t="shared" si="4"/>
        <v>0</v>
      </c>
      <c r="AG51" s="379"/>
      <c r="AH51" s="450"/>
    </row>
    <row r="52" spans="1:34" ht="18.75" customHeight="1">
      <c r="A52" s="466" t="s">
        <v>51</v>
      </c>
      <c r="B52" s="467"/>
      <c r="C52" s="467"/>
      <c r="D52" s="467"/>
      <c r="E52" s="467"/>
      <c r="F52" s="467"/>
      <c r="G52" s="467"/>
      <c r="H52" s="485">
        <v>0</v>
      </c>
      <c r="I52" s="486"/>
      <c r="J52" s="487"/>
      <c r="K52" s="378">
        <f t="shared" si="0"/>
        <v>0</v>
      </c>
      <c r="L52" s="379"/>
      <c r="M52" s="380"/>
      <c r="N52" s="485">
        <v>0</v>
      </c>
      <c r="O52" s="486"/>
      <c r="P52" s="487"/>
      <c r="Q52" s="378">
        <f t="shared" si="1"/>
        <v>0</v>
      </c>
      <c r="R52" s="379"/>
      <c r="S52" s="380"/>
      <c r="T52" s="485">
        <f t="shared" si="2"/>
        <v>0</v>
      </c>
      <c r="U52" s="486"/>
      <c r="V52" s="487"/>
      <c r="W52" s="378">
        <f t="shared" si="3"/>
        <v>0</v>
      </c>
      <c r="X52" s="379"/>
      <c r="Y52" s="380"/>
      <c r="Z52" s="488">
        <v>25</v>
      </c>
      <c r="AA52" s="489"/>
      <c r="AB52" s="489"/>
      <c r="AC52" s="489"/>
      <c r="AD52" s="489"/>
      <c r="AE52" s="490"/>
      <c r="AF52" s="378">
        <f t="shared" si="4"/>
        <v>0.0026669511414550884</v>
      </c>
      <c r="AG52" s="379"/>
      <c r="AH52" s="450"/>
    </row>
    <row r="53" spans="1:34" ht="18.75" customHeight="1" thickBot="1">
      <c r="A53" s="511" t="s">
        <v>52</v>
      </c>
      <c r="B53" s="512"/>
      <c r="C53" s="512"/>
      <c r="D53" s="512"/>
      <c r="E53" s="512"/>
      <c r="F53" s="512"/>
      <c r="G53" s="512"/>
      <c r="H53" s="475">
        <v>0</v>
      </c>
      <c r="I53" s="476"/>
      <c r="J53" s="477"/>
      <c r="K53" s="447">
        <f t="shared" si="0"/>
        <v>0</v>
      </c>
      <c r="L53" s="448"/>
      <c r="M53" s="449"/>
      <c r="N53" s="475">
        <v>2</v>
      </c>
      <c r="O53" s="476"/>
      <c r="P53" s="477"/>
      <c r="Q53" s="447">
        <f t="shared" si="1"/>
        <v>0.010638297872340425</v>
      </c>
      <c r="R53" s="448"/>
      <c r="S53" s="449"/>
      <c r="T53" s="475">
        <f t="shared" si="2"/>
        <v>2</v>
      </c>
      <c r="U53" s="476"/>
      <c r="V53" s="477"/>
      <c r="W53" s="447">
        <f t="shared" si="3"/>
        <v>0.0023612750885478157</v>
      </c>
      <c r="X53" s="448"/>
      <c r="Y53" s="449"/>
      <c r="Z53" s="491">
        <v>95</v>
      </c>
      <c r="AA53" s="492"/>
      <c r="AB53" s="492"/>
      <c r="AC53" s="492"/>
      <c r="AD53" s="492"/>
      <c r="AE53" s="493"/>
      <c r="AF53" s="447">
        <f t="shared" si="4"/>
        <v>0.010134414337529336</v>
      </c>
      <c r="AG53" s="448"/>
      <c r="AH53" s="451"/>
    </row>
    <row r="54" spans="1:34" ht="18.75" customHeight="1" thickBot="1">
      <c r="A54" s="529" t="s">
        <v>3</v>
      </c>
      <c r="B54" s="530"/>
      <c r="C54" s="530"/>
      <c r="D54" s="530"/>
      <c r="E54" s="530"/>
      <c r="F54" s="530"/>
      <c r="G54" s="530"/>
      <c r="H54" s="482">
        <f>SUM(H40:J53)</f>
        <v>1026</v>
      </c>
      <c r="I54" s="483"/>
      <c r="J54" s="484"/>
      <c r="K54" s="698" t="s">
        <v>151</v>
      </c>
      <c r="L54" s="699"/>
      <c r="M54" s="700"/>
      <c r="N54" s="698">
        <f>SUM(N40:P53)</f>
        <v>292</v>
      </c>
      <c r="O54" s="699"/>
      <c r="P54" s="700"/>
      <c r="Q54" s="698" t="s">
        <v>151</v>
      </c>
      <c r="R54" s="699"/>
      <c r="S54" s="700"/>
      <c r="T54" s="482">
        <f>SUM(T40:V53)</f>
        <v>1318</v>
      </c>
      <c r="U54" s="483"/>
      <c r="V54" s="484"/>
      <c r="W54" s="698" t="s">
        <v>151</v>
      </c>
      <c r="X54" s="699"/>
      <c r="Y54" s="700"/>
      <c r="Z54" s="232">
        <f>SUM(Z40:AE53)</f>
        <v>13520</v>
      </c>
      <c r="AA54" s="233"/>
      <c r="AB54" s="233"/>
      <c r="AC54" s="233"/>
      <c r="AD54" s="233"/>
      <c r="AE54" s="234"/>
      <c r="AF54" s="698" t="s">
        <v>151</v>
      </c>
      <c r="AG54" s="699"/>
      <c r="AH54" s="735"/>
    </row>
    <row r="55" spans="1:34" ht="18.75" customHeight="1" thickBot="1">
      <c r="A55" s="529" t="s">
        <v>39</v>
      </c>
      <c r="B55" s="530"/>
      <c r="C55" s="530"/>
      <c r="D55" s="530"/>
      <c r="E55" s="530"/>
      <c r="F55" s="530"/>
      <c r="G55" s="531"/>
      <c r="H55" s="440">
        <v>659</v>
      </c>
      <c r="I55" s="440"/>
      <c r="J55" s="440"/>
      <c r="K55" s="440" t="s">
        <v>151</v>
      </c>
      <c r="L55" s="440"/>
      <c r="M55" s="440"/>
      <c r="N55" s="440">
        <v>188</v>
      </c>
      <c r="O55" s="440"/>
      <c r="P55" s="440"/>
      <c r="Q55" s="440" t="s">
        <v>151</v>
      </c>
      <c r="R55" s="440"/>
      <c r="S55" s="440"/>
      <c r="T55" s="440">
        <f>H55+N55</f>
        <v>847</v>
      </c>
      <c r="U55" s="440"/>
      <c r="V55" s="440"/>
      <c r="W55" s="440" t="s">
        <v>151</v>
      </c>
      <c r="X55" s="440"/>
      <c r="Y55" s="440"/>
      <c r="Z55" s="703">
        <v>9374</v>
      </c>
      <c r="AA55" s="703"/>
      <c r="AB55" s="703"/>
      <c r="AC55" s="703"/>
      <c r="AD55" s="703"/>
      <c r="AE55" s="703"/>
      <c r="AF55" s="699" t="s">
        <v>151</v>
      </c>
      <c r="AG55" s="699"/>
      <c r="AH55" s="735"/>
    </row>
    <row r="56" spans="2:33" ht="13.5" customHeight="1">
      <c r="B56" s="2"/>
      <c r="C56" s="2"/>
      <c r="D56" s="2"/>
      <c r="E56" s="2"/>
      <c r="F56" s="2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ht="13.5" customHeight="1"/>
    <row r="58" spans="1:34" ht="24" customHeight="1" thickBot="1">
      <c r="A58" s="85" t="s">
        <v>154</v>
      </c>
      <c r="B58" s="116"/>
      <c r="C58" s="116"/>
      <c r="D58" s="116"/>
      <c r="E58" s="116"/>
      <c r="F58" s="116"/>
      <c r="G58" s="116"/>
      <c r="AC58" s="542" t="s">
        <v>175</v>
      </c>
      <c r="AD58" s="542"/>
      <c r="AE58" s="542"/>
      <c r="AF58" s="542"/>
      <c r="AG58" s="542"/>
      <c r="AH58" s="542"/>
    </row>
    <row r="59" spans="1:34" ht="18.75" customHeight="1">
      <c r="A59" s="538" t="s">
        <v>0</v>
      </c>
      <c r="B59" s="539"/>
      <c r="C59" s="539"/>
      <c r="D59" s="539"/>
      <c r="E59" s="539"/>
      <c r="F59" s="539"/>
      <c r="G59" s="540"/>
      <c r="H59" s="523" t="s">
        <v>1</v>
      </c>
      <c r="I59" s="524"/>
      <c r="J59" s="524"/>
      <c r="K59" s="524"/>
      <c r="L59" s="524"/>
      <c r="M59" s="525"/>
      <c r="N59" s="318" t="s">
        <v>4</v>
      </c>
      <c r="O59" s="318"/>
      <c r="P59" s="318"/>
      <c r="Q59" s="318"/>
      <c r="R59" s="318"/>
      <c r="S59" s="318"/>
      <c r="T59" s="318" t="s">
        <v>38</v>
      </c>
      <c r="U59" s="318"/>
      <c r="V59" s="318"/>
      <c r="W59" s="318"/>
      <c r="X59" s="318"/>
      <c r="Y59" s="318"/>
      <c r="Z59" s="523" t="s">
        <v>5</v>
      </c>
      <c r="AA59" s="524"/>
      <c r="AB59" s="524"/>
      <c r="AC59" s="524"/>
      <c r="AD59" s="524"/>
      <c r="AE59" s="524"/>
      <c r="AF59" s="524"/>
      <c r="AG59" s="524"/>
      <c r="AH59" s="549"/>
    </row>
    <row r="60" spans="1:34" ht="18.75" customHeight="1" thickBot="1">
      <c r="A60" s="541"/>
      <c r="B60" s="542"/>
      <c r="C60" s="542"/>
      <c r="D60" s="542"/>
      <c r="E60" s="542"/>
      <c r="F60" s="542"/>
      <c r="G60" s="543"/>
      <c r="H60" s="479" t="s">
        <v>14</v>
      </c>
      <c r="I60" s="480"/>
      <c r="J60" s="481"/>
      <c r="K60" s="479" t="s">
        <v>15</v>
      </c>
      <c r="L60" s="480"/>
      <c r="M60" s="481"/>
      <c r="N60" s="478" t="s">
        <v>14</v>
      </c>
      <c r="O60" s="478"/>
      <c r="P60" s="478"/>
      <c r="Q60" s="478" t="s">
        <v>15</v>
      </c>
      <c r="R60" s="478"/>
      <c r="S60" s="478"/>
      <c r="T60" s="478" t="s">
        <v>14</v>
      </c>
      <c r="U60" s="478"/>
      <c r="V60" s="478"/>
      <c r="W60" s="478" t="s">
        <v>15</v>
      </c>
      <c r="X60" s="478"/>
      <c r="Y60" s="478"/>
      <c r="Z60" s="479" t="s">
        <v>14</v>
      </c>
      <c r="AA60" s="480"/>
      <c r="AB60" s="480"/>
      <c r="AC60" s="480"/>
      <c r="AD60" s="480"/>
      <c r="AE60" s="481"/>
      <c r="AF60" s="479" t="s">
        <v>15</v>
      </c>
      <c r="AG60" s="480"/>
      <c r="AH60" s="678"/>
    </row>
    <row r="61" spans="1:34" ht="18.75" customHeight="1">
      <c r="A61" s="532" t="s">
        <v>11</v>
      </c>
      <c r="B61" s="533"/>
      <c r="C61" s="533"/>
      <c r="D61" s="533"/>
      <c r="E61" s="533"/>
      <c r="F61" s="533"/>
      <c r="G61" s="533"/>
      <c r="H61" s="546">
        <v>576</v>
      </c>
      <c r="I61" s="547"/>
      <c r="J61" s="548"/>
      <c r="K61" s="471">
        <f aca="true" t="shared" si="5" ref="K61:K75">H61/$H$79</f>
        <v>0.31683168316831684</v>
      </c>
      <c r="L61" s="472"/>
      <c r="M61" s="474"/>
      <c r="N61" s="546">
        <v>239</v>
      </c>
      <c r="O61" s="547"/>
      <c r="P61" s="548"/>
      <c r="Q61" s="471">
        <f aca="true" t="shared" si="6" ref="Q61:Q75">N61/$N$79</f>
        <v>0.30176767676767674</v>
      </c>
      <c r="R61" s="472"/>
      <c r="S61" s="474"/>
      <c r="T61" s="546">
        <f>H61+N61</f>
        <v>815</v>
      </c>
      <c r="U61" s="547"/>
      <c r="V61" s="548"/>
      <c r="W61" s="471">
        <f aca="true" t="shared" si="7" ref="W61:W75">T61/$T$79</f>
        <v>0.31226053639846746</v>
      </c>
      <c r="X61" s="472"/>
      <c r="Y61" s="474"/>
      <c r="Z61" s="665">
        <v>9089</v>
      </c>
      <c r="AA61" s="666"/>
      <c r="AB61" s="666"/>
      <c r="AC61" s="666"/>
      <c r="AD61" s="666"/>
      <c r="AE61" s="667"/>
      <c r="AF61" s="471">
        <f aca="true" t="shared" si="8" ref="AF61:AF75">Z61/$Z$79</f>
        <v>0.30243236948058433</v>
      </c>
      <c r="AG61" s="472"/>
      <c r="AH61" s="473"/>
    </row>
    <row r="62" spans="1:34" ht="18.75" customHeight="1">
      <c r="A62" s="466" t="s">
        <v>35</v>
      </c>
      <c r="B62" s="467"/>
      <c r="C62" s="467"/>
      <c r="D62" s="467"/>
      <c r="E62" s="467"/>
      <c r="F62" s="467"/>
      <c r="G62" s="467"/>
      <c r="H62" s="485">
        <v>91</v>
      </c>
      <c r="I62" s="486"/>
      <c r="J62" s="487"/>
      <c r="K62" s="378">
        <f t="shared" si="5"/>
        <v>0.05005500550055005</v>
      </c>
      <c r="L62" s="379"/>
      <c r="M62" s="380"/>
      <c r="N62" s="485">
        <v>30</v>
      </c>
      <c r="O62" s="486"/>
      <c r="P62" s="487"/>
      <c r="Q62" s="378">
        <f t="shared" si="6"/>
        <v>0.03787878787878788</v>
      </c>
      <c r="R62" s="379"/>
      <c r="S62" s="380"/>
      <c r="T62" s="485">
        <f aca="true" t="shared" si="9" ref="T62:T78">H62+N62</f>
        <v>121</v>
      </c>
      <c r="U62" s="486"/>
      <c r="V62" s="487"/>
      <c r="W62" s="378">
        <f t="shared" si="7"/>
        <v>0.04636015325670498</v>
      </c>
      <c r="X62" s="379"/>
      <c r="Y62" s="380"/>
      <c r="Z62" s="488">
        <v>904</v>
      </c>
      <c r="AA62" s="489"/>
      <c r="AB62" s="489"/>
      <c r="AC62" s="489"/>
      <c r="AD62" s="489"/>
      <c r="AE62" s="490"/>
      <c r="AF62" s="378">
        <f t="shared" si="8"/>
        <v>0.030080191661398196</v>
      </c>
      <c r="AG62" s="379"/>
      <c r="AH62" s="450"/>
    </row>
    <row r="63" spans="1:34" ht="18.75" customHeight="1">
      <c r="A63" s="466" t="s">
        <v>13</v>
      </c>
      <c r="B63" s="467"/>
      <c r="C63" s="467"/>
      <c r="D63" s="467"/>
      <c r="E63" s="467"/>
      <c r="F63" s="467"/>
      <c r="G63" s="467"/>
      <c r="H63" s="485">
        <v>450</v>
      </c>
      <c r="I63" s="486"/>
      <c r="J63" s="487"/>
      <c r="K63" s="378">
        <f t="shared" si="5"/>
        <v>0.24752475247524752</v>
      </c>
      <c r="L63" s="379"/>
      <c r="M63" s="380"/>
      <c r="N63" s="485">
        <v>179</v>
      </c>
      <c r="O63" s="486"/>
      <c r="P63" s="487"/>
      <c r="Q63" s="378">
        <f t="shared" si="6"/>
        <v>0.22601010101010102</v>
      </c>
      <c r="R63" s="379"/>
      <c r="S63" s="380"/>
      <c r="T63" s="485">
        <f t="shared" si="9"/>
        <v>629</v>
      </c>
      <c r="U63" s="486"/>
      <c r="V63" s="487"/>
      <c r="W63" s="378">
        <f t="shared" si="7"/>
        <v>0.2409961685823755</v>
      </c>
      <c r="X63" s="379"/>
      <c r="Y63" s="380"/>
      <c r="Z63" s="488">
        <v>4573</v>
      </c>
      <c r="AA63" s="489"/>
      <c r="AB63" s="489"/>
      <c r="AC63" s="489"/>
      <c r="AD63" s="489"/>
      <c r="AE63" s="490"/>
      <c r="AF63" s="378">
        <f t="shared" si="8"/>
        <v>0.15216450936678536</v>
      </c>
      <c r="AG63" s="379"/>
      <c r="AH63" s="450"/>
    </row>
    <row r="64" spans="1:34" ht="18.75" customHeight="1">
      <c r="A64" s="466" t="s">
        <v>63</v>
      </c>
      <c r="B64" s="467"/>
      <c r="C64" s="467"/>
      <c r="D64" s="467"/>
      <c r="E64" s="467"/>
      <c r="F64" s="467"/>
      <c r="G64" s="467"/>
      <c r="H64" s="485">
        <v>169</v>
      </c>
      <c r="I64" s="486"/>
      <c r="J64" s="487"/>
      <c r="K64" s="378">
        <f t="shared" si="5"/>
        <v>0.09295929592959296</v>
      </c>
      <c r="L64" s="379"/>
      <c r="M64" s="380"/>
      <c r="N64" s="485">
        <v>43</v>
      </c>
      <c r="O64" s="486"/>
      <c r="P64" s="487"/>
      <c r="Q64" s="378">
        <f t="shared" si="6"/>
        <v>0.054292929292929296</v>
      </c>
      <c r="R64" s="379"/>
      <c r="S64" s="380"/>
      <c r="T64" s="485">
        <f t="shared" si="9"/>
        <v>212</v>
      </c>
      <c r="U64" s="486"/>
      <c r="V64" s="487"/>
      <c r="W64" s="378">
        <f t="shared" si="7"/>
        <v>0.08122605363984674</v>
      </c>
      <c r="X64" s="379"/>
      <c r="Y64" s="380"/>
      <c r="Z64" s="488">
        <v>1297</v>
      </c>
      <c r="AA64" s="489"/>
      <c r="AB64" s="489"/>
      <c r="AC64" s="489"/>
      <c r="AD64" s="489"/>
      <c r="AE64" s="490"/>
      <c r="AF64" s="378">
        <f t="shared" si="8"/>
        <v>0.04315708914251489</v>
      </c>
      <c r="AG64" s="379"/>
      <c r="AH64" s="450"/>
    </row>
    <row r="65" spans="1:34" ht="18.75" customHeight="1">
      <c r="A65" s="466" t="s">
        <v>10</v>
      </c>
      <c r="B65" s="467"/>
      <c r="C65" s="467"/>
      <c r="D65" s="467"/>
      <c r="E65" s="467"/>
      <c r="F65" s="467"/>
      <c r="G65" s="467"/>
      <c r="H65" s="488">
        <v>957</v>
      </c>
      <c r="I65" s="489"/>
      <c r="J65" s="490"/>
      <c r="K65" s="378">
        <f t="shared" si="5"/>
        <v>0.5264026402640264</v>
      </c>
      <c r="L65" s="379"/>
      <c r="M65" s="380"/>
      <c r="N65" s="485">
        <v>293</v>
      </c>
      <c r="O65" s="486"/>
      <c r="P65" s="487"/>
      <c r="Q65" s="378">
        <f t="shared" si="6"/>
        <v>0.369949494949495</v>
      </c>
      <c r="R65" s="379"/>
      <c r="S65" s="380"/>
      <c r="T65" s="488">
        <f t="shared" si="9"/>
        <v>1250</v>
      </c>
      <c r="U65" s="489"/>
      <c r="V65" s="490"/>
      <c r="W65" s="378">
        <f t="shared" si="7"/>
        <v>0.4789272030651341</v>
      </c>
      <c r="X65" s="379"/>
      <c r="Y65" s="380"/>
      <c r="Z65" s="488">
        <v>12963</v>
      </c>
      <c r="AA65" s="489"/>
      <c r="AB65" s="489"/>
      <c r="AC65" s="489"/>
      <c r="AD65" s="489"/>
      <c r="AE65" s="490"/>
      <c r="AF65" s="378">
        <f t="shared" si="8"/>
        <v>0.43133796958706283</v>
      </c>
      <c r="AG65" s="379"/>
      <c r="AH65" s="450"/>
    </row>
    <row r="66" spans="1:34" ht="18.75" customHeight="1">
      <c r="A66" s="466" t="s">
        <v>64</v>
      </c>
      <c r="B66" s="467"/>
      <c r="C66" s="467"/>
      <c r="D66" s="467"/>
      <c r="E66" s="467"/>
      <c r="F66" s="467"/>
      <c r="G66" s="467"/>
      <c r="H66" s="485">
        <v>165</v>
      </c>
      <c r="I66" s="486"/>
      <c r="J66" s="487"/>
      <c r="K66" s="378">
        <f t="shared" si="5"/>
        <v>0.09075907590759076</v>
      </c>
      <c r="L66" s="379"/>
      <c r="M66" s="380"/>
      <c r="N66" s="485">
        <v>143</v>
      </c>
      <c r="O66" s="486"/>
      <c r="P66" s="487"/>
      <c r="Q66" s="378">
        <f t="shared" si="6"/>
        <v>0.18055555555555555</v>
      </c>
      <c r="R66" s="379"/>
      <c r="S66" s="380"/>
      <c r="T66" s="485">
        <f t="shared" si="9"/>
        <v>308</v>
      </c>
      <c r="U66" s="486"/>
      <c r="V66" s="487"/>
      <c r="W66" s="378">
        <f t="shared" si="7"/>
        <v>0.11800766283524904</v>
      </c>
      <c r="X66" s="379"/>
      <c r="Y66" s="380"/>
      <c r="Z66" s="488">
        <v>3689</v>
      </c>
      <c r="AA66" s="489"/>
      <c r="AB66" s="489"/>
      <c r="AC66" s="489"/>
      <c r="AD66" s="489"/>
      <c r="AE66" s="490"/>
      <c r="AF66" s="378">
        <f t="shared" si="8"/>
        <v>0.12274980867134729</v>
      </c>
      <c r="AG66" s="379"/>
      <c r="AH66" s="450"/>
    </row>
    <row r="67" spans="1:34" ht="18.75" customHeight="1">
      <c r="A67" s="466" t="s">
        <v>36</v>
      </c>
      <c r="B67" s="467"/>
      <c r="C67" s="467"/>
      <c r="D67" s="467"/>
      <c r="E67" s="467"/>
      <c r="F67" s="467"/>
      <c r="G67" s="467"/>
      <c r="H67" s="488">
        <v>1149</v>
      </c>
      <c r="I67" s="489"/>
      <c r="J67" s="490"/>
      <c r="K67" s="378">
        <f t="shared" si="5"/>
        <v>0.6320132013201321</v>
      </c>
      <c r="L67" s="379"/>
      <c r="M67" s="380"/>
      <c r="N67" s="485">
        <v>511</v>
      </c>
      <c r="O67" s="486"/>
      <c r="P67" s="487"/>
      <c r="Q67" s="378">
        <f t="shared" si="6"/>
        <v>0.6452020202020202</v>
      </c>
      <c r="R67" s="379"/>
      <c r="S67" s="380"/>
      <c r="T67" s="488">
        <f t="shared" si="9"/>
        <v>1660</v>
      </c>
      <c r="U67" s="489"/>
      <c r="V67" s="490"/>
      <c r="W67" s="378">
        <f t="shared" si="7"/>
        <v>0.6360153256704981</v>
      </c>
      <c r="X67" s="379"/>
      <c r="Y67" s="380"/>
      <c r="Z67" s="488">
        <v>18264</v>
      </c>
      <c r="AA67" s="489"/>
      <c r="AB67" s="489"/>
      <c r="AC67" s="489"/>
      <c r="AD67" s="489"/>
      <c r="AE67" s="490"/>
      <c r="AF67" s="378">
        <f t="shared" si="8"/>
        <v>0.6077263501147971</v>
      </c>
      <c r="AG67" s="379"/>
      <c r="AH67" s="450"/>
    </row>
    <row r="68" spans="1:34" ht="18.75" customHeight="1">
      <c r="A68" s="466" t="s">
        <v>53</v>
      </c>
      <c r="B68" s="467"/>
      <c r="C68" s="467"/>
      <c r="D68" s="467"/>
      <c r="E68" s="467"/>
      <c r="F68" s="467"/>
      <c r="G68" s="467"/>
      <c r="H68" s="485">
        <v>186</v>
      </c>
      <c r="I68" s="486"/>
      <c r="J68" s="487"/>
      <c r="K68" s="378">
        <f t="shared" si="5"/>
        <v>0.10231023102310231</v>
      </c>
      <c r="L68" s="379"/>
      <c r="M68" s="380"/>
      <c r="N68" s="485">
        <v>61</v>
      </c>
      <c r="O68" s="486"/>
      <c r="P68" s="487"/>
      <c r="Q68" s="378">
        <f t="shared" si="6"/>
        <v>0.07702020202020202</v>
      </c>
      <c r="R68" s="379"/>
      <c r="S68" s="380"/>
      <c r="T68" s="485">
        <f t="shared" si="9"/>
        <v>247</v>
      </c>
      <c r="U68" s="486"/>
      <c r="V68" s="487"/>
      <c r="W68" s="378">
        <f t="shared" si="7"/>
        <v>0.0946360153256705</v>
      </c>
      <c r="X68" s="379"/>
      <c r="Y68" s="380"/>
      <c r="Z68" s="488">
        <v>4212</v>
      </c>
      <c r="AA68" s="489"/>
      <c r="AB68" s="489"/>
      <c r="AC68" s="489"/>
      <c r="AD68" s="489"/>
      <c r="AE68" s="490"/>
      <c r="AF68" s="378">
        <f t="shared" si="8"/>
        <v>0.14015239743120486</v>
      </c>
      <c r="AG68" s="379"/>
      <c r="AH68" s="450"/>
    </row>
    <row r="69" spans="1:34" ht="18.75" customHeight="1">
      <c r="A69" s="466" t="s">
        <v>87</v>
      </c>
      <c r="B69" s="467"/>
      <c r="C69" s="467"/>
      <c r="D69" s="467"/>
      <c r="E69" s="467"/>
      <c r="F69" s="467"/>
      <c r="G69" s="467"/>
      <c r="H69" s="485">
        <v>397</v>
      </c>
      <c r="I69" s="486"/>
      <c r="J69" s="487"/>
      <c r="K69" s="378">
        <f t="shared" si="5"/>
        <v>0.21837183718371836</v>
      </c>
      <c r="L69" s="379"/>
      <c r="M69" s="380"/>
      <c r="N69" s="485">
        <v>138</v>
      </c>
      <c r="O69" s="486"/>
      <c r="P69" s="487"/>
      <c r="Q69" s="378">
        <f t="shared" si="6"/>
        <v>0.17424242424242425</v>
      </c>
      <c r="R69" s="379"/>
      <c r="S69" s="380"/>
      <c r="T69" s="485">
        <f>H69+N69</f>
        <v>535</v>
      </c>
      <c r="U69" s="486"/>
      <c r="V69" s="487"/>
      <c r="W69" s="378">
        <f t="shared" si="7"/>
        <v>0.2049808429118774</v>
      </c>
      <c r="X69" s="379"/>
      <c r="Y69" s="380"/>
      <c r="Z69" s="488">
        <v>5041</v>
      </c>
      <c r="AA69" s="489"/>
      <c r="AB69" s="489"/>
      <c r="AC69" s="489"/>
      <c r="AD69" s="489"/>
      <c r="AE69" s="490"/>
      <c r="AF69" s="378">
        <f t="shared" si="8"/>
        <v>0.16773699797025254</v>
      </c>
      <c r="AG69" s="379"/>
      <c r="AH69" s="450"/>
    </row>
    <row r="70" spans="1:34" ht="18.75" customHeight="1" thickBot="1">
      <c r="A70" s="521" t="s">
        <v>54</v>
      </c>
      <c r="B70" s="522"/>
      <c r="C70" s="522"/>
      <c r="D70" s="522"/>
      <c r="E70" s="522"/>
      <c r="F70" s="522"/>
      <c r="G70" s="522"/>
      <c r="H70" s="494">
        <v>22</v>
      </c>
      <c r="I70" s="495"/>
      <c r="J70" s="496"/>
      <c r="K70" s="458">
        <f t="shared" si="5"/>
        <v>0.0121012101210121</v>
      </c>
      <c r="L70" s="459"/>
      <c r="M70" s="460"/>
      <c r="N70" s="494">
        <v>6</v>
      </c>
      <c r="O70" s="495"/>
      <c r="P70" s="496"/>
      <c r="Q70" s="458">
        <f t="shared" si="6"/>
        <v>0.007575757575757576</v>
      </c>
      <c r="R70" s="459"/>
      <c r="S70" s="460"/>
      <c r="T70" s="494">
        <f t="shared" si="9"/>
        <v>28</v>
      </c>
      <c r="U70" s="495"/>
      <c r="V70" s="496"/>
      <c r="W70" s="458">
        <f t="shared" si="7"/>
        <v>0.010727969348659003</v>
      </c>
      <c r="X70" s="459"/>
      <c r="Y70" s="460"/>
      <c r="Z70" s="704">
        <v>720</v>
      </c>
      <c r="AA70" s="705"/>
      <c r="AB70" s="705"/>
      <c r="AC70" s="705"/>
      <c r="AD70" s="705"/>
      <c r="AE70" s="706"/>
      <c r="AF70" s="458">
        <f t="shared" si="8"/>
        <v>0.023957674774564935</v>
      </c>
      <c r="AG70" s="459"/>
      <c r="AH70" s="465"/>
    </row>
    <row r="71" spans="1:34" ht="18.75" customHeight="1" thickTop="1">
      <c r="A71" s="519" t="s">
        <v>49</v>
      </c>
      <c r="B71" s="520"/>
      <c r="C71" s="520"/>
      <c r="D71" s="520"/>
      <c r="E71" s="520"/>
      <c r="F71" s="520"/>
      <c r="G71" s="520"/>
      <c r="H71" s="497">
        <v>123</v>
      </c>
      <c r="I71" s="498"/>
      <c r="J71" s="499"/>
      <c r="K71" s="401">
        <f t="shared" si="5"/>
        <v>0.06765676567656766</v>
      </c>
      <c r="L71" s="402"/>
      <c r="M71" s="403"/>
      <c r="N71" s="497">
        <v>39</v>
      </c>
      <c r="O71" s="498"/>
      <c r="P71" s="499"/>
      <c r="Q71" s="401">
        <f t="shared" si="6"/>
        <v>0.04924242424242424</v>
      </c>
      <c r="R71" s="402"/>
      <c r="S71" s="403"/>
      <c r="T71" s="497">
        <f t="shared" si="9"/>
        <v>162</v>
      </c>
      <c r="U71" s="498"/>
      <c r="V71" s="499"/>
      <c r="W71" s="401">
        <f t="shared" si="7"/>
        <v>0.06206896551724138</v>
      </c>
      <c r="X71" s="402"/>
      <c r="Y71" s="403"/>
      <c r="Z71" s="500">
        <v>1782</v>
      </c>
      <c r="AA71" s="501"/>
      <c r="AB71" s="501"/>
      <c r="AC71" s="501"/>
      <c r="AD71" s="501"/>
      <c r="AE71" s="502"/>
      <c r="AF71" s="401">
        <f t="shared" si="8"/>
        <v>0.05929524506704822</v>
      </c>
      <c r="AG71" s="402"/>
      <c r="AH71" s="464"/>
    </row>
    <row r="72" spans="1:34" ht="18.75" customHeight="1">
      <c r="A72" s="509" t="s">
        <v>50</v>
      </c>
      <c r="B72" s="510"/>
      <c r="C72" s="510"/>
      <c r="D72" s="510"/>
      <c r="E72" s="510"/>
      <c r="F72" s="510"/>
      <c r="G72" s="510"/>
      <c r="H72" s="485">
        <v>0</v>
      </c>
      <c r="I72" s="486"/>
      <c r="J72" s="487"/>
      <c r="K72" s="378">
        <f t="shared" si="5"/>
        <v>0</v>
      </c>
      <c r="L72" s="379"/>
      <c r="M72" s="380"/>
      <c r="N72" s="485">
        <v>0</v>
      </c>
      <c r="O72" s="486"/>
      <c r="P72" s="487"/>
      <c r="Q72" s="378">
        <f t="shared" si="6"/>
        <v>0</v>
      </c>
      <c r="R72" s="379"/>
      <c r="S72" s="380"/>
      <c r="T72" s="485">
        <f t="shared" si="9"/>
        <v>0</v>
      </c>
      <c r="U72" s="486"/>
      <c r="V72" s="487"/>
      <c r="W72" s="378">
        <f t="shared" si="7"/>
        <v>0</v>
      </c>
      <c r="X72" s="379"/>
      <c r="Y72" s="380"/>
      <c r="Z72" s="488">
        <v>7</v>
      </c>
      <c r="AA72" s="489"/>
      <c r="AB72" s="489"/>
      <c r="AC72" s="489"/>
      <c r="AD72" s="489"/>
      <c r="AE72" s="490"/>
      <c r="AF72" s="378">
        <f t="shared" si="8"/>
        <v>0.000232921838086048</v>
      </c>
      <c r="AG72" s="379"/>
      <c r="AH72" s="450"/>
    </row>
    <row r="73" spans="1:34" ht="18.75" customHeight="1">
      <c r="A73" s="466" t="s">
        <v>51</v>
      </c>
      <c r="B73" s="467"/>
      <c r="C73" s="467"/>
      <c r="D73" s="467"/>
      <c r="E73" s="467"/>
      <c r="F73" s="467"/>
      <c r="G73" s="467"/>
      <c r="H73" s="485">
        <v>34</v>
      </c>
      <c r="I73" s="486"/>
      <c r="J73" s="487"/>
      <c r="K73" s="378">
        <f t="shared" si="5"/>
        <v>0.0187018701870187</v>
      </c>
      <c r="L73" s="379"/>
      <c r="M73" s="380"/>
      <c r="N73" s="485">
        <v>85</v>
      </c>
      <c r="O73" s="486"/>
      <c r="P73" s="487"/>
      <c r="Q73" s="378">
        <f t="shared" si="6"/>
        <v>0.10732323232323232</v>
      </c>
      <c r="R73" s="379"/>
      <c r="S73" s="380"/>
      <c r="T73" s="485">
        <f t="shared" si="9"/>
        <v>119</v>
      </c>
      <c r="U73" s="486"/>
      <c r="V73" s="487"/>
      <c r="W73" s="378">
        <f t="shared" si="7"/>
        <v>0.04559386973180077</v>
      </c>
      <c r="X73" s="379"/>
      <c r="Y73" s="380"/>
      <c r="Z73" s="488">
        <v>1080</v>
      </c>
      <c r="AA73" s="489"/>
      <c r="AB73" s="489"/>
      <c r="AC73" s="489"/>
      <c r="AD73" s="489"/>
      <c r="AE73" s="490"/>
      <c r="AF73" s="378">
        <f t="shared" si="8"/>
        <v>0.0359365121618474</v>
      </c>
      <c r="AG73" s="379"/>
      <c r="AH73" s="450"/>
    </row>
    <row r="74" spans="1:34" ht="18.75" customHeight="1">
      <c r="A74" s="466" t="s">
        <v>52</v>
      </c>
      <c r="B74" s="467"/>
      <c r="C74" s="467"/>
      <c r="D74" s="467"/>
      <c r="E74" s="467"/>
      <c r="F74" s="467"/>
      <c r="G74" s="467"/>
      <c r="H74" s="485">
        <v>55</v>
      </c>
      <c r="I74" s="486"/>
      <c r="J74" s="487"/>
      <c r="K74" s="378">
        <f t="shared" si="5"/>
        <v>0.030253025302530254</v>
      </c>
      <c r="L74" s="379"/>
      <c r="M74" s="380"/>
      <c r="N74" s="485">
        <v>55</v>
      </c>
      <c r="O74" s="486"/>
      <c r="P74" s="487"/>
      <c r="Q74" s="378">
        <f t="shared" si="6"/>
        <v>0.06944444444444445</v>
      </c>
      <c r="R74" s="379"/>
      <c r="S74" s="380"/>
      <c r="T74" s="485">
        <f t="shared" si="9"/>
        <v>110</v>
      </c>
      <c r="U74" s="486"/>
      <c r="V74" s="487"/>
      <c r="W74" s="378">
        <f t="shared" si="7"/>
        <v>0.0421455938697318</v>
      </c>
      <c r="X74" s="379"/>
      <c r="Y74" s="380"/>
      <c r="Z74" s="488">
        <v>1207</v>
      </c>
      <c r="AA74" s="489"/>
      <c r="AB74" s="489"/>
      <c r="AC74" s="489"/>
      <c r="AD74" s="489"/>
      <c r="AE74" s="490"/>
      <c r="AF74" s="378">
        <f t="shared" si="8"/>
        <v>0.04016237979569427</v>
      </c>
      <c r="AG74" s="379"/>
      <c r="AH74" s="450"/>
    </row>
    <row r="75" spans="1:34" ht="18.75" customHeight="1">
      <c r="A75" s="509" t="s">
        <v>55</v>
      </c>
      <c r="B75" s="510"/>
      <c r="C75" s="510"/>
      <c r="D75" s="510"/>
      <c r="E75" s="510"/>
      <c r="F75" s="510"/>
      <c r="G75" s="514"/>
      <c r="H75" s="485">
        <v>0</v>
      </c>
      <c r="I75" s="486"/>
      <c r="J75" s="487"/>
      <c r="K75" s="378">
        <f t="shared" si="5"/>
        <v>0</v>
      </c>
      <c r="L75" s="379"/>
      <c r="M75" s="380"/>
      <c r="N75" s="485">
        <v>0</v>
      </c>
      <c r="O75" s="486"/>
      <c r="P75" s="487"/>
      <c r="Q75" s="378">
        <f t="shared" si="6"/>
        <v>0</v>
      </c>
      <c r="R75" s="379"/>
      <c r="S75" s="380"/>
      <c r="T75" s="485">
        <f t="shared" si="9"/>
        <v>0</v>
      </c>
      <c r="U75" s="486"/>
      <c r="V75" s="487"/>
      <c r="W75" s="378">
        <f t="shared" si="7"/>
        <v>0</v>
      </c>
      <c r="X75" s="379"/>
      <c r="Y75" s="380"/>
      <c r="Z75" s="488">
        <v>20</v>
      </c>
      <c r="AA75" s="489"/>
      <c r="AB75" s="489"/>
      <c r="AC75" s="489"/>
      <c r="AD75" s="489"/>
      <c r="AE75" s="490"/>
      <c r="AF75" s="378">
        <f t="shared" si="8"/>
        <v>0.0006654909659601371</v>
      </c>
      <c r="AG75" s="379"/>
      <c r="AH75" s="450"/>
    </row>
    <row r="76" spans="1:34" ht="18.75" customHeight="1">
      <c r="A76" s="466" t="s">
        <v>37</v>
      </c>
      <c r="B76" s="467"/>
      <c r="C76" s="467"/>
      <c r="D76" s="467"/>
      <c r="E76" s="467"/>
      <c r="F76" s="467"/>
      <c r="G76" s="515"/>
      <c r="H76" s="485">
        <v>0</v>
      </c>
      <c r="I76" s="486"/>
      <c r="J76" s="487"/>
      <c r="K76" s="378">
        <f>H76/$H$79</f>
        <v>0</v>
      </c>
      <c r="L76" s="379"/>
      <c r="M76" s="380"/>
      <c r="N76" s="485">
        <v>1</v>
      </c>
      <c r="O76" s="486"/>
      <c r="P76" s="487"/>
      <c r="Q76" s="378">
        <f>N76/$N$79</f>
        <v>0.0012626262626262627</v>
      </c>
      <c r="R76" s="379"/>
      <c r="S76" s="380"/>
      <c r="T76" s="485">
        <f>H76+N76</f>
        <v>1</v>
      </c>
      <c r="U76" s="486"/>
      <c r="V76" s="487"/>
      <c r="W76" s="378">
        <f>T76/$T$79</f>
        <v>0.0003831417624521073</v>
      </c>
      <c r="X76" s="379"/>
      <c r="Y76" s="380"/>
      <c r="Z76" s="488">
        <v>1</v>
      </c>
      <c r="AA76" s="489"/>
      <c r="AB76" s="489"/>
      <c r="AC76" s="489"/>
      <c r="AD76" s="489"/>
      <c r="AE76" s="490"/>
      <c r="AF76" s="378">
        <f>Z76/$Z$79</f>
        <v>3.327454829800686E-05</v>
      </c>
      <c r="AG76" s="379"/>
      <c r="AH76" s="450"/>
    </row>
    <row r="77" spans="1:34" ht="18.75" customHeight="1" thickBot="1">
      <c r="A77" s="526" t="s">
        <v>166</v>
      </c>
      <c r="B77" s="527"/>
      <c r="C77" s="527"/>
      <c r="D77" s="527"/>
      <c r="E77" s="527"/>
      <c r="F77" s="527"/>
      <c r="G77" s="528"/>
      <c r="H77" s="475">
        <v>0</v>
      </c>
      <c r="I77" s="476"/>
      <c r="J77" s="477"/>
      <c r="K77" s="447">
        <f>H77/$H$79</f>
        <v>0</v>
      </c>
      <c r="L77" s="448"/>
      <c r="M77" s="449"/>
      <c r="N77" s="475">
        <v>1</v>
      </c>
      <c r="O77" s="476"/>
      <c r="P77" s="477"/>
      <c r="Q77" s="447">
        <f>N77/$N$79</f>
        <v>0.0012626262626262627</v>
      </c>
      <c r="R77" s="448"/>
      <c r="S77" s="449"/>
      <c r="T77" s="475">
        <f>H77+N77</f>
        <v>1</v>
      </c>
      <c r="U77" s="476"/>
      <c r="V77" s="477"/>
      <c r="W77" s="447">
        <f>T77/$T$79</f>
        <v>0.0003831417624521073</v>
      </c>
      <c r="X77" s="448"/>
      <c r="Y77" s="449"/>
      <c r="Z77" s="491">
        <v>31</v>
      </c>
      <c r="AA77" s="492"/>
      <c r="AB77" s="492"/>
      <c r="AC77" s="492"/>
      <c r="AD77" s="492"/>
      <c r="AE77" s="493"/>
      <c r="AF77" s="447">
        <f>Z77/$Z$79</f>
        <v>0.0010315109972382124</v>
      </c>
      <c r="AG77" s="448"/>
      <c r="AH77" s="451"/>
    </row>
    <row r="78" spans="1:34" ht="18.75" customHeight="1" thickBot="1">
      <c r="A78" s="529" t="s">
        <v>3</v>
      </c>
      <c r="B78" s="530"/>
      <c r="C78" s="530"/>
      <c r="D78" s="530"/>
      <c r="E78" s="530"/>
      <c r="F78" s="530"/>
      <c r="G78" s="531"/>
      <c r="H78" s="482">
        <f>SUM(H61:J77)</f>
        <v>4374</v>
      </c>
      <c r="I78" s="483"/>
      <c r="J78" s="484"/>
      <c r="K78" s="698" t="s">
        <v>151</v>
      </c>
      <c r="L78" s="699"/>
      <c r="M78" s="700"/>
      <c r="N78" s="482">
        <f>SUM(N61:P77)</f>
        <v>1824</v>
      </c>
      <c r="O78" s="483"/>
      <c r="P78" s="484"/>
      <c r="Q78" s="698" t="s">
        <v>151</v>
      </c>
      <c r="R78" s="699"/>
      <c r="S78" s="700"/>
      <c r="T78" s="482">
        <f t="shared" si="9"/>
        <v>6198</v>
      </c>
      <c r="U78" s="483"/>
      <c r="V78" s="484"/>
      <c r="W78" s="698" t="s">
        <v>151</v>
      </c>
      <c r="X78" s="699"/>
      <c r="Y78" s="700"/>
      <c r="Z78" s="482">
        <f>SUM(Z61:AE77)</f>
        <v>64880</v>
      </c>
      <c r="AA78" s="483"/>
      <c r="AB78" s="483"/>
      <c r="AC78" s="483"/>
      <c r="AD78" s="483"/>
      <c r="AE78" s="484"/>
      <c r="AF78" s="698" t="s">
        <v>151</v>
      </c>
      <c r="AG78" s="699"/>
      <c r="AH78" s="735"/>
    </row>
    <row r="79" spans="1:34" ht="18.75" customHeight="1" thickBot="1">
      <c r="A79" s="516" t="s">
        <v>39</v>
      </c>
      <c r="B79" s="517"/>
      <c r="C79" s="517"/>
      <c r="D79" s="517"/>
      <c r="E79" s="517"/>
      <c r="F79" s="517"/>
      <c r="G79" s="517"/>
      <c r="H79" s="537">
        <v>1818</v>
      </c>
      <c r="I79" s="537"/>
      <c r="J79" s="537"/>
      <c r="K79" s="245" t="s">
        <v>151</v>
      </c>
      <c r="L79" s="245"/>
      <c r="M79" s="245"/>
      <c r="N79" s="245">
        <v>792</v>
      </c>
      <c r="O79" s="245"/>
      <c r="P79" s="245"/>
      <c r="Q79" s="245" t="s">
        <v>164</v>
      </c>
      <c r="R79" s="245"/>
      <c r="S79" s="245"/>
      <c r="T79" s="703">
        <f>H79+N79</f>
        <v>2610</v>
      </c>
      <c r="U79" s="703"/>
      <c r="V79" s="703"/>
      <c r="W79" s="245" t="s">
        <v>151</v>
      </c>
      <c r="X79" s="245"/>
      <c r="Y79" s="245"/>
      <c r="Z79" s="537">
        <v>30053</v>
      </c>
      <c r="AA79" s="537"/>
      <c r="AB79" s="537"/>
      <c r="AC79" s="537"/>
      <c r="AD79" s="537"/>
      <c r="AE79" s="537"/>
      <c r="AF79" s="245" t="s">
        <v>151</v>
      </c>
      <c r="AG79" s="245"/>
      <c r="AH79" s="249"/>
    </row>
    <row r="80" ht="6" customHeight="1"/>
    <row r="81" ht="18.75" customHeight="1"/>
    <row r="82" spans="1:34" ht="24" customHeight="1" thickBot="1">
      <c r="A82" s="85" t="s">
        <v>153</v>
      </c>
      <c r="B82" s="92"/>
      <c r="C82" s="116"/>
      <c r="D82" s="116"/>
      <c r="E82" s="116"/>
      <c r="F82" s="116"/>
      <c r="G82" s="116"/>
      <c r="AC82" s="707" t="s">
        <v>175</v>
      </c>
      <c r="AD82" s="707"/>
      <c r="AE82" s="707"/>
      <c r="AF82" s="707"/>
      <c r="AG82" s="707"/>
      <c r="AH82" s="707"/>
    </row>
    <row r="83" spans="1:34" ht="18.75" customHeight="1">
      <c r="A83" s="538" t="s">
        <v>0</v>
      </c>
      <c r="B83" s="539"/>
      <c r="C83" s="539"/>
      <c r="D83" s="539"/>
      <c r="E83" s="539"/>
      <c r="F83" s="539"/>
      <c r="G83" s="540"/>
      <c r="H83" s="523" t="s">
        <v>1</v>
      </c>
      <c r="I83" s="524"/>
      <c r="J83" s="524"/>
      <c r="K83" s="524"/>
      <c r="L83" s="524"/>
      <c r="M83" s="525"/>
      <c r="N83" s="318" t="s">
        <v>4</v>
      </c>
      <c r="O83" s="318"/>
      <c r="P83" s="318"/>
      <c r="Q83" s="318"/>
      <c r="R83" s="318"/>
      <c r="S83" s="318"/>
      <c r="T83" s="318" t="s">
        <v>38</v>
      </c>
      <c r="U83" s="318"/>
      <c r="V83" s="318"/>
      <c r="W83" s="318"/>
      <c r="X83" s="318"/>
      <c r="Y83" s="318"/>
      <c r="Z83" s="523" t="s">
        <v>5</v>
      </c>
      <c r="AA83" s="524"/>
      <c r="AB83" s="524"/>
      <c r="AC83" s="524"/>
      <c r="AD83" s="524"/>
      <c r="AE83" s="524"/>
      <c r="AF83" s="524"/>
      <c r="AG83" s="524"/>
      <c r="AH83" s="549"/>
    </row>
    <row r="84" spans="1:34" ht="18.75" customHeight="1" thickBot="1">
      <c r="A84" s="541"/>
      <c r="B84" s="542"/>
      <c r="C84" s="542"/>
      <c r="D84" s="542"/>
      <c r="E84" s="542"/>
      <c r="F84" s="542"/>
      <c r="G84" s="543"/>
      <c r="H84" s="479" t="s">
        <v>14</v>
      </c>
      <c r="I84" s="480"/>
      <c r="J84" s="481"/>
      <c r="K84" s="479" t="s">
        <v>15</v>
      </c>
      <c r="L84" s="480"/>
      <c r="M84" s="481"/>
      <c r="N84" s="478" t="s">
        <v>14</v>
      </c>
      <c r="O84" s="478"/>
      <c r="P84" s="478"/>
      <c r="Q84" s="478" t="s">
        <v>15</v>
      </c>
      <c r="R84" s="478"/>
      <c r="S84" s="478"/>
      <c r="T84" s="478" t="s">
        <v>14</v>
      </c>
      <c r="U84" s="478"/>
      <c r="V84" s="478"/>
      <c r="W84" s="478" t="s">
        <v>15</v>
      </c>
      <c r="X84" s="478"/>
      <c r="Y84" s="478"/>
      <c r="Z84" s="479" t="s">
        <v>14</v>
      </c>
      <c r="AA84" s="480"/>
      <c r="AB84" s="480"/>
      <c r="AC84" s="480"/>
      <c r="AD84" s="480"/>
      <c r="AE84" s="481"/>
      <c r="AF84" s="479" t="s">
        <v>15</v>
      </c>
      <c r="AG84" s="480"/>
      <c r="AH84" s="678"/>
    </row>
    <row r="85" spans="1:34" ht="18.75" customHeight="1">
      <c r="A85" s="532" t="s">
        <v>11</v>
      </c>
      <c r="B85" s="533"/>
      <c r="C85" s="533"/>
      <c r="D85" s="533"/>
      <c r="E85" s="533"/>
      <c r="F85" s="533"/>
      <c r="G85" s="533"/>
      <c r="H85" s="534">
        <f>H40+H61</f>
        <v>721</v>
      </c>
      <c r="I85" s="535"/>
      <c r="J85" s="536"/>
      <c r="K85" s="471">
        <f aca="true" t="shared" si="10" ref="K85:K101">H85/$H$103</f>
        <v>0.2910779168348809</v>
      </c>
      <c r="L85" s="472"/>
      <c r="M85" s="474"/>
      <c r="N85" s="534">
        <f>N40+N61</f>
        <v>296</v>
      </c>
      <c r="O85" s="535"/>
      <c r="P85" s="536"/>
      <c r="Q85" s="471">
        <f aca="true" t="shared" si="11" ref="Q85:Q101">N85/$N$103</f>
        <v>0.3020408163265306</v>
      </c>
      <c r="R85" s="472"/>
      <c r="S85" s="474"/>
      <c r="T85" s="534">
        <f>T40+T61</f>
        <v>1017</v>
      </c>
      <c r="U85" s="535"/>
      <c r="V85" s="536"/>
      <c r="W85" s="471">
        <f aca="true" t="shared" si="12" ref="W85:W101">T85/$T$103</f>
        <v>0.29418571015331213</v>
      </c>
      <c r="X85" s="472"/>
      <c r="Y85" s="474"/>
      <c r="Z85" s="398">
        <f aca="true" t="shared" si="13" ref="Z85:Z98">Z40+Z61</f>
        <v>11401</v>
      </c>
      <c r="AA85" s="399"/>
      <c r="AB85" s="399"/>
      <c r="AC85" s="399"/>
      <c r="AD85" s="399"/>
      <c r="AE85" s="400"/>
      <c r="AF85" s="471">
        <f aca="true" t="shared" si="14" ref="AF85:AF101">Z85/$Z$103</f>
        <v>0.2891673218860172</v>
      </c>
      <c r="AG85" s="472"/>
      <c r="AH85" s="473"/>
    </row>
    <row r="86" spans="1:34" ht="18.75" customHeight="1">
      <c r="A86" s="466" t="s">
        <v>35</v>
      </c>
      <c r="B86" s="467"/>
      <c r="C86" s="467"/>
      <c r="D86" s="467"/>
      <c r="E86" s="467"/>
      <c r="F86" s="467"/>
      <c r="G86" s="467"/>
      <c r="H86" s="468">
        <f>H41+H62</f>
        <v>92</v>
      </c>
      <c r="I86" s="469"/>
      <c r="J86" s="470"/>
      <c r="K86" s="378">
        <f t="shared" si="10"/>
        <v>0.03714170367379895</v>
      </c>
      <c r="L86" s="379"/>
      <c r="M86" s="380"/>
      <c r="N86" s="468">
        <f>N41+N62</f>
        <v>30</v>
      </c>
      <c r="O86" s="469"/>
      <c r="P86" s="470"/>
      <c r="Q86" s="378">
        <f t="shared" si="11"/>
        <v>0.030612244897959183</v>
      </c>
      <c r="R86" s="379"/>
      <c r="S86" s="380"/>
      <c r="T86" s="398">
        <f aca="true" t="shared" si="15" ref="T86:T98">T41+T62</f>
        <v>122</v>
      </c>
      <c r="U86" s="399"/>
      <c r="V86" s="400"/>
      <c r="W86" s="378">
        <f t="shared" si="12"/>
        <v>0.035290714492334396</v>
      </c>
      <c r="X86" s="379"/>
      <c r="Y86" s="380"/>
      <c r="Z86" s="398">
        <f t="shared" si="13"/>
        <v>910</v>
      </c>
      <c r="AA86" s="399"/>
      <c r="AB86" s="399"/>
      <c r="AC86" s="399"/>
      <c r="AD86" s="399"/>
      <c r="AE86" s="400"/>
      <c r="AF86" s="378">
        <f t="shared" si="14"/>
        <v>0.023080630025109697</v>
      </c>
      <c r="AG86" s="379"/>
      <c r="AH86" s="450"/>
    </row>
    <row r="87" spans="1:34" ht="18.75" customHeight="1">
      <c r="A87" s="466" t="s">
        <v>13</v>
      </c>
      <c r="B87" s="467"/>
      <c r="C87" s="467"/>
      <c r="D87" s="467"/>
      <c r="E87" s="467"/>
      <c r="F87" s="467"/>
      <c r="G87" s="467"/>
      <c r="H87" s="398">
        <f aca="true" t="shared" si="16" ref="H87:H98">H42+H63</f>
        <v>531</v>
      </c>
      <c r="I87" s="399"/>
      <c r="J87" s="400"/>
      <c r="K87" s="378">
        <f t="shared" si="10"/>
        <v>0.21437222446507873</v>
      </c>
      <c r="L87" s="379"/>
      <c r="M87" s="380"/>
      <c r="N87" s="412">
        <f aca="true" t="shared" si="17" ref="N87:N98">N42+N63</f>
        <v>195</v>
      </c>
      <c r="O87" s="413"/>
      <c r="P87" s="414"/>
      <c r="Q87" s="378">
        <f t="shared" si="11"/>
        <v>0.1989795918367347</v>
      </c>
      <c r="R87" s="379"/>
      <c r="S87" s="380"/>
      <c r="T87" s="398">
        <f t="shared" si="15"/>
        <v>726</v>
      </c>
      <c r="U87" s="399"/>
      <c r="V87" s="400"/>
      <c r="W87" s="378">
        <f t="shared" si="12"/>
        <v>0.2100086780445473</v>
      </c>
      <c r="X87" s="379"/>
      <c r="Y87" s="380"/>
      <c r="Z87" s="398">
        <f t="shared" si="13"/>
        <v>5180</v>
      </c>
      <c r="AA87" s="399"/>
      <c r="AB87" s="399"/>
      <c r="AC87" s="399"/>
      <c r="AD87" s="399"/>
      <c r="AE87" s="400"/>
      <c r="AF87" s="378">
        <f t="shared" si="14"/>
        <v>0.13138204783523982</v>
      </c>
      <c r="AG87" s="379"/>
      <c r="AH87" s="450"/>
    </row>
    <row r="88" spans="1:34" ht="18.75" customHeight="1">
      <c r="A88" s="466" t="s">
        <v>61</v>
      </c>
      <c r="B88" s="467"/>
      <c r="C88" s="467"/>
      <c r="D88" s="467"/>
      <c r="E88" s="467"/>
      <c r="F88" s="467"/>
      <c r="G88" s="467"/>
      <c r="H88" s="398">
        <f t="shared" si="16"/>
        <v>211</v>
      </c>
      <c r="I88" s="399"/>
      <c r="J88" s="400"/>
      <c r="K88" s="378">
        <f t="shared" si="10"/>
        <v>0.08518368994751715</v>
      </c>
      <c r="L88" s="379"/>
      <c r="M88" s="380"/>
      <c r="N88" s="412">
        <f t="shared" si="17"/>
        <v>47</v>
      </c>
      <c r="O88" s="413"/>
      <c r="P88" s="414"/>
      <c r="Q88" s="378">
        <f t="shared" si="11"/>
        <v>0.04795918367346939</v>
      </c>
      <c r="R88" s="379"/>
      <c r="S88" s="380"/>
      <c r="T88" s="398">
        <f t="shared" si="15"/>
        <v>258</v>
      </c>
      <c r="U88" s="399"/>
      <c r="V88" s="400"/>
      <c r="W88" s="378">
        <f t="shared" si="12"/>
        <v>0.07463118310673995</v>
      </c>
      <c r="X88" s="379"/>
      <c r="Y88" s="380"/>
      <c r="Z88" s="398">
        <f t="shared" si="13"/>
        <v>1484</v>
      </c>
      <c r="AA88" s="399"/>
      <c r="AB88" s="399"/>
      <c r="AC88" s="399"/>
      <c r="AD88" s="399"/>
      <c r="AE88" s="400"/>
      <c r="AF88" s="378">
        <f t="shared" si="14"/>
        <v>0.03763918127171735</v>
      </c>
      <c r="AG88" s="379"/>
      <c r="AH88" s="450"/>
    </row>
    <row r="89" spans="1:34" ht="18.75" customHeight="1">
      <c r="A89" s="466" t="s">
        <v>10</v>
      </c>
      <c r="B89" s="467"/>
      <c r="C89" s="467"/>
      <c r="D89" s="467"/>
      <c r="E89" s="467"/>
      <c r="F89" s="467"/>
      <c r="G89" s="467"/>
      <c r="H89" s="398">
        <f t="shared" si="16"/>
        <v>1297</v>
      </c>
      <c r="I89" s="399"/>
      <c r="J89" s="400"/>
      <c r="K89" s="378">
        <f t="shared" si="10"/>
        <v>0.5236172789664917</v>
      </c>
      <c r="L89" s="379"/>
      <c r="M89" s="380"/>
      <c r="N89" s="412">
        <f t="shared" si="17"/>
        <v>359</v>
      </c>
      <c r="O89" s="413"/>
      <c r="P89" s="414"/>
      <c r="Q89" s="378">
        <f t="shared" si="11"/>
        <v>0.3663265306122449</v>
      </c>
      <c r="R89" s="379"/>
      <c r="S89" s="380"/>
      <c r="T89" s="398">
        <f t="shared" si="15"/>
        <v>1656</v>
      </c>
      <c r="U89" s="399"/>
      <c r="V89" s="400"/>
      <c r="W89" s="378">
        <f t="shared" si="12"/>
        <v>0.47902805901070294</v>
      </c>
      <c r="X89" s="379"/>
      <c r="Y89" s="380"/>
      <c r="Z89" s="398">
        <f t="shared" si="13"/>
        <v>16900</v>
      </c>
      <c r="AA89" s="399"/>
      <c r="AB89" s="399"/>
      <c r="AC89" s="399"/>
      <c r="AD89" s="399"/>
      <c r="AE89" s="400"/>
      <c r="AF89" s="378">
        <f t="shared" si="14"/>
        <v>0.42864027189489434</v>
      </c>
      <c r="AG89" s="379"/>
      <c r="AH89" s="450"/>
    </row>
    <row r="90" spans="1:34" ht="18.75" customHeight="1">
      <c r="A90" s="466" t="s">
        <v>62</v>
      </c>
      <c r="B90" s="467"/>
      <c r="C90" s="467"/>
      <c r="D90" s="467"/>
      <c r="E90" s="467"/>
      <c r="F90" s="467"/>
      <c r="G90" s="467"/>
      <c r="H90" s="398">
        <f t="shared" si="16"/>
        <v>220</v>
      </c>
      <c r="I90" s="399"/>
      <c r="J90" s="400"/>
      <c r="K90" s="378">
        <f t="shared" si="10"/>
        <v>0.08881711748082358</v>
      </c>
      <c r="L90" s="379"/>
      <c r="M90" s="380"/>
      <c r="N90" s="412">
        <f t="shared" si="17"/>
        <v>186</v>
      </c>
      <c r="O90" s="413"/>
      <c r="P90" s="414"/>
      <c r="Q90" s="378">
        <f t="shared" si="11"/>
        <v>0.18979591836734694</v>
      </c>
      <c r="R90" s="379"/>
      <c r="S90" s="380"/>
      <c r="T90" s="398">
        <f t="shared" si="15"/>
        <v>406</v>
      </c>
      <c r="U90" s="399"/>
      <c r="V90" s="400"/>
      <c r="W90" s="378">
        <f t="shared" si="12"/>
        <v>0.11744286954006364</v>
      </c>
      <c r="X90" s="379"/>
      <c r="Y90" s="380"/>
      <c r="Z90" s="398">
        <f t="shared" si="13"/>
        <v>4901</v>
      </c>
      <c r="AA90" s="399"/>
      <c r="AB90" s="399"/>
      <c r="AC90" s="399"/>
      <c r="AD90" s="399"/>
      <c r="AE90" s="400"/>
      <c r="AF90" s="378">
        <f t="shared" si="14"/>
        <v>0.12430567884951936</v>
      </c>
      <c r="AG90" s="379"/>
      <c r="AH90" s="450"/>
    </row>
    <row r="91" spans="1:34" ht="18.75" customHeight="1">
      <c r="A91" s="466" t="s">
        <v>36</v>
      </c>
      <c r="B91" s="467"/>
      <c r="C91" s="467"/>
      <c r="D91" s="467"/>
      <c r="E91" s="467"/>
      <c r="F91" s="467"/>
      <c r="G91" s="467"/>
      <c r="H91" s="398">
        <f t="shared" si="16"/>
        <v>1485</v>
      </c>
      <c r="I91" s="399"/>
      <c r="J91" s="400"/>
      <c r="K91" s="378">
        <f t="shared" si="10"/>
        <v>0.5995155429955591</v>
      </c>
      <c r="L91" s="379"/>
      <c r="M91" s="380"/>
      <c r="N91" s="412">
        <f t="shared" si="17"/>
        <v>611</v>
      </c>
      <c r="O91" s="413"/>
      <c r="P91" s="414"/>
      <c r="Q91" s="378">
        <f t="shared" si="11"/>
        <v>0.6234693877551021</v>
      </c>
      <c r="R91" s="379"/>
      <c r="S91" s="380"/>
      <c r="T91" s="398">
        <f t="shared" si="15"/>
        <v>2096</v>
      </c>
      <c r="U91" s="399"/>
      <c r="V91" s="400"/>
      <c r="W91" s="378">
        <f t="shared" si="12"/>
        <v>0.606306045704368</v>
      </c>
      <c r="X91" s="379"/>
      <c r="Y91" s="380"/>
      <c r="Z91" s="398">
        <f t="shared" si="13"/>
        <v>22993</v>
      </c>
      <c r="AA91" s="399"/>
      <c r="AB91" s="399"/>
      <c r="AC91" s="399"/>
      <c r="AD91" s="399"/>
      <c r="AE91" s="400"/>
      <c r="AF91" s="378">
        <f t="shared" si="14"/>
        <v>0.5831790397443376</v>
      </c>
      <c r="AG91" s="379"/>
      <c r="AH91" s="450"/>
    </row>
    <row r="92" spans="1:34" ht="18.75" customHeight="1">
      <c r="A92" s="466" t="s">
        <v>53</v>
      </c>
      <c r="B92" s="467"/>
      <c r="C92" s="467"/>
      <c r="D92" s="467"/>
      <c r="E92" s="467"/>
      <c r="F92" s="467"/>
      <c r="G92" s="467"/>
      <c r="H92" s="398">
        <f t="shared" si="16"/>
        <v>207</v>
      </c>
      <c r="I92" s="399"/>
      <c r="J92" s="400"/>
      <c r="K92" s="378">
        <f t="shared" si="10"/>
        <v>0.08356883326604764</v>
      </c>
      <c r="L92" s="379"/>
      <c r="M92" s="380"/>
      <c r="N92" s="412">
        <f t="shared" si="17"/>
        <v>64</v>
      </c>
      <c r="O92" s="413"/>
      <c r="P92" s="414"/>
      <c r="Q92" s="378">
        <f t="shared" si="11"/>
        <v>0.0653061224489796</v>
      </c>
      <c r="R92" s="379"/>
      <c r="S92" s="380"/>
      <c r="T92" s="398">
        <f t="shared" si="15"/>
        <v>271</v>
      </c>
      <c r="U92" s="399"/>
      <c r="V92" s="400"/>
      <c r="W92" s="378">
        <f t="shared" si="12"/>
        <v>0.07839166907723459</v>
      </c>
      <c r="X92" s="379"/>
      <c r="Y92" s="380"/>
      <c r="Z92" s="398">
        <f t="shared" si="13"/>
        <v>4456</v>
      </c>
      <c r="AA92" s="399"/>
      <c r="AB92" s="399"/>
      <c r="AC92" s="399"/>
      <c r="AD92" s="399"/>
      <c r="AE92" s="400"/>
      <c r="AF92" s="378">
        <f t="shared" si="14"/>
        <v>0.11301899713394374</v>
      </c>
      <c r="AG92" s="379"/>
      <c r="AH92" s="450"/>
    </row>
    <row r="93" spans="1:34" ht="18.75" customHeight="1">
      <c r="A93" s="466" t="s">
        <v>88</v>
      </c>
      <c r="B93" s="467"/>
      <c r="C93" s="467"/>
      <c r="D93" s="467"/>
      <c r="E93" s="467"/>
      <c r="F93" s="467"/>
      <c r="G93" s="467"/>
      <c r="H93" s="398">
        <f t="shared" si="16"/>
        <v>400</v>
      </c>
      <c r="I93" s="399"/>
      <c r="J93" s="400"/>
      <c r="K93" s="378">
        <f t="shared" si="10"/>
        <v>0.16148566814695195</v>
      </c>
      <c r="L93" s="379"/>
      <c r="M93" s="380"/>
      <c r="N93" s="412">
        <f t="shared" si="17"/>
        <v>138</v>
      </c>
      <c r="O93" s="413"/>
      <c r="P93" s="414"/>
      <c r="Q93" s="378">
        <f t="shared" si="11"/>
        <v>0.14081632653061224</v>
      </c>
      <c r="R93" s="379"/>
      <c r="S93" s="380"/>
      <c r="T93" s="398">
        <f t="shared" si="15"/>
        <v>538</v>
      </c>
      <c r="U93" s="399"/>
      <c r="V93" s="400"/>
      <c r="W93" s="378">
        <f t="shared" si="12"/>
        <v>0.15562626554816314</v>
      </c>
      <c r="X93" s="379"/>
      <c r="Y93" s="380"/>
      <c r="Z93" s="398">
        <f t="shared" si="13"/>
        <v>5113</v>
      </c>
      <c r="AA93" s="399"/>
      <c r="AB93" s="399"/>
      <c r="AC93" s="399"/>
      <c r="AD93" s="399"/>
      <c r="AE93" s="400"/>
      <c r="AF93" s="378">
        <f t="shared" si="14"/>
        <v>0.129682704745479</v>
      </c>
      <c r="AG93" s="379"/>
      <c r="AH93" s="450"/>
    </row>
    <row r="94" spans="1:34" ht="18.75" customHeight="1" thickBot="1">
      <c r="A94" s="521" t="s">
        <v>54</v>
      </c>
      <c r="B94" s="522"/>
      <c r="C94" s="522"/>
      <c r="D94" s="522"/>
      <c r="E94" s="522"/>
      <c r="F94" s="522"/>
      <c r="G94" s="522"/>
      <c r="H94" s="455">
        <f t="shared" si="16"/>
        <v>23</v>
      </c>
      <c r="I94" s="456"/>
      <c r="J94" s="457"/>
      <c r="K94" s="458">
        <f t="shared" si="10"/>
        <v>0.009285425918449738</v>
      </c>
      <c r="L94" s="459"/>
      <c r="M94" s="460"/>
      <c r="N94" s="461">
        <f t="shared" si="17"/>
        <v>7</v>
      </c>
      <c r="O94" s="462"/>
      <c r="P94" s="463"/>
      <c r="Q94" s="458">
        <f t="shared" si="11"/>
        <v>0.007142857142857143</v>
      </c>
      <c r="R94" s="459"/>
      <c r="S94" s="460"/>
      <c r="T94" s="455">
        <f t="shared" si="15"/>
        <v>30</v>
      </c>
      <c r="U94" s="456"/>
      <c r="V94" s="457"/>
      <c r="W94" s="458">
        <f t="shared" si="12"/>
        <v>0.008678044547295342</v>
      </c>
      <c r="X94" s="459"/>
      <c r="Y94" s="460"/>
      <c r="Z94" s="455">
        <f t="shared" si="13"/>
        <v>809</v>
      </c>
      <c r="AA94" s="456"/>
      <c r="AB94" s="456"/>
      <c r="AC94" s="456"/>
      <c r="AD94" s="456"/>
      <c r="AE94" s="457"/>
      <c r="AF94" s="458">
        <f t="shared" si="14"/>
        <v>0.020518933725619498</v>
      </c>
      <c r="AG94" s="459"/>
      <c r="AH94" s="465"/>
    </row>
    <row r="95" spans="1:34" ht="18.75" customHeight="1" thickTop="1">
      <c r="A95" s="519" t="s">
        <v>49</v>
      </c>
      <c r="B95" s="520"/>
      <c r="C95" s="520"/>
      <c r="D95" s="520"/>
      <c r="E95" s="520"/>
      <c r="F95" s="520"/>
      <c r="G95" s="520"/>
      <c r="H95" s="404">
        <f t="shared" si="16"/>
        <v>124</v>
      </c>
      <c r="I95" s="405"/>
      <c r="J95" s="406"/>
      <c r="K95" s="401">
        <f t="shared" si="10"/>
        <v>0.05006055712555511</v>
      </c>
      <c r="L95" s="402"/>
      <c r="M95" s="403"/>
      <c r="N95" s="452">
        <f t="shared" si="17"/>
        <v>39</v>
      </c>
      <c r="O95" s="453"/>
      <c r="P95" s="454"/>
      <c r="Q95" s="401">
        <f t="shared" si="11"/>
        <v>0.03979591836734694</v>
      </c>
      <c r="R95" s="402"/>
      <c r="S95" s="403"/>
      <c r="T95" s="404">
        <f t="shared" si="15"/>
        <v>163</v>
      </c>
      <c r="U95" s="405"/>
      <c r="V95" s="406"/>
      <c r="W95" s="401">
        <f t="shared" si="12"/>
        <v>0.04715070870697136</v>
      </c>
      <c r="X95" s="402"/>
      <c r="Y95" s="403"/>
      <c r="Z95" s="404">
        <f t="shared" si="13"/>
        <v>1787</v>
      </c>
      <c r="AA95" s="405"/>
      <c r="AB95" s="405"/>
      <c r="AC95" s="405"/>
      <c r="AD95" s="405"/>
      <c r="AE95" s="406"/>
      <c r="AF95" s="401">
        <f t="shared" si="14"/>
        <v>0.04532427017018794</v>
      </c>
      <c r="AG95" s="402"/>
      <c r="AH95" s="464"/>
    </row>
    <row r="96" spans="1:34" ht="18.75" customHeight="1">
      <c r="A96" s="509" t="s">
        <v>50</v>
      </c>
      <c r="B96" s="510"/>
      <c r="C96" s="510"/>
      <c r="D96" s="510"/>
      <c r="E96" s="510"/>
      <c r="F96" s="510"/>
      <c r="G96" s="510"/>
      <c r="H96" s="398">
        <f t="shared" si="16"/>
        <v>0</v>
      </c>
      <c r="I96" s="399"/>
      <c r="J96" s="400"/>
      <c r="K96" s="378">
        <f t="shared" si="10"/>
        <v>0</v>
      </c>
      <c r="L96" s="379"/>
      <c r="M96" s="380"/>
      <c r="N96" s="412">
        <f t="shared" si="17"/>
        <v>0</v>
      </c>
      <c r="O96" s="413"/>
      <c r="P96" s="414"/>
      <c r="Q96" s="378">
        <f t="shared" si="11"/>
        <v>0</v>
      </c>
      <c r="R96" s="379"/>
      <c r="S96" s="380"/>
      <c r="T96" s="398">
        <f t="shared" si="15"/>
        <v>0</v>
      </c>
      <c r="U96" s="399"/>
      <c r="V96" s="400"/>
      <c r="W96" s="378">
        <f t="shared" si="12"/>
        <v>0</v>
      </c>
      <c r="X96" s="379"/>
      <c r="Y96" s="380"/>
      <c r="Z96" s="398">
        <f t="shared" si="13"/>
        <v>7</v>
      </c>
      <c r="AA96" s="399"/>
      <c r="AB96" s="399"/>
      <c r="AC96" s="399"/>
      <c r="AD96" s="399"/>
      <c r="AE96" s="400"/>
      <c r="AF96" s="378">
        <f t="shared" si="14"/>
        <v>0.0001775433078854592</v>
      </c>
      <c r="AG96" s="379"/>
      <c r="AH96" s="450"/>
    </row>
    <row r="97" spans="1:34" ht="18.75" customHeight="1">
      <c r="A97" s="466" t="s">
        <v>51</v>
      </c>
      <c r="B97" s="467"/>
      <c r="C97" s="467"/>
      <c r="D97" s="467"/>
      <c r="E97" s="467"/>
      <c r="F97" s="467"/>
      <c r="G97" s="467"/>
      <c r="H97" s="398">
        <f t="shared" si="16"/>
        <v>34</v>
      </c>
      <c r="I97" s="399"/>
      <c r="J97" s="400"/>
      <c r="K97" s="378">
        <f t="shared" si="10"/>
        <v>0.013726281792490917</v>
      </c>
      <c r="L97" s="379"/>
      <c r="M97" s="380"/>
      <c r="N97" s="412">
        <f t="shared" si="17"/>
        <v>85</v>
      </c>
      <c r="O97" s="413"/>
      <c r="P97" s="414"/>
      <c r="Q97" s="378">
        <f t="shared" si="11"/>
        <v>0.08673469387755102</v>
      </c>
      <c r="R97" s="379"/>
      <c r="S97" s="380"/>
      <c r="T97" s="398">
        <f t="shared" si="15"/>
        <v>119</v>
      </c>
      <c r="U97" s="399"/>
      <c r="V97" s="400"/>
      <c r="W97" s="378">
        <f t="shared" si="12"/>
        <v>0.03442291003760486</v>
      </c>
      <c r="X97" s="379"/>
      <c r="Y97" s="380"/>
      <c r="Z97" s="398">
        <f t="shared" si="13"/>
        <v>1105</v>
      </c>
      <c r="AA97" s="399"/>
      <c r="AB97" s="399"/>
      <c r="AC97" s="399"/>
      <c r="AD97" s="399"/>
      <c r="AE97" s="400"/>
      <c r="AF97" s="378">
        <f t="shared" si="14"/>
        <v>0.028026479316204632</v>
      </c>
      <c r="AG97" s="379"/>
      <c r="AH97" s="450"/>
    </row>
    <row r="98" spans="1:34" ht="18.75" customHeight="1">
      <c r="A98" s="466" t="s">
        <v>52</v>
      </c>
      <c r="B98" s="467"/>
      <c r="C98" s="467"/>
      <c r="D98" s="467"/>
      <c r="E98" s="467"/>
      <c r="F98" s="467"/>
      <c r="G98" s="467"/>
      <c r="H98" s="398">
        <f t="shared" si="16"/>
        <v>55</v>
      </c>
      <c r="I98" s="399"/>
      <c r="J98" s="400"/>
      <c r="K98" s="378">
        <f t="shared" si="10"/>
        <v>0.022204279370205894</v>
      </c>
      <c r="L98" s="379"/>
      <c r="M98" s="380"/>
      <c r="N98" s="412">
        <f t="shared" si="17"/>
        <v>57</v>
      </c>
      <c r="O98" s="413"/>
      <c r="P98" s="414"/>
      <c r="Q98" s="378">
        <f t="shared" si="11"/>
        <v>0.058163265306122446</v>
      </c>
      <c r="R98" s="379"/>
      <c r="S98" s="380"/>
      <c r="T98" s="398">
        <f t="shared" si="15"/>
        <v>112</v>
      </c>
      <c r="U98" s="399"/>
      <c r="V98" s="400"/>
      <c r="W98" s="378">
        <f t="shared" si="12"/>
        <v>0.03239803297656928</v>
      </c>
      <c r="X98" s="379"/>
      <c r="Y98" s="380"/>
      <c r="Z98" s="398">
        <f t="shared" si="13"/>
        <v>1302</v>
      </c>
      <c r="AA98" s="399"/>
      <c r="AB98" s="399"/>
      <c r="AC98" s="399"/>
      <c r="AD98" s="399"/>
      <c r="AE98" s="400"/>
      <c r="AF98" s="378">
        <f t="shared" si="14"/>
        <v>0.03302305526669541</v>
      </c>
      <c r="AG98" s="379"/>
      <c r="AH98" s="450"/>
    </row>
    <row r="99" spans="1:34" ht="18.75" customHeight="1">
      <c r="A99" s="509" t="s">
        <v>55</v>
      </c>
      <c r="B99" s="510"/>
      <c r="C99" s="510"/>
      <c r="D99" s="510"/>
      <c r="E99" s="510"/>
      <c r="F99" s="510"/>
      <c r="G99" s="514"/>
      <c r="H99" s="398">
        <f>H75</f>
        <v>0</v>
      </c>
      <c r="I99" s="399"/>
      <c r="J99" s="400"/>
      <c r="K99" s="378">
        <f t="shared" si="10"/>
        <v>0</v>
      </c>
      <c r="L99" s="379"/>
      <c r="M99" s="380"/>
      <c r="N99" s="412">
        <f>N75</f>
        <v>0</v>
      </c>
      <c r="O99" s="413"/>
      <c r="P99" s="414"/>
      <c r="Q99" s="378">
        <f t="shared" si="11"/>
        <v>0</v>
      </c>
      <c r="R99" s="379"/>
      <c r="S99" s="380"/>
      <c r="T99" s="398">
        <f>T75</f>
        <v>0</v>
      </c>
      <c r="U99" s="399"/>
      <c r="V99" s="400"/>
      <c r="W99" s="378">
        <f t="shared" si="12"/>
        <v>0</v>
      </c>
      <c r="X99" s="379"/>
      <c r="Y99" s="380"/>
      <c r="Z99" s="398">
        <f>Z75</f>
        <v>20</v>
      </c>
      <c r="AA99" s="399"/>
      <c r="AB99" s="399"/>
      <c r="AC99" s="399"/>
      <c r="AD99" s="399"/>
      <c r="AE99" s="400"/>
      <c r="AF99" s="378">
        <f t="shared" si="14"/>
        <v>0.0005072665939584548</v>
      </c>
      <c r="AG99" s="379"/>
      <c r="AH99" s="450"/>
    </row>
    <row r="100" spans="1:34" ht="18.75" customHeight="1">
      <c r="A100" s="466" t="s">
        <v>37</v>
      </c>
      <c r="B100" s="467"/>
      <c r="C100" s="467"/>
      <c r="D100" s="467"/>
      <c r="E100" s="467"/>
      <c r="F100" s="467"/>
      <c r="G100" s="515"/>
      <c r="H100" s="398">
        <f>H75</f>
        <v>0</v>
      </c>
      <c r="I100" s="399"/>
      <c r="J100" s="400"/>
      <c r="K100" s="378">
        <f>H100/$H$103</f>
        <v>0</v>
      </c>
      <c r="L100" s="379"/>
      <c r="M100" s="380"/>
      <c r="N100" s="412">
        <f>N75</f>
        <v>0</v>
      </c>
      <c r="O100" s="413"/>
      <c r="P100" s="414"/>
      <c r="Q100" s="378">
        <f>N100/$N$103</f>
        <v>0</v>
      </c>
      <c r="R100" s="379"/>
      <c r="S100" s="380"/>
      <c r="T100" s="398">
        <f>T75</f>
        <v>0</v>
      </c>
      <c r="U100" s="399"/>
      <c r="V100" s="400"/>
      <c r="W100" s="378">
        <f>T100/$T$103</f>
        <v>0</v>
      </c>
      <c r="X100" s="379"/>
      <c r="Y100" s="380"/>
      <c r="Z100" s="398">
        <f>Z75</f>
        <v>20</v>
      </c>
      <c r="AA100" s="399"/>
      <c r="AB100" s="399"/>
      <c r="AC100" s="399"/>
      <c r="AD100" s="399"/>
      <c r="AE100" s="400"/>
      <c r="AF100" s="378">
        <f>Z100/$Z$103</f>
        <v>0.0005072665939584548</v>
      </c>
      <c r="AG100" s="379"/>
      <c r="AH100" s="450"/>
    </row>
    <row r="101" spans="1:34" ht="18.75" customHeight="1" thickBot="1">
      <c r="A101" s="511" t="s">
        <v>123</v>
      </c>
      <c r="B101" s="512"/>
      <c r="C101" s="512"/>
      <c r="D101" s="512"/>
      <c r="E101" s="512"/>
      <c r="F101" s="512"/>
      <c r="G101" s="513"/>
      <c r="H101" s="409">
        <f>H77</f>
        <v>0</v>
      </c>
      <c r="I101" s="410"/>
      <c r="J101" s="411"/>
      <c r="K101" s="447">
        <f t="shared" si="10"/>
        <v>0</v>
      </c>
      <c r="L101" s="448"/>
      <c r="M101" s="449"/>
      <c r="N101" s="415">
        <f>N77</f>
        <v>1</v>
      </c>
      <c r="O101" s="416"/>
      <c r="P101" s="417"/>
      <c r="Q101" s="447">
        <f t="shared" si="11"/>
        <v>0.0010204081632653062</v>
      </c>
      <c r="R101" s="448"/>
      <c r="S101" s="449"/>
      <c r="T101" s="409">
        <f>T77</f>
        <v>1</v>
      </c>
      <c r="U101" s="410"/>
      <c r="V101" s="411"/>
      <c r="W101" s="447">
        <f t="shared" si="12"/>
        <v>0.0002892681515765114</v>
      </c>
      <c r="X101" s="448"/>
      <c r="Y101" s="449"/>
      <c r="Z101" s="409">
        <f>Z77</f>
        <v>31</v>
      </c>
      <c r="AA101" s="410"/>
      <c r="AB101" s="410"/>
      <c r="AC101" s="410"/>
      <c r="AD101" s="410"/>
      <c r="AE101" s="411"/>
      <c r="AF101" s="447">
        <f t="shared" si="14"/>
        <v>0.000786263220635605</v>
      </c>
      <c r="AG101" s="448"/>
      <c r="AH101" s="451"/>
    </row>
    <row r="102" spans="1:34" ht="18.75" customHeight="1" thickBot="1">
      <c r="A102" s="516" t="s">
        <v>3</v>
      </c>
      <c r="B102" s="517"/>
      <c r="C102" s="517"/>
      <c r="D102" s="517"/>
      <c r="E102" s="517"/>
      <c r="F102" s="517"/>
      <c r="G102" s="517"/>
      <c r="H102" s="407">
        <f>SUM(H85:J101)</f>
        <v>5400</v>
      </c>
      <c r="I102" s="407"/>
      <c r="J102" s="407"/>
      <c r="K102" s="245" t="s">
        <v>47</v>
      </c>
      <c r="L102" s="245"/>
      <c r="M102" s="245"/>
      <c r="N102" s="408">
        <f>SUM(N85:P101)</f>
        <v>2115</v>
      </c>
      <c r="O102" s="408"/>
      <c r="P102" s="408"/>
      <c r="Q102" s="245" t="s">
        <v>151</v>
      </c>
      <c r="R102" s="245"/>
      <c r="S102" s="245"/>
      <c r="T102" s="246">
        <f>SUM(T85:V101)</f>
        <v>7515</v>
      </c>
      <c r="U102" s="247"/>
      <c r="V102" s="248"/>
      <c r="W102" s="245" t="s">
        <v>151</v>
      </c>
      <c r="X102" s="245"/>
      <c r="Y102" s="245"/>
      <c r="Z102" s="407">
        <f>SUM(Z85:AE101)</f>
        <v>78419</v>
      </c>
      <c r="AA102" s="407"/>
      <c r="AB102" s="407"/>
      <c r="AC102" s="407"/>
      <c r="AD102" s="407"/>
      <c r="AE102" s="407"/>
      <c r="AF102" s="245" t="s">
        <v>151</v>
      </c>
      <c r="AG102" s="245"/>
      <c r="AH102" s="249"/>
    </row>
    <row r="103" spans="1:34" ht="18.75" customHeight="1" thickBot="1">
      <c r="A103" s="507" t="s">
        <v>39</v>
      </c>
      <c r="B103" s="508"/>
      <c r="C103" s="508"/>
      <c r="D103" s="508"/>
      <c r="E103" s="508"/>
      <c r="F103" s="508"/>
      <c r="G103" s="508"/>
      <c r="H103" s="439">
        <f>H55+H79</f>
        <v>2477</v>
      </c>
      <c r="I103" s="439"/>
      <c r="J103" s="439"/>
      <c r="K103" s="440" t="s">
        <v>47</v>
      </c>
      <c r="L103" s="440"/>
      <c r="M103" s="440"/>
      <c r="N103" s="518">
        <f>N55+N79</f>
        <v>980</v>
      </c>
      <c r="O103" s="518"/>
      <c r="P103" s="518"/>
      <c r="Q103" s="440" t="s">
        <v>151</v>
      </c>
      <c r="R103" s="440"/>
      <c r="S103" s="440"/>
      <c r="T103" s="439">
        <f>T55+T79</f>
        <v>3457</v>
      </c>
      <c r="U103" s="439"/>
      <c r="V103" s="439"/>
      <c r="W103" s="440" t="s">
        <v>151</v>
      </c>
      <c r="X103" s="440"/>
      <c r="Y103" s="440"/>
      <c r="Z103" s="439">
        <f>Z55+Z79</f>
        <v>39427</v>
      </c>
      <c r="AA103" s="439"/>
      <c r="AB103" s="439"/>
      <c r="AC103" s="439"/>
      <c r="AD103" s="439"/>
      <c r="AE103" s="439"/>
      <c r="AF103" s="245" t="s">
        <v>47</v>
      </c>
      <c r="AG103" s="245"/>
      <c r="AH103" s="249"/>
    </row>
    <row r="104" spans="1:34" ht="18.75" customHeight="1">
      <c r="A104" s="55"/>
      <c r="B104" s="55"/>
      <c r="C104" s="55"/>
      <c r="D104" s="55"/>
      <c r="E104" s="55"/>
      <c r="F104" s="55"/>
      <c r="G104" s="55"/>
      <c r="H104" s="56"/>
      <c r="I104" s="56"/>
      <c r="J104" s="56"/>
      <c r="K104" s="57"/>
      <c r="L104" s="57"/>
      <c r="M104" s="57"/>
      <c r="N104" s="58"/>
      <c r="O104" s="58"/>
      <c r="P104" s="58"/>
      <c r="Q104" s="57"/>
      <c r="R104" s="57"/>
      <c r="S104" s="57"/>
      <c r="T104" s="56"/>
      <c r="U104" s="56"/>
      <c r="V104" s="56"/>
      <c r="W104" s="57"/>
      <c r="X104" s="57"/>
      <c r="Y104" s="57"/>
      <c r="Z104" s="56"/>
      <c r="AA104" s="56"/>
      <c r="AB104" s="56"/>
      <c r="AC104" s="56"/>
      <c r="AD104" s="56"/>
      <c r="AE104" s="56"/>
      <c r="AF104" s="57"/>
      <c r="AG104" s="57"/>
      <c r="AH104" s="57"/>
    </row>
    <row r="105" spans="2:43" ht="18.75" customHeight="1">
      <c r="B105" s="44" t="s">
        <v>65</v>
      </c>
      <c r="C105" s="2"/>
      <c r="D105" s="2"/>
      <c r="E105" s="2"/>
      <c r="F105" s="2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M105" s="12" t="s">
        <v>168</v>
      </c>
      <c r="AN105" s="12"/>
      <c r="AO105" s="12"/>
      <c r="AP105" s="12"/>
      <c r="AQ105" s="12"/>
    </row>
    <row r="106" spans="2:46" ht="18.75" customHeight="1">
      <c r="B106" s="2"/>
      <c r="C106" s="2"/>
      <c r="D106" s="2"/>
      <c r="E106" s="2"/>
      <c r="F106" s="2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L106" s="11"/>
      <c r="AM106" s="12" t="s">
        <v>75</v>
      </c>
      <c r="AN106" s="12"/>
      <c r="AO106" s="12"/>
      <c r="AP106" s="12"/>
      <c r="AQ106" s="50"/>
      <c r="AR106" s="50" t="s">
        <v>161</v>
      </c>
      <c r="AS106" s="51"/>
      <c r="AT106" s="13"/>
    </row>
    <row r="107" spans="2:45" ht="18.75" customHeight="1">
      <c r="B107" s="2"/>
      <c r="C107" s="2"/>
      <c r="D107" s="2"/>
      <c r="E107" s="2"/>
      <c r="F107" s="2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L107" s="11"/>
      <c r="AM107" s="14"/>
      <c r="AN107" s="14" t="s">
        <v>125</v>
      </c>
      <c r="AO107" s="14" t="s">
        <v>76</v>
      </c>
      <c r="AP107" s="14" t="s">
        <v>77</v>
      </c>
      <c r="AQ107" s="51" t="s">
        <v>104</v>
      </c>
      <c r="AR107" s="51" t="s">
        <v>158</v>
      </c>
      <c r="AS107" s="49" t="s">
        <v>3</v>
      </c>
    </row>
    <row r="108" spans="2:45" ht="23.25" customHeight="1">
      <c r="B108" s="2"/>
      <c r="C108" s="2"/>
      <c r="D108" s="2"/>
      <c r="E108" s="2"/>
      <c r="F108" s="2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L108" s="11"/>
      <c r="AM108" s="16" t="s">
        <v>10</v>
      </c>
      <c r="AN108" s="59">
        <f>W89</f>
        <v>0.47902805901070294</v>
      </c>
      <c r="AO108" s="59">
        <f>AF89</f>
        <v>0.42864027189489434</v>
      </c>
      <c r="AP108" s="15"/>
      <c r="AQ108" s="52"/>
      <c r="AR108" s="52"/>
      <c r="AS108" s="53"/>
    </row>
    <row r="109" spans="2:45" ht="23.25" customHeight="1">
      <c r="B109" s="2"/>
      <c r="C109" s="2"/>
      <c r="D109" s="2"/>
      <c r="E109" s="2"/>
      <c r="F109" s="2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L109" s="11"/>
      <c r="AM109" s="16" t="s">
        <v>12</v>
      </c>
      <c r="AN109" s="59">
        <f>W91</f>
        <v>0.606306045704368</v>
      </c>
      <c r="AO109" s="59">
        <f>AF91</f>
        <v>0.5831790397443376</v>
      </c>
      <c r="AP109" s="15"/>
      <c r="AQ109" s="52"/>
      <c r="AR109" s="52"/>
      <c r="AS109" s="53"/>
    </row>
    <row r="110" spans="2:45" ht="23.25" customHeight="1">
      <c r="B110" s="2"/>
      <c r="C110" s="2"/>
      <c r="D110" s="2"/>
      <c r="E110" s="2"/>
      <c r="F110" s="2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L110" s="11"/>
      <c r="AM110" s="16" t="s">
        <v>11</v>
      </c>
      <c r="AN110" s="59">
        <f>W85</f>
        <v>0.29418571015331213</v>
      </c>
      <c r="AO110" s="59">
        <f>AF85</f>
        <v>0.2891673218860172</v>
      </c>
      <c r="AP110" s="15"/>
      <c r="AQ110" s="52"/>
      <c r="AR110" s="52"/>
      <c r="AS110" s="53"/>
    </row>
    <row r="111" spans="2:45" ht="23.25" customHeight="1">
      <c r="B111" s="2"/>
      <c r="C111" s="2"/>
      <c r="D111" s="2"/>
      <c r="E111" s="2"/>
      <c r="F111" s="2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L111" s="11"/>
      <c r="AM111" s="16" t="s">
        <v>156</v>
      </c>
      <c r="AN111" s="59">
        <f>W87</f>
        <v>0.2100086780445473</v>
      </c>
      <c r="AO111" s="59">
        <f>AF87</f>
        <v>0.13138204783523982</v>
      </c>
      <c r="AP111" s="15"/>
      <c r="AQ111" s="54"/>
      <c r="AR111" s="52"/>
      <c r="AS111" s="53"/>
    </row>
    <row r="112" spans="2:45" ht="23.25" customHeight="1">
      <c r="B112" s="2"/>
      <c r="C112" s="2"/>
      <c r="D112" s="2"/>
      <c r="E112" s="2"/>
      <c r="F112" s="2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L112" s="11"/>
      <c r="AM112" s="16" t="s">
        <v>107</v>
      </c>
      <c r="AN112" s="59">
        <f>W93</f>
        <v>0.15562626554816314</v>
      </c>
      <c r="AO112" s="59">
        <f>AF93</f>
        <v>0.129682704745479</v>
      </c>
      <c r="AP112" s="15"/>
      <c r="AQ112" s="54"/>
      <c r="AR112" s="54"/>
      <c r="AS112" s="53"/>
    </row>
    <row r="113" spans="2:45" ht="23.25" customHeight="1">
      <c r="B113" s="2"/>
      <c r="C113" s="2"/>
      <c r="D113" s="2"/>
      <c r="E113" s="2"/>
      <c r="F113" s="2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L113" s="11"/>
      <c r="AM113" s="16" t="s">
        <v>67</v>
      </c>
      <c r="AN113" s="59">
        <f>W90</f>
        <v>0.11744286954006364</v>
      </c>
      <c r="AO113" s="59">
        <f>AF90</f>
        <v>0.12430567884951936</v>
      </c>
      <c r="AP113" s="15"/>
      <c r="AQ113" s="54"/>
      <c r="AR113" s="54"/>
      <c r="AS113" s="53"/>
    </row>
    <row r="114" spans="2:45" ht="23.25" customHeight="1">
      <c r="B114" s="2"/>
      <c r="C114" s="2"/>
      <c r="D114" s="2"/>
      <c r="E114" s="2"/>
      <c r="F114" s="2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L114" s="11"/>
      <c r="AM114" s="16" t="s">
        <v>66</v>
      </c>
      <c r="AN114" s="59">
        <f>W88</f>
        <v>0.07463118310673995</v>
      </c>
      <c r="AO114" s="59">
        <f>AF88</f>
        <v>0.03763918127171735</v>
      </c>
      <c r="AP114" s="15"/>
      <c r="AQ114" s="54"/>
      <c r="AR114" s="54"/>
      <c r="AS114" s="53"/>
    </row>
    <row r="115" spans="2:45" ht="23.25" customHeight="1">
      <c r="B115" s="2"/>
      <c r="C115" s="2"/>
      <c r="D115" s="2"/>
      <c r="E115" s="2"/>
      <c r="F115" s="2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L115" s="11"/>
      <c r="AM115" s="16" t="s">
        <v>35</v>
      </c>
      <c r="AN115" s="59">
        <f>W86</f>
        <v>0.035290714492334396</v>
      </c>
      <c r="AO115" s="59">
        <f>AF86</f>
        <v>0.023080630025109697</v>
      </c>
      <c r="AP115" s="15"/>
      <c r="AQ115" s="54"/>
      <c r="AR115" s="54"/>
      <c r="AS115" s="53"/>
    </row>
    <row r="116" spans="2:45" ht="23.25" customHeight="1">
      <c r="B116" s="2"/>
      <c r="C116" s="2"/>
      <c r="D116" s="2"/>
      <c r="E116" s="2"/>
      <c r="F116" s="2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L116" s="11"/>
      <c r="AM116" s="16" t="s">
        <v>71</v>
      </c>
      <c r="AN116" s="59">
        <f>W97</f>
        <v>0.03442291003760486</v>
      </c>
      <c r="AO116" s="59">
        <f>AF97</f>
        <v>0.028026479316204632</v>
      </c>
      <c r="AP116" s="15"/>
      <c r="AQ116" s="54"/>
      <c r="AR116" s="54"/>
      <c r="AS116" s="53"/>
    </row>
    <row r="117" spans="2:45" ht="23.25" customHeight="1">
      <c r="B117" s="2"/>
      <c r="C117" s="2"/>
      <c r="D117" s="2"/>
      <c r="E117" s="2"/>
      <c r="F117" s="2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L117" s="11"/>
      <c r="AM117" s="16" t="s">
        <v>69</v>
      </c>
      <c r="AN117" s="59">
        <f>W95</f>
        <v>0.04715070870697136</v>
      </c>
      <c r="AO117" s="59">
        <f>AF95</f>
        <v>0.04532427017018794</v>
      </c>
      <c r="AP117" s="15"/>
      <c r="AQ117" s="54"/>
      <c r="AR117" s="54"/>
      <c r="AS117" s="53"/>
    </row>
    <row r="118" spans="2:45" ht="23.25" customHeight="1">
      <c r="B118" s="2"/>
      <c r="C118" s="2"/>
      <c r="D118" s="2"/>
      <c r="E118" s="2"/>
      <c r="F118" s="2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L118" s="11"/>
      <c r="AM118" s="16" t="s">
        <v>68</v>
      </c>
      <c r="AN118" s="59">
        <f>W92</f>
        <v>0.07839166907723459</v>
      </c>
      <c r="AO118" s="59">
        <f>AF92</f>
        <v>0.11301899713394374</v>
      </c>
      <c r="AP118" s="15"/>
      <c r="AQ118" s="54"/>
      <c r="AR118" s="54"/>
      <c r="AS118" s="53"/>
    </row>
    <row r="119" spans="2:45" ht="23.25" customHeight="1">
      <c r="B119" s="2"/>
      <c r="C119" s="2"/>
      <c r="D119" s="2"/>
      <c r="E119" s="2"/>
      <c r="F119" s="2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L119" s="11"/>
      <c r="AM119" s="17" t="s">
        <v>72</v>
      </c>
      <c r="AN119" s="59">
        <f>W98</f>
        <v>0.03239803297656928</v>
      </c>
      <c r="AO119" s="59">
        <f>AF98</f>
        <v>0.03302305526669541</v>
      </c>
      <c r="AP119" s="15"/>
      <c r="AQ119" s="54"/>
      <c r="AR119" s="54"/>
      <c r="AS119" s="53"/>
    </row>
    <row r="120" spans="2:45" ht="23.25" customHeight="1">
      <c r="B120" s="2"/>
      <c r="C120" s="2"/>
      <c r="D120" s="2"/>
      <c r="E120" s="2"/>
      <c r="F120" s="2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L120" s="11"/>
      <c r="AM120" s="17" t="s">
        <v>157</v>
      </c>
      <c r="AN120" s="59">
        <f>W94</f>
        <v>0.008678044547295342</v>
      </c>
      <c r="AO120" s="59">
        <f>AF94</f>
        <v>0.020518933725619498</v>
      </c>
      <c r="AP120" s="15"/>
      <c r="AQ120" s="54"/>
      <c r="AR120" s="54"/>
      <c r="AS120" s="53"/>
    </row>
    <row r="121" spans="2:45" ht="23.25" customHeight="1">
      <c r="B121" s="2"/>
      <c r="C121" s="2"/>
      <c r="D121" s="2"/>
      <c r="E121" s="2"/>
      <c r="F121" s="2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L121" s="11"/>
      <c r="AM121" s="17" t="s">
        <v>70</v>
      </c>
      <c r="AN121" s="59">
        <f>W96</f>
        <v>0</v>
      </c>
      <c r="AO121" s="59">
        <f>AF96</f>
        <v>0.0001775433078854592</v>
      </c>
      <c r="AP121" s="15"/>
      <c r="AQ121" s="54"/>
      <c r="AR121" s="54"/>
      <c r="AS121" s="53"/>
    </row>
    <row r="122" spans="2:45" ht="23.25" customHeight="1">
      <c r="B122" s="2"/>
      <c r="C122" s="2"/>
      <c r="D122" s="2"/>
      <c r="E122" s="2"/>
      <c r="F122" s="2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L122" s="11"/>
      <c r="AM122" s="17" t="s">
        <v>73</v>
      </c>
      <c r="AN122" s="59">
        <f>W99</f>
        <v>0</v>
      </c>
      <c r="AO122" s="59">
        <f>AF99</f>
        <v>0.0005072665939584548</v>
      </c>
      <c r="AP122" s="15"/>
      <c r="AQ122" s="54"/>
      <c r="AR122" s="54"/>
      <c r="AS122" s="53"/>
    </row>
    <row r="123" spans="2:45" ht="23.25" customHeight="1">
      <c r="B123" s="2"/>
      <c r="C123" s="2"/>
      <c r="D123" s="2"/>
      <c r="E123" s="2"/>
      <c r="F123" s="2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L123" s="11"/>
      <c r="AM123" s="17" t="s">
        <v>74</v>
      </c>
      <c r="AN123" s="59">
        <f>W100</f>
        <v>0</v>
      </c>
      <c r="AO123" s="59">
        <f>AF100</f>
        <v>0.0005072665939584548</v>
      </c>
      <c r="AP123" s="15"/>
      <c r="AQ123" s="54"/>
      <c r="AR123" s="54"/>
      <c r="AS123" s="53"/>
    </row>
    <row r="124" spans="2:65" ht="51" customHeight="1">
      <c r="B124" s="2"/>
      <c r="C124" s="2"/>
      <c r="D124" s="2"/>
      <c r="E124" s="2"/>
      <c r="F124" s="2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L124" s="11"/>
      <c r="AM124" s="35"/>
      <c r="AN124" s="36"/>
      <c r="AO124" s="36"/>
      <c r="AP124" s="36"/>
      <c r="AQ124" s="62"/>
      <c r="AR124" s="62"/>
      <c r="AS124" s="62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</row>
    <row r="125" spans="2:65" ht="23.25" customHeight="1">
      <c r="B125" s="2"/>
      <c r="C125" s="2"/>
      <c r="D125" s="2"/>
      <c r="E125" s="2"/>
      <c r="F125" s="2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L125" s="11"/>
      <c r="AM125" s="4"/>
      <c r="AN125" s="4"/>
      <c r="AO125" s="4"/>
      <c r="AP125" s="36"/>
      <c r="AQ125" s="63"/>
      <c r="AR125" s="63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</row>
    <row r="126" spans="1:65" ht="24" customHeight="1">
      <c r="A126" s="117" t="s">
        <v>165</v>
      </c>
      <c r="B126" s="118"/>
      <c r="C126" s="118"/>
      <c r="D126" s="118"/>
      <c r="E126" s="118"/>
      <c r="F126" s="118"/>
      <c r="G126" s="118"/>
      <c r="H126" s="118"/>
      <c r="I126" s="118"/>
      <c r="AM126" s="4"/>
      <c r="AN126" s="4"/>
      <c r="AO126" s="4"/>
      <c r="AP126" s="4"/>
      <c r="AQ126" s="4"/>
      <c r="AR126" s="4"/>
      <c r="AS126" s="6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</row>
    <row r="127" spans="1:65" ht="17.25" customHeight="1" thickBot="1">
      <c r="A127" s="119"/>
      <c r="B127" s="118"/>
      <c r="C127" s="118"/>
      <c r="D127" s="118"/>
      <c r="E127" s="118"/>
      <c r="F127" s="118"/>
      <c r="G127" s="118"/>
      <c r="H127" s="118"/>
      <c r="I127" s="118"/>
      <c r="S127" s="542" t="s">
        <v>175</v>
      </c>
      <c r="T127" s="542"/>
      <c r="U127" s="542"/>
      <c r="V127" s="542"/>
      <c r="W127" s="542"/>
      <c r="X127" s="542"/>
      <c r="AM127" s="4"/>
      <c r="AN127" s="65"/>
      <c r="AO127" s="4"/>
      <c r="AP127" s="65"/>
      <c r="AQ127" s="66"/>
      <c r="AR127" s="66"/>
      <c r="AS127" s="66"/>
      <c r="AT127" s="66"/>
      <c r="AU127" s="66"/>
      <c r="AV127" s="66"/>
      <c r="AW127" s="66"/>
      <c r="AX127" s="66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</row>
    <row r="128" spans="1:92" ht="30" customHeight="1" thickBot="1">
      <c r="A128" s="336" t="s">
        <v>96</v>
      </c>
      <c r="B128" s="392"/>
      <c r="C128" s="393"/>
      <c r="D128" s="252" t="s">
        <v>115</v>
      </c>
      <c r="E128" s="240"/>
      <c r="F128" s="240"/>
      <c r="G128" s="240"/>
      <c r="H128" s="241"/>
      <c r="I128" s="254" t="s">
        <v>78</v>
      </c>
      <c r="J128" s="255"/>
      <c r="K128" s="255"/>
      <c r="L128" s="255"/>
      <c r="M128" s="255"/>
      <c r="N128" s="256"/>
      <c r="O128" s="418" t="s">
        <v>79</v>
      </c>
      <c r="P128" s="419"/>
      <c r="Q128" s="419"/>
      <c r="R128" s="419"/>
      <c r="S128" s="421"/>
      <c r="T128" s="418" t="s">
        <v>80</v>
      </c>
      <c r="U128" s="419"/>
      <c r="V128" s="419"/>
      <c r="W128" s="419"/>
      <c r="X128" s="420"/>
      <c r="AM128" s="4"/>
      <c r="AN128" s="4"/>
      <c r="AO128" s="4"/>
      <c r="AP128" s="67"/>
      <c r="AQ128" s="66"/>
      <c r="AR128" s="66"/>
      <c r="AS128" s="66"/>
      <c r="AT128" s="66"/>
      <c r="AU128" s="66"/>
      <c r="AV128" s="66"/>
      <c r="AW128" s="66"/>
      <c r="AX128" s="66"/>
      <c r="AY128" s="4"/>
      <c r="AZ128" s="4"/>
      <c r="BA128" s="4"/>
      <c r="BB128" s="4"/>
      <c r="BC128" s="4"/>
      <c r="BD128" s="4"/>
      <c r="BE128" s="4"/>
      <c r="BF128" s="4"/>
      <c r="BG128" s="4"/>
      <c r="BH128" s="263"/>
      <c r="BI128" s="263"/>
      <c r="BJ128" s="263"/>
      <c r="BK128" s="263"/>
      <c r="BL128" s="263"/>
      <c r="BM128" s="263"/>
      <c r="BU128" s="317" t="s">
        <v>106</v>
      </c>
      <c r="BV128" s="318"/>
      <c r="BW128" s="319"/>
      <c r="BX128" s="328" t="s">
        <v>107</v>
      </c>
      <c r="BY128" s="329"/>
      <c r="BZ128" s="330"/>
      <c r="CA128" s="331" t="s">
        <v>112</v>
      </c>
      <c r="CB128" s="332"/>
      <c r="CC128" s="333"/>
      <c r="CD128" s="328" t="s">
        <v>120</v>
      </c>
      <c r="CE128" s="329"/>
      <c r="CF128" s="330"/>
      <c r="CG128" s="328" t="s">
        <v>108</v>
      </c>
      <c r="CH128" s="329"/>
      <c r="CI128" s="330"/>
      <c r="CJ128" s="20"/>
      <c r="CK128" s="21"/>
      <c r="CL128" s="21" t="s">
        <v>113</v>
      </c>
      <c r="CM128" s="21"/>
      <c r="CN128" s="22"/>
    </row>
    <row r="129" spans="1:92" ht="21" customHeight="1" thickBot="1">
      <c r="A129" s="441" t="s">
        <v>97</v>
      </c>
      <c r="B129" s="445" t="s">
        <v>138</v>
      </c>
      <c r="C129" s="446"/>
      <c r="D129" s="250">
        <f>CJ132</f>
        <v>378</v>
      </c>
      <c r="E129" s="251"/>
      <c r="F129" s="251"/>
      <c r="G129" s="251"/>
      <c r="H129" s="120" t="s">
        <v>9</v>
      </c>
      <c r="I129" s="505">
        <f>CK132</f>
        <v>20027</v>
      </c>
      <c r="J129" s="506"/>
      <c r="K129" s="506"/>
      <c r="L129" s="506"/>
      <c r="M129" s="506"/>
      <c r="N129" s="121" t="s">
        <v>83</v>
      </c>
      <c r="O129" s="710">
        <f>CL132</f>
        <v>50030</v>
      </c>
      <c r="P129" s="711"/>
      <c r="Q129" s="711"/>
      <c r="R129" s="711"/>
      <c r="S129" s="121" t="s">
        <v>83</v>
      </c>
      <c r="T129" s="723">
        <f>ROUND(I129/O129,3)</f>
        <v>0.4</v>
      </c>
      <c r="U129" s="724"/>
      <c r="V129" s="724"/>
      <c r="W129" s="724"/>
      <c r="X129" s="122"/>
      <c r="AM129" s="4"/>
      <c r="AN129" s="4"/>
      <c r="AO129" s="4"/>
      <c r="AP129" s="29"/>
      <c r="AQ129" s="38"/>
      <c r="AR129" s="38"/>
      <c r="AS129" s="376"/>
      <c r="AT129" s="376"/>
      <c r="AU129" s="376"/>
      <c r="AV129" s="376"/>
      <c r="AW129" s="376"/>
      <c r="AX129" s="377"/>
      <c r="AY129" s="377"/>
      <c r="AZ129" s="377"/>
      <c r="BA129" s="377"/>
      <c r="BB129" s="377"/>
      <c r="BC129" s="377"/>
      <c r="BD129" s="376"/>
      <c r="BE129" s="376"/>
      <c r="BF129" s="376"/>
      <c r="BG129" s="376"/>
      <c r="BH129" s="376"/>
      <c r="BI129" s="376"/>
      <c r="BJ129" s="376"/>
      <c r="BK129" s="376"/>
      <c r="BL129" s="376"/>
      <c r="BM129" s="376"/>
      <c r="BR129" s="336" t="s">
        <v>96</v>
      </c>
      <c r="BS129" s="337"/>
      <c r="BT129" s="337"/>
      <c r="BU129" s="61" t="s">
        <v>104</v>
      </c>
      <c r="BV129" s="60" t="s">
        <v>105</v>
      </c>
      <c r="BW129" s="39" t="s">
        <v>3</v>
      </c>
      <c r="BX129" s="61" t="s">
        <v>104</v>
      </c>
      <c r="BY129" s="60" t="s">
        <v>105</v>
      </c>
      <c r="BZ129" s="39" t="s">
        <v>3</v>
      </c>
      <c r="CA129" s="61" t="s">
        <v>104</v>
      </c>
      <c r="CB129" s="60" t="s">
        <v>105</v>
      </c>
      <c r="CC129" s="39" t="s">
        <v>3</v>
      </c>
      <c r="CD129" s="61" t="s">
        <v>104</v>
      </c>
      <c r="CE129" s="60" t="s">
        <v>105</v>
      </c>
      <c r="CF129" s="39" t="s">
        <v>3</v>
      </c>
      <c r="CG129" s="6" t="s">
        <v>104</v>
      </c>
      <c r="CH129" s="7" t="s">
        <v>105</v>
      </c>
      <c r="CI129" s="39" t="s">
        <v>3</v>
      </c>
      <c r="CJ129" s="40" t="s">
        <v>122</v>
      </c>
      <c r="CK129" s="41" t="s">
        <v>109</v>
      </c>
      <c r="CL129" s="41" t="s">
        <v>110</v>
      </c>
      <c r="CM129" s="41" t="s">
        <v>111</v>
      </c>
      <c r="CN129" s="42" t="s">
        <v>15</v>
      </c>
    </row>
    <row r="130" spans="1:92" ht="21" customHeight="1">
      <c r="A130" s="442"/>
      <c r="B130" s="390" t="s">
        <v>139</v>
      </c>
      <c r="C130" s="391"/>
      <c r="D130" s="235">
        <f>CJ135</f>
        <v>488</v>
      </c>
      <c r="E130" s="236"/>
      <c r="F130" s="236"/>
      <c r="G130" s="236"/>
      <c r="H130" s="123"/>
      <c r="I130" s="427">
        <f>CK135</f>
        <v>41201</v>
      </c>
      <c r="J130" s="428"/>
      <c r="K130" s="428"/>
      <c r="L130" s="428"/>
      <c r="M130" s="428"/>
      <c r="N130" s="124"/>
      <c r="O130" s="268">
        <f>CL135</f>
        <v>104730</v>
      </c>
      <c r="P130" s="269"/>
      <c r="Q130" s="269"/>
      <c r="R130" s="269"/>
      <c r="S130" s="124"/>
      <c r="T130" s="264">
        <f>ROUND(I130/O130,3)</f>
        <v>0.393</v>
      </c>
      <c r="U130" s="265"/>
      <c r="V130" s="265"/>
      <c r="W130" s="265"/>
      <c r="X130" s="125"/>
      <c r="AM130" s="4"/>
      <c r="AN130" s="4"/>
      <c r="AO130" s="4"/>
      <c r="AP130" s="345"/>
      <c r="AQ130" s="229"/>
      <c r="AR130" s="253"/>
      <c r="AS130" s="275"/>
      <c r="AT130" s="275"/>
      <c r="AU130" s="275"/>
      <c r="AV130" s="275"/>
      <c r="AW130" s="71"/>
      <c r="AX130" s="275"/>
      <c r="AY130" s="275"/>
      <c r="AZ130" s="275"/>
      <c r="BA130" s="275"/>
      <c r="BB130" s="275"/>
      <c r="BC130" s="72"/>
      <c r="BD130" s="308"/>
      <c r="BE130" s="308"/>
      <c r="BF130" s="308"/>
      <c r="BG130" s="308"/>
      <c r="BH130" s="72"/>
      <c r="BI130" s="309"/>
      <c r="BJ130" s="309"/>
      <c r="BK130" s="309"/>
      <c r="BL130" s="309"/>
      <c r="BM130" s="4"/>
      <c r="BR130" s="306" t="s">
        <v>97</v>
      </c>
      <c r="BS130" s="326" t="s">
        <v>102</v>
      </c>
      <c r="BT130" s="327"/>
      <c r="BU130" s="195">
        <v>5402180</v>
      </c>
      <c r="BV130" s="203">
        <v>0</v>
      </c>
      <c r="BW130" s="216">
        <f>SUM(BU130:BV130)</f>
        <v>5402180</v>
      </c>
      <c r="BX130" s="195">
        <v>25245</v>
      </c>
      <c r="BY130" s="203">
        <v>0</v>
      </c>
      <c r="BZ130" s="216">
        <f>SUM(BX130:BY130)</f>
        <v>25245</v>
      </c>
      <c r="CA130" s="195">
        <v>79680</v>
      </c>
      <c r="CB130" s="203">
        <v>0</v>
      </c>
      <c r="CC130" s="216">
        <f>SUM(CA130:CB130)</f>
        <v>79680</v>
      </c>
      <c r="CD130" s="195">
        <v>0</v>
      </c>
      <c r="CE130" s="203">
        <v>0</v>
      </c>
      <c r="CF130" s="216">
        <f>SUM(CD130:CE130)</f>
        <v>0</v>
      </c>
      <c r="CG130" s="199">
        <f>BU130+BX130+CA130+CD130</f>
        <v>5507105</v>
      </c>
      <c r="CH130" s="207">
        <f>BV130+BY130+CB130+CE130</f>
        <v>0</v>
      </c>
      <c r="CI130" s="216">
        <f>SUM(CG130:CH130)</f>
        <v>5507105</v>
      </c>
      <c r="CJ130" s="195">
        <v>279</v>
      </c>
      <c r="CK130" s="207">
        <f>ROUND(CI130/CJ130,0)</f>
        <v>19739</v>
      </c>
      <c r="CL130" s="221">
        <v>50030</v>
      </c>
      <c r="CM130" s="207">
        <f>CJ130*CL130</f>
        <v>13958370</v>
      </c>
      <c r="CN130" s="45">
        <f>ROUND(CK130/CL130,3)*100</f>
        <v>39.5</v>
      </c>
    </row>
    <row r="131" spans="1:92" ht="21" customHeight="1">
      <c r="A131" s="442"/>
      <c r="B131" s="390" t="s">
        <v>140</v>
      </c>
      <c r="C131" s="391"/>
      <c r="D131" s="235">
        <f>CJ138</f>
        <v>982</v>
      </c>
      <c r="E131" s="236"/>
      <c r="F131" s="236"/>
      <c r="G131" s="236"/>
      <c r="H131" s="123"/>
      <c r="I131" s="427">
        <f>CK138</f>
        <v>97250</v>
      </c>
      <c r="J131" s="428"/>
      <c r="K131" s="428"/>
      <c r="L131" s="428"/>
      <c r="M131" s="428"/>
      <c r="N131" s="124"/>
      <c r="O131" s="268">
        <f>CL138</f>
        <v>166920</v>
      </c>
      <c r="P131" s="269"/>
      <c r="Q131" s="269"/>
      <c r="R131" s="269"/>
      <c r="S131" s="124"/>
      <c r="T131" s="264">
        <f aca="true" t="shared" si="18" ref="T131:T136">ROUND(I131/O131,3)</f>
        <v>0.583</v>
      </c>
      <c r="U131" s="265"/>
      <c r="V131" s="265"/>
      <c r="W131" s="265"/>
      <c r="X131" s="125"/>
      <c r="AM131" s="4"/>
      <c r="AN131" s="4"/>
      <c r="AO131" s="4"/>
      <c r="AP131" s="345"/>
      <c r="AQ131" s="229"/>
      <c r="AR131" s="253"/>
      <c r="AS131" s="275"/>
      <c r="AT131" s="275"/>
      <c r="AU131" s="275"/>
      <c r="AV131" s="275"/>
      <c r="AW131" s="71"/>
      <c r="AX131" s="275"/>
      <c r="AY131" s="275"/>
      <c r="AZ131" s="275"/>
      <c r="BA131" s="275"/>
      <c r="BB131" s="275"/>
      <c r="BC131" s="72"/>
      <c r="BD131" s="308"/>
      <c r="BE131" s="308"/>
      <c r="BF131" s="308"/>
      <c r="BG131" s="308"/>
      <c r="BH131" s="72"/>
      <c r="BI131" s="309"/>
      <c r="BJ131" s="309"/>
      <c r="BK131" s="309"/>
      <c r="BL131" s="309"/>
      <c r="BM131" s="4"/>
      <c r="BR131" s="743"/>
      <c r="BS131" s="320" t="s">
        <v>103</v>
      </c>
      <c r="BT131" s="311"/>
      <c r="BU131" s="196">
        <v>1999301</v>
      </c>
      <c r="BV131" s="204">
        <v>0</v>
      </c>
      <c r="BW131" s="217">
        <f>SUM(BU131:BV131)</f>
        <v>1999301</v>
      </c>
      <c r="BX131" s="196">
        <v>0</v>
      </c>
      <c r="BY131" s="204">
        <v>0</v>
      </c>
      <c r="BZ131" s="217">
        <f>SUM(BX131:BY131)</f>
        <v>0</v>
      </c>
      <c r="CA131" s="196">
        <v>10060</v>
      </c>
      <c r="CB131" s="204">
        <v>0</v>
      </c>
      <c r="CC131" s="217">
        <f>SUM(CA131:CB131)</f>
        <v>10060</v>
      </c>
      <c r="CD131" s="196">
        <v>53656</v>
      </c>
      <c r="CE131" s="204">
        <v>0</v>
      </c>
      <c r="CF131" s="217">
        <f>SUM(CD131:CE131)</f>
        <v>53656</v>
      </c>
      <c r="CG131" s="200">
        <f>BU131+BX131+CA131+CD131</f>
        <v>2063017</v>
      </c>
      <c r="CH131" s="208">
        <f>BV131+BY131+CB131+CE131</f>
        <v>0</v>
      </c>
      <c r="CI131" s="217">
        <f>SUM(CG131:CH131)</f>
        <v>2063017</v>
      </c>
      <c r="CJ131" s="196">
        <v>99</v>
      </c>
      <c r="CK131" s="208">
        <f>ROUND(CI131/CJ131,0)</f>
        <v>20839</v>
      </c>
      <c r="CL131" s="222">
        <v>50030</v>
      </c>
      <c r="CM131" s="223">
        <f>CJ131*CL131</f>
        <v>4952970</v>
      </c>
      <c r="CN131" s="46">
        <f aca="true" t="shared" si="19" ref="CN131:CN162">ROUND(CK131/CL131,3)*100</f>
        <v>41.699999999999996</v>
      </c>
    </row>
    <row r="132" spans="1:92" ht="21" customHeight="1" thickBot="1">
      <c r="A132" s="442"/>
      <c r="B132" s="390" t="s">
        <v>141</v>
      </c>
      <c r="C132" s="391"/>
      <c r="D132" s="235">
        <f>CJ141</f>
        <v>690</v>
      </c>
      <c r="E132" s="236"/>
      <c r="F132" s="236"/>
      <c r="G132" s="236"/>
      <c r="H132" s="123"/>
      <c r="I132" s="427">
        <f>CK141</f>
        <v>151213</v>
      </c>
      <c r="J132" s="428"/>
      <c r="K132" s="428"/>
      <c r="L132" s="428"/>
      <c r="M132" s="428"/>
      <c r="N132" s="124"/>
      <c r="O132" s="268">
        <f>CL141</f>
        <v>196160</v>
      </c>
      <c r="P132" s="269"/>
      <c r="Q132" s="269"/>
      <c r="R132" s="269"/>
      <c r="S132" s="124"/>
      <c r="T132" s="264">
        <f t="shared" si="18"/>
        <v>0.771</v>
      </c>
      <c r="U132" s="265"/>
      <c r="V132" s="265"/>
      <c r="W132" s="265"/>
      <c r="X132" s="125"/>
      <c r="AM132" s="4"/>
      <c r="AN132" s="4"/>
      <c r="AO132" s="4"/>
      <c r="AP132" s="345"/>
      <c r="AQ132" s="229"/>
      <c r="AR132" s="253"/>
      <c r="AS132" s="275"/>
      <c r="AT132" s="275"/>
      <c r="AU132" s="275"/>
      <c r="AV132" s="275"/>
      <c r="AW132" s="71"/>
      <c r="AX132" s="275"/>
      <c r="AY132" s="275"/>
      <c r="AZ132" s="275"/>
      <c r="BA132" s="275"/>
      <c r="BB132" s="275"/>
      <c r="BC132" s="72"/>
      <c r="BD132" s="308"/>
      <c r="BE132" s="308"/>
      <c r="BF132" s="308"/>
      <c r="BG132" s="308"/>
      <c r="BH132" s="72"/>
      <c r="BI132" s="309"/>
      <c r="BJ132" s="309"/>
      <c r="BK132" s="309"/>
      <c r="BL132" s="309"/>
      <c r="BM132" s="4"/>
      <c r="BR132" s="743"/>
      <c r="BS132" s="334" t="s">
        <v>81</v>
      </c>
      <c r="BT132" s="335"/>
      <c r="BU132" s="197">
        <f>SUM(BU130:BU131)</f>
        <v>7401481</v>
      </c>
      <c r="BV132" s="205">
        <f>SUM(BV130:BV131)</f>
        <v>0</v>
      </c>
      <c r="BW132" s="218">
        <f>SUM(BW130:BW131)</f>
        <v>7401481</v>
      </c>
      <c r="BX132" s="211">
        <f aca="true" t="shared" si="20" ref="BX132:CJ132">SUM(BX130:BX131)</f>
        <v>25245</v>
      </c>
      <c r="BY132" s="205">
        <f t="shared" si="20"/>
        <v>0</v>
      </c>
      <c r="BZ132" s="218">
        <f t="shared" si="20"/>
        <v>25245</v>
      </c>
      <c r="CA132" s="211">
        <f t="shared" si="20"/>
        <v>89740</v>
      </c>
      <c r="CB132" s="205">
        <f t="shared" si="20"/>
        <v>0</v>
      </c>
      <c r="CC132" s="218">
        <f t="shared" si="20"/>
        <v>89740</v>
      </c>
      <c r="CD132" s="211">
        <f t="shared" si="20"/>
        <v>53656</v>
      </c>
      <c r="CE132" s="205">
        <f t="shared" si="20"/>
        <v>0</v>
      </c>
      <c r="CF132" s="218">
        <f t="shared" si="20"/>
        <v>53656</v>
      </c>
      <c r="CG132" s="219">
        <f t="shared" si="20"/>
        <v>7570122</v>
      </c>
      <c r="CH132" s="212">
        <f t="shared" si="20"/>
        <v>0</v>
      </c>
      <c r="CI132" s="218">
        <f t="shared" si="20"/>
        <v>7570122</v>
      </c>
      <c r="CJ132" s="197">
        <f t="shared" si="20"/>
        <v>378</v>
      </c>
      <c r="CK132" s="212">
        <f>ROUND(CI132/CJ132,0)</f>
        <v>20027</v>
      </c>
      <c r="CL132" s="224">
        <v>50030</v>
      </c>
      <c r="CM132" s="212">
        <f>SUM(CM130:CM131)</f>
        <v>18911340</v>
      </c>
      <c r="CN132" s="47">
        <f t="shared" si="19"/>
        <v>40</v>
      </c>
    </row>
    <row r="133" spans="1:92" ht="21" customHeight="1">
      <c r="A133" s="442"/>
      <c r="B133" s="390" t="s">
        <v>142</v>
      </c>
      <c r="C133" s="391"/>
      <c r="D133" s="235">
        <f>CJ144</f>
        <v>424</v>
      </c>
      <c r="E133" s="236"/>
      <c r="F133" s="236"/>
      <c r="G133" s="236"/>
      <c r="H133" s="123"/>
      <c r="I133" s="427">
        <f>CK144</f>
        <v>202890</v>
      </c>
      <c r="J133" s="428"/>
      <c r="K133" s="428"/>
      <c r="L133" s="428"/>
      <c r="M133" s="428"/>
      <c r="N133" s="124"/>
      <c r="O133" s="268">
        <f>CL144</f>
        <v>269310</v>
      </c>
      <c r="P133" s="269"/>
      <c r="Q133" s="269"/>
      <c r="R133" s="269"/>
      <c r="S133" s="124"/>
      <c r="T133" s="264">
        <f t="shared" si="18"/>
        <v>0.753</v>
      </c>
      <c r="U133" s="265"/>
      <c r="V133" s="265"/>
      <c r="W133" s="265"/>
      <c r="X133" s="125"/>
      <c r="AM133" s="4"/>
      <c r="AN133" s="4"/>
      <c r="AO133" s="4"/>
      <c r="AP133" s="345"/>
      <c r="AQ133" s="229"/>
      <c r="AR133" s="253"/>
      <c r="AS133" s="275"/>
      <c r="AT133" s="275"/>
      <c r="AU133" s="275"/>
      <c r="AV133" s="275"/>
      <c r="AW133" s="73"/>
      <c r="AX133" s="275"/>
      <c r="AY133" s="275"/>
      <c r="AZ133" s="275"/>
      <c r="BA133" s="275"/>
      <c r="BB133" s="275"/>
      <c r="BC133" s="32"/>
      <c r="BD133" s="308"/>
      <c r="BE133" s="308"/>
      <c r="BF133" s="308"/>
      <c r="BG133" s="308"/>
      <c r="BH133" s="32"/>
      <c r="BI133" s="309"/>
      <c r="BJ133" s="309"/>
      <c r="BK133" s="309"/>
      <c r="BL133" s="309"/>
      <c r="BM133" s="4"/>
      <c r="BR133" s="743"/>
      <c r="BS133" s="326" t="s">
        <v>102</v>
      </c>
      <c r="BT133" s="327"/>
      <c r="BU133" s="195">
        <v>15647005</v>
      </c>
      <c r="BV133" s="203">
        <v>0</v>
      </c>
      <c r="BW133" s="216">
        <f>SUM(BU133:BV133)</f>
        <v>15647005</v>
      </c>
      <c r="BX133" s="195">
        <v>33306</v>
      </c>
      <c r="BY133" s="203">
        <v>0</v>
      </c>
      <c r="BZ133" s="216">
        <f>SUM(BX133:BY133)</f>
        <v>33306</v>
      </c>
      <c r="CA133" s="195">
        <v>513968</v>
      </c>
      <c r="CB133" s="203">
        <v>0</v>
      </c>
      <c r="CC133" s="216">
        <f>SUM(CA133:CB133)</f>
        <v>513968</v>
      </c>
      <c r="CD133" s="195">
        <v>0</v>
      </c>
      <c r="CE133" s="203">
        <v>0</v>
      </c>
      <c r="CF133" s="216">
        <f>SUM(CD133:CE133)</f>
        <v>0</v>
      </c>
      <c r="CG133" s="199">
        <f>BU133+BX133+CA133+CD133</f>
        <v>16194279</v>
      </c>
      <c r="CH133" s="207">
        <f>BV133+BY133+CB133+CE133</f>
        <v>0</v>
      </c>
      <c r="CI133" s="216">
        <f>SUM(CG133:CH133)</f>
        <v>16194279</v>
      </c>
      <c r="CJ133" s="195">
        <v>386</v>
      </c>
      <c r="CK133" s="207">
        <f aca="true" t="shared" si="21" ref="CK133:CK154">ROUND(CI133/CJ133,0)</f>
        <v>41954</v>
      </c>
      <c r="CL133" s="221">
        <v>104730</v>
      </c>
      <c r="CM133" s="207">
        <f>CJ133*CL133</f>
        <v>40425780</v>
      </c>
      <c r="CN133" s="45">
        <f t="shared" si="19"/>
        <v>40.1</v>
      </c>
    </row>
    <row r="134" spans="1:92" ht="21" customHeight="1">
      <c r="A134" s="442"/>
      <c r="B134" s="390" t="s">
        <v>143</v>
      </c>
      <c r="C134" s="391"/>
      <c r="D134" s="235">
        <f>CJ147</f>
        <v>319</v>
      </c>
      <c r="E134" s="236"/>
      <c r="F134" s="236"/>
      <c r="G134" s="236"/>
      <c r="H134" s="123"/>
      <c r="I134" s="427">
        <f>CK147</f>
        <v>240688</v>
      </c>
      <c r="J134" s="428"/>
      <c r="K134" s="428"/>
      <c r="L134" s="428"/>
      <c r="M134" s="428"/>
      <c r="N134" s="124"/>
      <c r="O134" s="268">
        <f>CL147</f>
        <v>308060</v>
      </c>
      <c r="P134" s="269"/>
      <c r="Q134" s="269"/>
      <c r="R134" s="269"/>
      <c r="S134" s="124"/>
      <c r="T134" s="264">
        <f t="shared" si="18"/>
        <v>0.781</v>
      </c>
      <c r="U134" s="265"/>
      <c r="V134" s="265"/>
      <c r="W134" s="265"/>
      <c r="X134" s="125"/>
      <c r="AM134" s="4"/>
      <c r="AN134" s="4"/>
      <c r="AO134" s="4"/>
      <c r="AP134" s="345"/>
      <c r="AQ134" s="229"/>
      <c r="AR134" s="253"/>
      <c r="AS134" s="275"/>
      <c r="AT134" s="275"/>
      <c r="AU134" s="275"/>
      <c r="AV134" s="275"/>
      <c r="AW134" s="73"/>
      <c r="AX134" s="275"/>
      <c r="AY134" s="275"/>
      <c r="AZ134" s="275"/>
      <c r="BA134" s="275"/>
      <c r="BB134" s="275"/>
      <c r="BC134" s="32"/>
      <c r="BD134" s="308"/>
      <c r="BE134" s="308"/>
      <c r="BF134" s="308"/>
      <c r="BG134" s="308"/>
      <c r="BH134" s="32"/>
      <c r="BI134" s="309"/>
      <c r="BJ134" s="309"/>
      <c r="BK134" s="309"/>
      <c r="BL134" s="309"/>
      <c r="BM134" s="4"/>
      <c r="BR134" s="743"/>
      <c r="BS134" s="320" t="s">
        <v>103</v>
      </c>
      <c r="BT134" s="311"/>
      <c r="BU134" s="196">
        <v>3726720</v>
      </c>
      <c r="BV134" s="204">
        <v>0</v>
      </c>
      <c r="BW134" s="217">
        <f>SUM(BU134:BV134)</f>
        <v>3726720</v>
      </c>
      <c r="BX134" s="196">
        <v>0</v>
      </c>
      <c r="BY134" s="204">
        <v>0</v>
      </c>
      <c r="BZ134" s="217">
        <f>SUM(BX134:BY134)</f>
        <v>0</v>
      </c>
      <c r="CA134" s="196">
        <v>93400</v>
      </c>
      <c r="CB134" s="204">
        <v>0</v>
      </c>
      <c r="CC134" s="217">
        <f>SUM(CA134:CB134)</f>
        <v>93400</v>
      </c>
      <c r="CD134" s="196">
        <v>91672</v>
      </c>
      <c r="CE134" s="204">
        <v>0</v>
      </c>
      <c r="CF134" s="217">
        <f>SUM(CD134:CE134)</f>
        <v>91672</v>
      </c>
      <c r="CG134" s="200">
        <f>BU134+BX134+CA134+CD134</f>
        <v>3911792</v>
      </c>
      <c r="CH134" s="208">
        <f>BV134+BY134+CB134+CE134</f>
        <v>0</v>
      </c>
      <c r="CI134" s="217">
        <f>SUM(CG134:CH134)</f>
        <v>3911792</v>
      </c>
      <c r="CJ134" s="196">
        <v>102</v>
      </c>
      <c r="CK134" s="208">
        <f t="shared" si="21"/>
        <v>38351</v>
      </c>
      <c r="CL134" s="222">
        <v>104730</v>
      </c>
      <c r="CM134" s="223">
        <f>CJ134*CL134</f>
        <v>10682460</v>
      </c>
      <c r="CN134" s="46">
        <f t="shared" si="19"/>
        <v>36.6</v>
      </c>
    </row>
    <row r="135" spans="1:92" ht="21" customHeight="1" thickBot="1">
      <c r="A135" s="443"/>
      <c r="B135" s="390" t="s">
        <v>144</v>
      </c>
      <c r="C135" s="391"/>
      <c r="D135" s="235">
        <f>CJ150</f>
        <v>238</v>
      </c>
      <c r="E135" s="236"/>
      <c r="F135" s="236"/>
      <c r="G135" s="236"/>
      <c r="H135" s="123"/>
      <c r="I135" s="427">
        <f>CK150</f>
        <v>289979</v>
      </c>
      <c r="J135" s="428"/>
      <c r="K135" s="428"/>
      <c r="L135" s="428"/>
      <c r="M135" s="428"/>
      <c r="N135" s="124"/>
      <c r="O135" s="268">
        <f>CL150</f>
        <v>360650</v>
      </c>
      <c r="P135" s="269"/>
      <c r="Q135" s="269"/>
      <c r="R135" s="269"/>
      <c r="S135" s="124"/>
      <c r="T135" s="264">
        <f t="shared" si="18"/>
        <v>0.804</v>
      </c>
      <c r="U135" s="265"/>
      <c r="V135" s="265"/>
      <c r="W135" s="265"/>
      <c r="X135" s="125"/>
      <c r="AM135" s="4"/>
      <c r="AN135" s="4"/>
      <c r="AO135" s="4"/>
      <c r="AP135" s="345"/>
      <c r="AQ135" s="229"/>
      <c r="AR135" s="253"/>
      <c r="AS135" s="275"/>
      <c r="AT135" s="275"/>
      <c r="AU135" s="275"/>
      <c r="AV135" s="275"/>
      <c r="AW135" s="73"/>
      <c r="AX135" s="275"/>
      <c r="AY135" s="275"/>
      <c r="AZ135" s="275"/>
      <c r="BA135" s="275"/>
      <c r="BB135" s="275"/>
      <c r="BC135" s="32"/>
      <c r="BD135" s="308"/>
      <c r="BE135" s="308"/>
      <c r="BF135" s="308"/>
      <c r="BG135" s="308"/>
      <c r="BH135" s="32"/>
      <c r="BI135" s="309"/>
      <c r="BJ135" s="309"/>
      <c r="BK135" s="309"/>
      <c r="BL135" s="309"/>
      <c r="BM135" s="4"/>
      <c r="BR135" s="743"/>
      <c r="BS135" s="314" t="s">
        <v>91</v>
      </c>
      <c r="BT135" s="313"/>
      <c r="BU135" s="197">
        <f>SUM(BU133:BU134)</f>
        <v>19373725</v>
      </c>
      <c r="BV135" s="205">
        <f>SUM(BV133:BV134)</f>
        <v>0</v>
      </c>
      <c r="BW135" s="218">
        <f>SUM(BW133:BW134)</f>
        <v>19373725</v>
      </c>
      <c r="BX135" s="211">
        <f aca="true" t="shared" si="22" ref="BX135:CJ135">SUM(BX133:BX134)</f>
        <v>33306</v>
      </c>
      <c r="BY135" s="205">
        <f t="shared" si="22"/>
        <v>0</v>
      </c>
      <c r="BZ135" s="218">
        <f t="shared" si="22"/>
        <v>33306</v>
      </c>
      <c r="CA135" s="211">
        <f t="shared" si="22"/>
        <v>607368</v>
      </c>
      <c r="CB135" s="205">
        <f t="shared" si="22"/>
        <v>0</v>
      </c>
      <c r="CC135" s="218">
        <f t="shared" si="22"/>
        <v>607368</v>
      </c>
      <c r="CD135" s="211">
        <f t="shared" si="22"/>
        <v>91672</v>
      </c>
      <c r="CE135" s="205">
        <f t="shared" si="22"/>
        <v>0</v>
      </c>
      <c r="CF135" s="218">
        <f t="shared" si="22"/>
        <v>91672</v>
      </c>
      <c r="CG135" s="219">
        <f>SUM(CG133:CG134)</f>
        <v>20106071</v>
      </c>
      <c r="CH135" s="212">
        <f>SUM(CH133:CH134)</f>
        <v>0</v>
      </c>
      <c r="CI135" s="218">
        <f>SUM(CI133:CI134)</f>
        <v>20106071</v>
      </c>
      <c r="CJ135" s="197">
        <f t="shared" si="22"/>
        <v>488</v>
      </c>
      <c r="CK135" s="212">
        <f t="shared" si="21"/>
        <v>41201</v>
      </c>
      <c r="CL135" s="224">
        <v>104730</v>
      </c>
      <c r="CM135" s="212">
        <f>SUM(CM133:CM134)</f>
        <v>51108240</v>
      </c>
      <c r="CN135" s="47">
        <f t="shared" si="19"/>
        <v>39.300000000000004</v>
      </c>
    </row>
    <row r="136" spans="1:92" ht="21" customHeight="1" thickBot="1">
      <c r="A136" s="444"/>
      <c r="B136" s="273" t="s">
        <v>99</v>
      </c>
      <c r="C136" s="274"/>
      <c r="D136" s="237">
        <f>SUM(D129:G135)</f>
        <v>3519</v>
      </c>
      <c r="E136" s="238"/>
      <c r="F136" s="238"/>
      <c r="G136" s="238"/>
      <c r="H136" s="126"/>
      <c r="I136" s="708">
        <f>CK153</f>
        <v>130529</v>
      </c>
      <c r="J136" s="709"/>
      <c r="K136" s="709"/>
      <c r="L136" s="709"/>
      <c r="M136" s="709"/>
      <c r="N136" s="127"/>
      <c r="O136" s="304">
        <f>CL153</f>
        <v>189707</v>
      </c>
      <c r="P136" s="305"/>
      <c r="Q136" s="305"/>
      <c r="R136" s="305"/>
      <c r="S136" s="127" t="s">
        <v>118</v>
      </c>
      <c r="T136" s="266">
        <f t="shared" si="18"/>
        <v>0.688</v>
      </c>
      <c r="U136" s="267"/>
      <c r="V136" s="267"/>
      <c r="W136" s="267"/>
      <c r="X136" s="128"/>
      <c r="AM136" s="4"/>
      <c r="AN136" s="4"/>
      <c r="AO136" s="4"/>
      <c r="AP136" s="345"/>
      <c r="AQ136" s="229"/>
      <c r="AR136" s="253"/>
      <c r="AS136" s="275"/>
      <c r="AT136" s="275"/>
      <c r="AU136" s="275"/>
      <c r="AV136" s="275"/>
      <c r="AW136" s="73"/>
      <c r="AX136" s="275"/>
      <c r="AY136" s="275"/>
      <c r="AZ136" s="275"/>
      <c r="BA136" s="275"/>
      <c r="BB136" s="275"/>
      <c r="BC136" s="32"/>
      <c r="BD136" s="308"/>
      <c r="BE136" s="308"/>
      <c r="BF136" s="308"/>
      <c r="BG136" s="308"/>
      <c r="BH136" s="32"/>
      <c r="BI136" s="309"/>
      <c r="BJ136" s="309"/>
      <c r="BK136" s="309"/>
      <c r="BL136" s="309"/>
      <c r="BM136" s="4"/>
      <c r="BR136" s="743"/>
      <c r="BS136" s="326" t="s">
        <v>102</v>
      </c>
      <c r="BT136" s="327"/>
      <c r="BU136" s="195">
        <v>0</v>
      </c>
      <c r="BV136" s="203">
        <v>38978112</v>
      </c>
      <c r="BW136" s="216">
        <f>SUM(BU136:BV136)</f>
        <v>38978112</v>
      </c>
      <c r="BX136" s="195">
        <v>0</v>
      </c>
      <c r="BY136" s="203">
        <v>2383809</v>
      </c>
      <c r="BZ136" s="216">
        <f>SUM(BX136:BY136)</f>
        <v>2383809</v>
      </c>
      <c r="CA136" s="195">
        <v>0</v>
      </c>
      <c r="CB136" s="203">
        <v>9385022</v>
      </c>
      <c r="CC136" s="216">
        <f>SUM(CA136:CB136)</f>
        <v>9385022</v>
      </c>
      <c r="CD136" s="195">
        <v>0</v>
      </c>
      <c r="CE136" s="203">
        <v>9798830</v>
      </c>
      <c r="CF136" s="216">
        <f>SUM(CD136:CE136)</f>
        <v>9798830</v>
      </c>
      <c r="CG136" s="199">
        <f>BU136+BX136+CA136+CD136</f>
        <v>0</v>
      </c>
      <c r="CH136" s="207">
        <f>BV136+BY136+CB136+CE136</f>
        <v>60545773</v>
      </c>
      <c r="CI136" s="216">
        <f>SUM(CG136:CH136)</f>
        <v>60545773</v>
      </c>
      <c r="CJ136" s="195">
        <v>615</v>
      </c>
      <c r="CK136" s="207">
        <f t="shared" si="21"/>
        <v>98448</v>
      </c>
      <c r="CL136" s="221">
        <v>166920</v>
      </c>
      <c r="CM136" s="207">
        <f>CJ136*CL136</f>
        <v>102655800</v>
      </c>
      <c r="CN136" s="45">
        <f t="shared" si="19"/>
        <v>59</v>
      </c>
    </row>
    <row r="137" spans="1:92" ht="21" customHeight="1">
      <c r="A137" s="381" t="s">
        <v>100</v>
      </c>
      <c r="B137" s="384" t="s">
        <v>98</v>
      </c>
      <c r="C137" s="385"/>
      <c r="D137" s="250">
        <f>CJ151</f>
        <v>2499</v>
      </c>
      <c r="E137" s="251"/>
      <c r="F137" s="251"/>
      <c r="G137" s="251"/>
      <c r="H137" s="120"/>
      <c r="I137" s="394">
        <f>CK151</f>
        <v>130125</v>
      </c>
      <c r="J137" s="395"/>
      <c r="K137" s="395"/>
      <c r="L137" s="395"/>
      <c r="M137" s="395"/>
      <c r="N137" s="129"/>
      <c r="O137" s="396">
        <f>CL151</f>
        <v>189892</v>
      </c>
      <c r="P137" s="397"/>
      <c r="Q137" s="397"/>
      <c r="R137" s="397"/>
      <c r="S137" s="129" t="s">
        <v>118</v>
      </c>
      <c r="T137" s="723">
        <f>ROUND(I137/O137,3)</f>
        <v>0.685</v>
      </c>
      <c r="U137" s="724"/>
      <c r="V137" s="724"/>
      <c r="W137" s="724"/>
      <c r="X137" s="130"/>
      <c r="AM137" s="4"/>
      <c r="AN137" s="4"/>
      <c r="AO137" s="4"/>
      <c r="AP137" s="345"/>
      <c r="AQ137" s="229"/>
      <c r="AR137" s="253"/>
      <c r="AS137" s="275"/>
      <c r="AT137" s="275"/>
      <c r="AU137" s="275"/>
      <c r="AV137" s="275"/>
      <c r="AW137" s="73"/>
      <c r="AX137" s="275"/>
      <c r="AY137" s="275"/>
      <c r="AZ137" s="275"/>
      <c r="BA137" s="275"/>
      <c r="BB137" s="275"/>
      <c r="BC137" s="32"/>
      <c r="BD137" s="308"/>
      <c r="BE137" s="308"/>
      <c r="BF137" s="308"/>
      <c r="BG137" s="308"/>
      <c r="BH137" s="32"/>
      <c r="BI137" s="309"/>
      <c r="BJ137" s="309"/>
      <c r="BK137" s="309"/>
      <c r="BL137" s="309"/>
      <c r="BM137" s="4"/>
      <c r="BR137" s="743"/>
      <c r="BS137" s="320" t="s">
        <v>103</v>
      </c>
      <c r="BT137" s="311"/>
      <c r="BU137" s="196">
        <v>0</v>
      </c>
      <c r="BV137" s="204">
        <v>19869093</v>
      </c>
      <c r="BW137" s="217">
        <f>SUM(BU137:BV137)</f>
        <v>19869093</v>
      </c>
      <c r="BX137" s="196">
        <v>0</v>
      </c>
      <c r="BY137" s="204">
        <v>1568639</v>
      </c>
      <c r="BZ137" s="217">
        <f>SUM(BX137:BY137)</f>
        <v>1568639</v>
      </c>
      <c r="CA137" s="196">
        <v>0</v>
      </c>
      <c r="CB137" s="204">
        <v>2695664</v>
      </c>
      <c r="CC137" s="217">
        <f>SUM(CA137:CB137)</f>
        <v>2695664</v>
      </c>
      <c r="CD137" s="196">
        <v>0</v>
      </c>
      <c r="CE137" s="204">
        <v>10820476</v>
      </c>
      <c r="CF137" s="217">
        <f>SUM(CD137:CE137)</f>
        <v>10820476</v>
      </c>
      <c r="CG137" s="200">
        <f>BU137+BX137+CA137+CD137</f>
        <v>0</v>
      </c>
      <c r="CH137" s="208">
        <f>BV137+BY137+CB137+CE137</f>
        <v>34953872</v>
      </c>
      <c r="CI137" s="217">
        <f>SUM(CG137:CH137)</f>
        <v>34953872</v>
      </c>
      <c r="CJ137" s="196">
        <v>367</v>
      </c>
      <c r="CK137" s="208">
        <f t="shared" si="21"/>
        <v>95242</v>
      </c>
      <c r="CL137" s="222">
        <v>166920</v>
      </c>
      <c r="CM137" s="207">
        <f>CJ137*CL137</f>
        <v>61259640</v>
      </c>
      <c r="CN137" s="46">
        <f t="shared" si="19"/>
        <v>57.099999999999994</v>
      </c>
    </row>
    <row r="138" spans="1:92" ht="21" customHeight="1" thickBot="1">
      <c r="A138" s="382"/>
      <c r="B138" s="386" t="s">
        <v>4</v>
      </c>
      <c r="C138" s="387"/>
      <c r="D138" s="235">
        <f>CJ152</f>
        <v>1020</v>
      </c>
      <c r="E138" s="236"/>
      <c r="F138" s="236"/>
      <c r="G138" s="236"/>
      <c r="H138" s="123"/>
      <c r="I138" s="285">
        <f>CK152</f>
        <v>131520</v>
      </c>
      <c r="J138" s="286"/>
      <c r="K138" s="286"/>
      <c r="L138" s="286"/>
      <c r="M138" s="286"/>
      <c r="N138" s="131"/>
      <c r="O138" s="431">
        <f>CL152</f>
        <v>189254</v>
      </c>
      <c r="P138" s="432"/>
      <c r="Q138" s="432"/>
      <c r="R138" s="432"/>
      <c r="S138" s="131" t="s">
        <v>118</v>
      </c>
      <c r="T138" s="264">
        <f>ROUND(I138/O138,3)</f>
        <v>0.695</v>
      </c>
      <c r="U138" s="265"/>
      <c r="V138" s="265"/>
      <c r="W138" s="265"/>
      <c r="X138" s="132"/>
      <c r="AM138" s="4"/>
      <c r="AN138" s="4"/>
      <c r="AO138" s="4"/>
      <c r="AP138" s="345"/>
      <c r="AQ138" s="229"/>
      <c r="AR138" s="253"/>
      <c r="AS138" s="275"/>
      <c r="AT138" s="275"/>
      <c r="AU138" s="275"/>
      <c r="AV138" s="275"/>
      <c r="AW138" s="73"/>
      <c r="AX138" s="275"/>
      <c r="AY138" s="275"/>
      <c r="AZ138" s="275"/>
      <c r="BA138" s="275"/>
      <c r="BB138" s="275"/>
      <c r="BC138" s="32"/>
      <c r="BD138" s="308"/>
      <c r="BE138" s="308"/>
      <c r="BF138" s="308"/>
      <c r="BG138" s="308"/>
      <c r="BH138" s="32"/>
      <c r="BI138" s="309"/>
      <c r="BJ138" s="309"/>
      <c r="BK138" s="309"/>
      <c r="BL138" s="309"/>
      <c r="BM138" s="4"/>
      <c r="BR138" s="743"/>
      <c r="BS138" s="314" t="s">
        <v>82</v>
      </c>
      <c r="BT138" s="313"/>
      <c r="BU138" s="197">
        <f aca="true" t="shared" si="23" ref="BU138:CJ138">SUM(BU136:BU137)</f>
        <v>0</v>
      </c>
      <c r="BV138" s="205">
        <f t="shared" si="23"/>
        <v>58847205</v>
      </c>
      <c r="BW138" s="218">
        <f t="shared" si="23"/>
        <v>58847205</v>
      </c>
      <c r="BX138" s="211">
        <f t="shared" si="23"/>
        <v>0</v>
      </c>
      <c r="BY138" s="205">
        <f t="shared" si="23"/>
        <v>3952448</v>
      </c>
      <c r="BZ138" s="218">
        <f t="shared" si="23"/>
        <v>3952448</v>
      </c>
      <c r="CA138" s="211">
        <f t="shared" si="23"/>
        <v>0</v>
      </c>
      <c r="CB138" s="205">
        <f t="shared" si="23"/>
        <v>12080686</v>
      </c>
      <c r="CC138" s="218">
        <f t="shared" si="23"/>
        <v>12080686</v>
      </c>
      <c r="CD138" s="211">
        <f t="shared" si="23"/>
        <v>0</v>
      </c>
      <c r="CE138" s="205">
        <f t="shared" si="23"/>
        <v>20619306</v>
      </c>
      <c r="CF138" s="218">
        <f t="shared" si="23"/>
        <v>20619306</v>
      </c>
      <c r="CG138" s="219">
        <f t="shared" si="23"/>
        <v>0</v>
      </c>
      <c r="CH138" s="212">
        <f t="shared" si="23"/>
        <v>95499645</v>
      </c>
      <c r="CI138" s="218">
        <f t="shared" si="23"/>
        <v>95499645</v>
      </c>
      <c r="CJ138" s="197">
        <f t="shared" si="23"/>
        <v>982</v>
      </c>
      <c r="CK138" s="212">
        <f t="shared" si="21"/>
        <v>97250</v>
      </c>
      <c r="CL138" s="224">
        <v>166920</v>
      </c>
      <c r="CM138" s="212">
        <f>SUM(CM136:CM137)</f>
        <v>163915440</v>
      </c>
      <c r="CN138" s="47">
        <f t="shared" si="19"/>
        <v>58.3</v>
      </c>
    </row>
    <row r="139" spans="1:92" ht="21" customHeight="1">
      <c r="A139" s="382"/>
      <c r="B139" s="386" t="s">
        <v>99</v>
      </c>
      <c r="C139" s="387"/>
      <c r="D139" s="235">
        <f>SUM(D137:G138)</f>
        <v>3519</v>
      </c>
      <c r="E139" s="236"/>
      <c r="F139" s="236"/>
      <c r="G139" s="236"/>
      <c r="H139" s="123"/>
      <c r="I139" s="285">
        <f>CK153</f>
        <v>130529</v>
      </c>
      <c r="J139" s="286"/>
      <c r="K139" s="286"/>
      <c r="L139" s="286"/>
      <c r="M139" s="286"/>
      <c r="N139" s="131"/>
      <c r="O139" s="268">
        <f>CL153</f>
        <v>189707</v>
      </c>
      <c r="P139" s="269"/>
      <c r="Q139" s="269"/>
      <c r="R139" s="269"/>
      <c r="S139" s="124" t="s">
        <v>118</v>
      </c>
      <c r="T139" s="264">
        <f>ROUND(I139/O139,3)</f>
        <v>0.688</v>
      </c>
      <c r="U139" s="265"/>
      <c r="V139" s="265"/>
      <c r="W139" s="265"/>
      <c r="X139" s="132"/>
      <c r="Z139" s="1" t="s">
        <v>116</v>
      </c>
      <c r="AM139" s="4"/>
      <c r="AN139" s="4"/>
      <c r="AO139" s="4"/>
      <c r="AP139" s="345"/>
      <c r="AQ139" s="229"/>
      <c r="AR139" s="253"/>
      <c r="AS139" s="275"/>
      <c r="AT139" s="275"/>
      <c r="AU139" s="275"/>
      <c r="AV139" s="275"/>
      <c r="AW139" s="73"/>
      <c r="AX139" s="275"/>
      <c r="AY139" s="275"/>
      <c r="AZ139" s="275"/>
      <c r="BA139" s="275"/>
      <c r="BB139" s="275"/>
      <c r="BC139" s="32"/>
      <c r="BD139" s="308"/>
      <c r="BE139" s="308"/>
      <c r="BF139" s="308"/>
      <c r="BG139" s="308"/>
      <c r="BH139" s="32"/>
      <c r="BI139" s="309"/>
      <c r="BJ139" s="309"/>
      <c r="BK139" s="309"/>
      <c r="BL139" s="309"/>
      <c r="BM139" s="4"/>
      <c r="BR139" s="743"/>
      <c r="BS139" s="326" t="s">
        <v>102</v>
      </c>
      <c r="BT139" s="327"/>
      <c r="BU139" s="195">
        <v>14921</v>
      </c>
      <c r="BV139" s="203">
        <v>43928979</v>
      </c>
      <c r="BW139" s="216">
        <f>SUM(BU139:BV139)</f>
        <v>43943900</v>
      </c>
      <c r="BX139" s="195">
        <v>0</v>
      </c>
      <c r="BY139" s="203">
        <v>5009253</v>
      </c>
      <c r="BZ139" s="216">
        <f>SUM(BX139:BY139)</f>
        <v>5009253</v>
      </c>
      <c r="CA139" s="195">
        <v>0</v>
      </c>
      <c r="CB139" s="203">
        <v>12086190</v>
      </c>
      <c r="CC139" s="216">
        <f>SUM(CA139:CB139)</f>
        <v>12086190</v>
      </c>
      <c r="CD139" s="195">
        <v>0</v>
      </c>
      <c r="CE139" s="203">
        <v>11671836</v>
      </c>
      <c r="CF139" s="216">
        <f>SUM(CD139:CE139)</f>
        <v>11671836</v>
      </c>
      <c r="CG139" s="199">
        <f>BU139+BX139+CA139+CD139</f>
        <v>14921</v>
      </c>
      <c r="CH139" s="207">
        <f>BV139+BY139+CB139+CE139</f>
        <v>72696258</v>
      </c>
      <c r="CI139" s="216">
        <f>SUM(CG139:CH139)</f>
        <v>72711179</v>
      </c>
      <c r="CJ139" s="195">
        <v>490</v>
      </c>
      <c r="CK139" s="207">
        <f t="shared" si="21"/>
        <v>148390</v>
      </c>
      <c r="CL139" s="221">
        <v>196160</v>
      </c>
      <c r="CM139" s="207">
        <f>CJ139*CL139</f>
        <v>96118400</v>
      </c>
      <c r="CN139" s="45">
        <f t="shared" si="19"/>
        <v>75.6</v>
      </c>
    </row>
    <row r="140" spans="1:92" ht="21" customHeight="1" thickBot="1">
      <c r="A140" s="383"/>
      <c r="B140" s="388" t="s">
        <v>76</v>
      </c>
      <c r="C140" s="389"/>
      <c r="D140" s="237">
        <f>CJ154</f>
        <v>39065</v>
      </c>
      <c r="E140" s="238"/>
      <c r="F140" s="238"/>
      <c r="G140" s="238"/>
      <c r="H140" s="126"/>
      <c r="I140" s="429">
        <f>CK154</f>
        <v>129992</v>
      </c>
      <c r="J140" s="430"/>
      <c r="K140" s="430"/>
      <c r="L140" s="430"/>
      <c r="M140" s="430"/>
      <c r="N140" s="133"/>
      <c r="O140" s="304">
        <f>CL154</f>
        <v>188309</v>
      </c>
      <c r="P140" s="305"/>
      <c r="Q140" s="305"/>
      <c r="R140" s="305"/>
      <c r="S140" s="127" t="s">
        <v>118</v>
      </c>
      <c r="T140" s="266">
        <f>ROUND(I140/O140,3)</f>
        <v>0.69</v>
      </c>
      <c r="U140" s="267"/>
      <c r="V140" s="267"/>
      <c r="W140" s="267"/>
      <c r="X140" s="134"/>
      <c r="Z140" s="1" t="s">
        <v>117</v>
      </c>
      <c r="AM140" s="4"/>
      <c r="AN140" s="4"/>
      <c r="AO140" s="4"/>
      <c r="AP140" s="345"/>
      <c r="AQ140" s="229"/>
      <c r="AR140" s="253"/>
      <c r="AS140" s="275"/>
      <c r="AT140" s="275"/>
      <c r="AU140" s="275"/>
      <c r="AV140" s="275"/>
      <c r="AW140" s="73"/>
      <c r="AX140" s="275"/>
      <c r="AY140" s="275"/>
      <c r="AZ140" s="275"/>
      <c r="BA140" s="275"/>
      <c r="BB140" s="275"/>
      <c r="BC140" s="32"/>
      <c r="BD140" s="308"/>
      <c r="BE140" s="308"/>
      <c r="BF140" s="308"/>
      <c r="BG140" s="308"/>
      <c r="BH140" s="32"/>
      <c r="BI140" s="309"/>
      <c r="BJ140" s="309"/>
      <c r="BK140" s="309"/>
      <c r="BL140" s="309"/>
      <c r="BM140" s="4"/>
      <c r="BR140" s="743"/>
      <c r="BS140" s="320" t="s">
        <v>103</v>
      </c>
      <c r="BT140" s="311"/>
      <c r="BU140" s="196">
        <v>0</v>
      </c>
      <c r="BV140" s="204">
        <v>15902217</v>
      </c>
      <c r="BW140" s="217">
        <f>SUM(BU140:BV140)</f>
        <v>15902217</v>
      </c>
      <c r="BX140" s="196">
        <v>0</v>
      </c>
      <c r="BY140" s="204">
        <v>1918697</v>
      </c>
      <c r="BZ140" s="217">
        <f>SUM(BX140:BY140)</f>
        <v>1918697</v>
      </c>
      <c r="CA140" s="196">
        <v>0</v>
      </c>
      <c r="CB140" s="204">
        <v>5321017</v>
      </c>
      <c r="CC140" s="217">
        <f>SUM(CA140:CB140)</f>
        <v>5321017</v>
      </c>
      <c r="CD140" s="196">
        <v>0</v>
      </c>
      <c r="CE140" s="204">
        <v>8484066</v>
      </c>
      <c r="CF140" s="217">
        <f>SUM(CD140:CE140)</f>
        <v>8484066</v>
      </c>
      <c r="CG140" s="200">
        <f>BU140+BX140+CA140+CD140</f>
        <v>0</v>
      </c>
      <c r="CH140" s="208">
        <f>BV140+BY140+CB140+CE140</f>
        <v>31625997</v>
      </c>
      <c r="CI140" s="217">
        <f>SUM(CG140:CH140)</f>
        <v>31625997</v>
      </c>
      <c r="CJ140" s="196">
        <v>200</v>
      </c>
      <c r="CK140" s="208">
        <f t="shared" si="21"/>
        <v>158130</v>
      </c>
      <c r="CL140" s="222">
        <v>196160</v>
      </c>
      <c r="CM140" s="223">
        <f>CJ140*CL140</f>
        <v>39232000</v>
      </c>
      <c r="CN140" s="46">
        <f t="shared" si="19"/>
        <v>80.60000000000001</v>
      </c>
    </row>
    <row r="141" spans="1:92" ht="19.5" customHeight="1" thickBot="1">
      <c r="A141" s="135"/>
      <c r="B141" s="29"/>
      <c r="C141" s="136"/>
      <c r="D141" s="30"/>
      <c r="E141" s="30"/>
      <c r="F141" s="30"/>
      <c r="G141" s="30"/>
      <c r="H141" s="73"/>
      <c r="I141" s="30"/>
      <c r="J141" s="30"/>
      <c r="K141" s="30"/>
      <c r="L141" s="30"/>
      <c r="M141" s="30"/>
      <c r="N141" s="137"/>
      <c r="O141" s="138"/>
      <c r="P141" s="138"/>
      <c r="Q141" s="138"/>
      <c r="R141" s="138"/>
      <c r="S141" s="137"/>
      <c r="T141" s="34"/>
      <c r="U141" s="34"/>
      <c r="V141" s="34"/>
      <c r="W141" s="34"/>
      <c r="X141" s="4"/>
      <c r="AM141" s="4"/>
      <c r="AN141" s="4"/>
      <c r="AO141" s="4"/>
      <c r="AP141" s="345"/>
      <c r="AQ141" s="229"/>
      <c r="AR141" s="253"/>
      <c r="AS141" s="275"/>
      <c r="AT141" s="275"/>
      <c r="AU141" s="275"/>
      <c r="AV141" s="275"/>
      <c r="AW141" s="73"/>
      <c r="AX141" s="275"/>
      <c r="AY141" s="275"/>
      <c r="AZ141" s="275"/>
      <c r="BA141" s="275"/>
      <c r="BB141" s="275"/>
      <c r="BC141" s="32"/>
      <c r="BD141" s="308"/>
      <c r="BE141" s="308"/>
      <c r="BF141" s="308"/>
      <c r="BG141" s="308"/>
      <c r="BH141" s="32"/>
      <c r="BI141" s="309"/>
      <c r="BJ141" s="309"/>
      <c r="BK141" s="309"/>
      <c r="BL141" s="309"/>
      <c r="BM141" s="4"/>
      <c r="BR141" s="743"/>
      <c r="BS141" s="314" t="s">
        <v>92</v>
      </c>
      <c r="BT141" s="313"/>
      <c r="BU141" s="197">
        <f aca="true" t="shared" si="24" ref="BU141:CJ141">SUM(BU139:BU140)</f>
        <v>14921</v>
      </c>
      <c r="BV141" s="205">
        <f t="shared" si="24"/>
        <v>59831196</v>
      </c>
      <c r="BW141" s="218">
        <f t="shared" si="24"/>
        <v>59846117</v>
      </c>
      <c r="BX141" s="211">
        <f t="shared" si="24"/>
        <v>0</v>
      </c>
      <c r="BY141" s="205">
        <f t="shared" si="24"/>
        <v>6927950</v>
      </c>
      <c r="BZ141" s="218">
        <f t="shared" si="24"/>
        <v>6927950</v>
      </c>
      <c r="CA141" s="211">
        <f t="shared" si="24"/>
        <v>0</v>
      </c>
      <c r="CB141" s="205">
        <f t="shared" si="24"/>
        <v>17407207</v>
      </c>
      <c r="CC141" s="218">
        <f t="shared" si="24"/>
        <v>17407207</v>
      </c>
      <c r="CD141" s="211">
        <f t="shared" si="24"/>
        <v>0</v>
      </c>
      <c r="CE141" s="205">
        <f t="shared" si="24"/>
        <v>20155902</v>
      </c>
      <c r="CF141" s="218">
        <f t="shared" si="24"/>
        <v>20155902</v>
      </c>
      <c r="CG141" s="219">
        <f t="shared" si="24"/>
        <v>14921</v>
      </c>
      <c r="CH141" s="212">
        <f t="shared" si="24"/>
        <v>104322255</v>
      </c>
      <c r="CI141" s="218">
        <f t="shared" si="24"/>
        <v>104337176</v>
      </c>
      <c r="CJ141" s="197">
        <f t="shared" si="24"/>
        <v>690</v>
      </c>
      <c r="CK141" s="212">
        <f t="shared" si="21"/>
        <v>151213</v>
      </c>
      <c r="CL141" s="224">
        <v>196160</v>
      </c>
      <c r="CM141" s="212">
        <f>SUM(CM139:CM140)</f>
        <v>135350400</v>
      </c>
      <c r="CN141" s="47">
        <f t="shared" si="19"/>
        <v>77.10000000000001</v>
      </c>
    </row>
    <row r="142" spans="1:92" ht="24" customHeight="1" thickBot="1">
      <c r="A142" s="139" t="s">
        <v>152</v>
      </c>
      <c r="X142" s="291" t="s">
        <v>174</v>
      </c>
      <c r="Y142" s="291"/>
      <c r="Z142" s="291"/>
      <c r="AA142" s="291"/>
      <c r="AB142" s="291"/>
      <c r="AC142" s="292"/>
      <c r="AD142" s="292"/>
      <c r="AE142" s="292"/>
      <c r="AF142" s="292"/>
      <c r="AG142" s="292"/>
      <c r="AM142" s="4"/>
      <c r="AN142" s="4"/>
      <c r="AO142" s="4"/>
      <c r="AP142" s="345"/>
      <c r="AQ142" s="229"/>
      <c r="AR142" s="253"/>
      <c r="AS142" s="275"/>
      <c r="AT142" s="275"/>
      <c r="AU142" s="275"/>
      <c r="AV142" s="275"/>
      <c r="AW142" s="73"/>
      <c r="AX142" s="275"/>
      <c r="AY142" s="275"/>
      <c r="AZ142" s="275"/>
      <c r="BA142" s="275"/>
      <c r="BB142" s="275"/>
      <c r="BC142" s="32"/>
      <c r="BD142" s="308"/>
      <c r="BE142" s="308"/>
      <c r="BF142" s="308"/>
      <c r="BG142" s="308"/>
      <c r="BH142" s="32"/>
      <c r="BI142" s="309"/>
      <c r="BJ142" s="309"/>
      <c r="BK142" s="309"/>
      <c r="BL142" s="309"/>
      <c r="BM142" s="4"/>
      <c r="BR142" s="743"/>
      <c r="BS142" s="326" t="s">
        <v>102</v>
      </c>
      <c r="BT142" s="327"/>
      <c r="BU142" s="195">
        <v>0</v>
      </c>
      <c r="BV142" s="203">
        <v>38361500</v>
      </c>
      <c r="BW142" s="216">
        <f>SUM(BU142:BV142)</f>
        <v>38361500</v>
      </c>
      <c r="BX142" s="195">
        <v>0</v>
      </c>
      <c r="BY142" s="203">
        <v>6771469</v>
      </c>
      <c r="BZ142" s="216">
        <f>SUM(BX142:BY142)</f>
        <v>6771469</v>
      </c>
      <c r="CA142" s="195">
        <v>0</v>
      </c>
      <c r="CB142" s="203">
        <v>8474636</v>
      </c>
      <c r="CC142" s="216">
        <f>SUM(CA142:CB142)</f>
        <v>8474636</v>
      </c>
      <c r="CD142" s="195">
        <v>0</v>
      </c>
      <c r="CE142" s="203">
        <v>9354422</v>
      </c>
      <c r="CF142" s="216">
        <f>SUM(CD142:CE142)</f>
        <v>9354422</v>
      </c>
      <c r="CG142" s="199">
        <f>BU142+BX142+CA142+CD142</f>
        <v>0</v>
      </c>
      <c r="CH142" s="207">
        <f>BV142+BY142+CB142+CE142</f>
        <v>62962027</v>
      </c>
      <c r="CI142" s="216">
        <f>SUM(CG142:CH142)</f>
        <v>62962027</v>
      </c>
      <c r="CJ142" s="195">
        <v>324</v>
      </c>
      <c r="CK142" s="207">
        <f t="shared" si="21"/>
        <v>194327</v>
      </c>
      <c r="CL142" s="221">
        <v>269310</v>
      </c>
      <c r="CM142" s="207">
        <f>CJ142*CL142</f>
        <v>87256440</v>
      </c>
      <c r="CN142" s="45">
        <f t="shared" si="19"/>
        <v>72.2</v>
      </c>
    </row>
    <row r="143" spans="1:92" ht="18" customHeight="1">
      <c r="A143" s="298" t="s">
        <v>6</v>
      </c>
      <c r="B143" s="299"/>
      <c r="C143" s="300"/>
      <c r="D143" s="658" t="s">
        <v>56</v>
      </c>
      <c r="E143" s="293"/>
      <c r="F143" s="293"/>
      <c r="G143" s="293"/>
      <c r="H143" s="294"/>
      <c r="I143" s="239" t="s">
        <v>84</v>
      </c>
      <c r="J143" s="240"/>
      <c r="K143" s="240"/>
      <c r="L143" s="240"/>
      <c r="M143" s="241"/>
      <c r="N143" s="239" t="s">
        <v>57</v>
      </c>
      <c r="O143" s="293"/>
      <c r="P143" s="293"/>
      <c r="Q143" s="293"/>
      <c r="R143" s="294"/>
      <c r="S143" s="239" t="s">
        <v>119</v>
      </c>
      <c r="T143" s="293"/>
      <c r="U143" s="293"/>
      <c r="V143" s="293"/>
      <c r="W143" s="294"/>
      <c r="X143" s="695" t="s">
        <v>3</v>
      </c>
      <c r="Y143" s="293"/>
      <c r="Z143" s="293"/>
      <c r="AA143" s="293"/>
      <c r="AB143" s="696"/>
      <c r="AC143" s="8"/>
      <c r="AD143" s="8"/>
      <c r="AE143" s="8"/>
      <c r="AF143" s="8"/>
      <c r="AG143" s="8"/>
      <c r="AH143" s="8"/>
      <c r="AI143" s="8"/>
      <c r="AJ143" s="8"/>
      <c r="AM143" s="4"/>
      <c r="AN143" s="4"/>
      <c r="AO143" s="4"/>
      <c r="AP143" s="345"/>
      <c r="AQ143" s="229"/>
      <c r="AR143" s="253"/>
      <c r="AS143" s="275"/>
      <c r="AT143" s="275"/>
      <c r="AU143" s="275"/>
      <c r="AV143" s="275"/>
      <c r="AW143" s="73"/>
      <c r="AX143" s="275"/>
      <c r="AY143" s="275"/>
      <c r="AZ143" s="275"/>
      <c r="BA143" s="275"/>
      <c r="BB143" s="275"/>
      <c r="BC143" s="32"/>
      <c r="BD143" s="308"/>
      <c r="BE143" s="308"/>
      <c r="BF143" s="308"/>
      <c r="BG143" s="308"/>
      <c r="BH143" s="32"/>
      <c r="BI143" s="309"/>
      <c r="BJ143" s="309"/>
      <c r="BK143" s="309"/>
      <c r="BL143" s="309"/>
      <c r="BM143" s="4"/>
      <c r="BR143" s="743"/>
      <c r="BS143" s="320" t="s">
        <v>103</v>
      </c>
      <c r="BT143" s="311"/>
      <c r="BU143" s="196">
        <v>0</v>
      </c>
      <c r="BV143" s="204">
        <v>10361349</v>
      </c>
      <c r="BW143" s="217">
        <f>SUM(BU143:BV143)</f>
        <v>10361349</v>
      </c>
      <c r="BX143" s="196">
        <v>0</v>
      </c>
      <c r="BY143" s="204">
        <v>2679338</v>
      </c>
      <c r="BZ143" s="217">
        <f>SUM(BX143:BY143)</f>
        <v>2679338</v>
      </c>
      <c r="CA143" s="196">
        <v>0</v>
      </c>
      <c r="CB143" s="204">
        <v>3316443</v>
      </c>
      <c r="CC143" s="217">
        <f>SUM(CA143:CB143)</f>
        <v>3316443</v>
      </c>
      <c r="CD143" s="196">
        <v>0</v>
      </c>
      <c r="CE143" s="204">
        <v>6706028</v>
      </c>
      <c r="CF143" s="217">
        <f>SUM(CD143:CE143)</f>
        <v>6706028</v>
      </c>
      <c r="CG143" s="200">
        <f>BU143+BX143+CA143+CD143</f>
        <v>0</v>
      </c>
      <c r="CH143" s="208">
        <f>BV143+BY143+CB143+CE143</f>
        <v>23063158</v>
      </c>
      <c r="CI143" s="217">
        <f>SUM(CG143:CH143)</f>
        <v>23063158</v>
      </c>
      <c r="CJ143" s="196">
        <v>100</v>
      </c>
      <c r="CK143" s="208">
        <f t="shared" si="21"/>
        <v>230632</v>
      </c>
      <c r="CL143" s="222">
        <v>269310</v>
      </c>
      <c r="CM143" s="223">
        <f>CJ143*CL143</f>
        <v>26931000</v>
      </c>
      <c r="CN143" s="46">
        <f t="shared" si="19"/>
        <v>85.6</v>
      </c>
    </row>
    <row r="144" spans="1:92" ht="18" customHeight="1" thickBot="1">
      <c r="A144" s="301"/>
      <c r="B144" s="302"/>
      <c r="C144" s="303"/>
      <c r="D144" s="659"/>
      <c r="E144" s="296"/>
      <c r="F144" s="296"/>
      <c r="G144" s="296"/>
      <c r="H144" s="297"/>
      <c r="I144" s="242"/>
      <c r="J144" s="243"/>
      <c r="K144" s="243"/>
      <c r="L144" s="243"/>
      <c r="M144" s="244"/>
      <c r="N144" s="295"/>
      <c r="O144" s="296"/>
      <c r="P144" s="296"/>
      <c r="Q144" s="296"/>
      <c r="R144" s="297"/>
      <c r="S144" s="295"/>
      <c r="T144" s="296"/>
      <c r="U144" s="296"/>
      <c r="V144" s="296"/>
      <c r="W144" s="297"/>
      <c r="X144" s="295"/>
      <c r="Y144" s="296"/>
      <c r="Z144" s="296"/>
      <c r="AA144" s="296"/>
      <c r="AB144" s="697"/>
      <c r="AC144" s="8"/>
      <c r="AD144" s="8"/>
      <c r="AE144" s="8"/>
      <c r="AF144" s="8"/>
      <c r="AG144" s="8"/>
      <c r="AH144" s="8"/>
      <c r="AI144" s="8"/>
      <c r="AJ144" s="8"/>
      <c r="AM144" s="4"/>
      <c r="AN144" s="4"/>
      <c r="AO144" s="4"/>
      <c r="AP144" s="345"/>
      <c r="AQ144" s="229"/>
      <c r="AR144" s="253"/>
      <c r="AS144" s="275"/>
      <c r="AT144" s="275"/>
      <c r="AU144" s="275"/>
      <c r="AV144" s="275"/>
      <c r="AW144" s="73"/>
      <c r="AX144" s="275"/>
      <c r="AY144" s="275"/>
      <c r="AZ144" s="275"/>
      <c r="BA144" s="275"/>
      <c r="BB144" s="275"/>
      <c r="BC144" s="32"/>
      <c r="BD144" s="308"/>
      <c r="BE144" s="308"/>
      <c r="BF144" s="308"/>
      <c r="BG144" s="308"/>
      <c r="BH144" s="32"/>
      <c r="BI144" s="309"/>
      <c r="BJ144" s="309"/>
      <c r="BK144" s="309"/>
      <c r="BL144" s="309"/>
      <c r="BM144" s="4"/>
      <c r="BR144" s="743"/>
      <c r="BS144" s="314" t="s">
        <v>93</v>
      </c>
      <c r="BT144" s="313"/>
      <c r="BU144" s="197">
        <f aca="true" t="shared" si="25" ref="BU144:CJ144">SUM(BU142:BU143)</f>
        <v>0</v>
      </c>
      <c r="BV144" s="205">
        <f t="shared" si="25"/>
        <v>48722849</v>
      </c>
      <c r="BW144" s="218">
        <f t="shared" si="25"/>
        <v>48722849</v>
      </c>
      <c r="BX144" s="211">
        <f t="shared" si="25"/>
        <v>0</v>
      </c>
      <c r="BY144" s="205">
        <f t="shared" si="25"/>
        <v>9450807</v>
      </c>
      <c r="BZ144" s="218">
        <f t="shared" si="25"/>
        <v>9450807</v>
      </c>
      <c r="CA144" s="211">
        <f t="shared" si="25"/>
        <v>0</v>
      </c>
      <c r="CB144" s="205">
        <f t="shared" si="25"/>
        <v>11791079</v>
      </c>
      <c r="CC144" s="218">
        <f t="shared" si="25"/>
        <v>11791079</v>
      </c>
      <c r="CD144" s="211">
        <f t="shared" si="25"/>
        <v>0</v>
      </c>
      <c r="CE144" s="205">
        <f t="shared" si="25"/>
        <v>16060450</v>
      </c>
      <c r="CF144" s="218">
        <f t="shared" si="25"/>
        <v>16060450</v>
      </c>
      <c r="CG144" s="219">
        <f t="shared" si="25"/>
        <v>0</v>
      </c>
      <c r="CH144" s="212">
        <f t="shared" si="25"/>
        <v>86025185</v>
      </c>
      <c r="CI144" s="218">
        <f t="shared" si="25"/>
        <v>86025185</v>
      </c>
      <c r="CJ144" s="197">
        <f t="shared" si="25"/>
        <v>424</v>
      </c>
      <c r="CK144" s="212">
        <f t="shared" si="21"/>
        <v>202890</v>
      </c>
      <c r="CL144" s="224">
        <v>269310</v>
      </c>
      <c r="CM144" s="212">
        <f>SUM(CM142:CM143)</f>
        <v>114187440</v>
      </c>
      <c r="CN144" s="47">
        <f t="shared" si="19"/>
        <v>75.3</v>
      </c>
    </row>
    <row r="145" spans="1:92" ht="18" customHeight="1">
      <c r="A145" s="740" t="s">
        <v>114</v>
      </c>
      <c r="B145" s="353" t="s">
        <v>145</v>
      </c>
      <c r="C145" s="354"/>
      <c r="D145" s="366">
        <v>14</v>
      </c>
      <c r="E145" s="284"/>
      <c r="F145" s="284"/>
      <c r="G145" s="284"/>
      <c r="H145" s="185"/>
      <c r="I145" s="357">
        <v>48</v>
      </c>
      <c r="J145" s="358"/>
      <c r="K145" s="358"/>
      <c r="L145" s="358"/>
      <c r="M145" s="186"/>
      <c r="N145" s="283">
        <v>0</v>
      </c>
      <c r="O145" s="284"/>
      <c r="P145" s="284"/>
      <c r="Q145" s="284"/>
      <c r="R145" s="185"/>
      <c r="S145" s="283">
        <v>3</v>
      </c>
      <c r="T145" s="284"/>
      <c r="U145" s="284"/>
      <c r="V145" s="284"/>
      <c r="W145" s="185"/>
      <c r="X145" s="372">
        <f>SUM(D145:W145)</f>
        <v>65</v>
      </c>
      <c r="Y145" s="373"/>
      <c r="Z145" s="373"/>
      <c r="AA145" s="373"/>
      <c r="AB145" s="140"/>
      <c r="AC145" s="27"/>
      <c r="AD145" s="27"/>
      <c r="AE145" s="27"/>
      <c r="AF145" s="27"/>
      <c r="AG145" s="27"/>
      <c r="AH145" s="8"/>
      <c r="AI145" s="8"/>
      <c r="AJ145" s="8"/>
      <c r="AM145" s="4"/>
      <c r="AN145" s="4"/>
      <c r="AO145" s="4"/>
      <c r="AP145" s="345"/>
      <c r="AQ145" s="229"/>
      <c r="AR145" s="253"/>
      <c r="AS145" s="275"/>
      <c r="AT145" s="275"/>
      <c r="AU145" s="275"/>
      <c r="AV145" s="275"/>
      <c r="AW145" s="73"/>
      <c r="AX145" s="275"/>
      <c r="AY145" s="275"/>
      <c r="AZ145" s="275"/>
      <c r="BA145" s="275"/>
      <c r="BB145" s="275"/>
      <c r="BC145" s="32"/>
      <c r="BD145" s="308"/>
      <c r="BE145" s="308"/>
      <c r="BF145" s="308"/>
      <c r="BG145" s="308"/>
      <c r="BH145" s="32"/>
      <c r="BI145" s="309"/>
      <c r="BJ145" s="309"/>
      <c r="BK145" s="309"/>
      <c r="BL145" s="309"/>
      <c r="BM145" s="4"/>
      <c r="BR145" s="743"/>
      <c r="BS145" s="326" t="s">
        <v>102</v>
      </c>
      <c r="BT145" s="327"/>
      <c r="BU145" s="195">
        <v>0</v>
      </c>
      <c r="BV145" s="203">
        <v>36059766</v>
      </c>
      <c r="BW145" s="216">
        <f>SUM(BU145:BV145)</f>
        <v>36059766</v>
      </c>
      <c r="BX145" s="195">
        <v>0</v>
      </c>
      <c r="BY145" s="203">
        <v>6547518</v>
      </c>
      <c r="BZ145" s="216">
        <f>SUM(BX145:BY145)</f>
        <v>6547518</v>
      </c>
      <c r="CA145" s="195">
        <v>0</v>
      </c>
      <c r="CB145" s="203">
        <v>5982386</v>
      </c>
      <c r="CC145" s="216">
        <f>SUM(CA145:CB145)</f>
        <v>5982386</v>
      </c>
      <c r="CD145" s="195">
        <v>0</v>
      </c>
      <c r="CE145" s="203">
        <v>6284648</v>
      </c>
      <c r="CF145" s="216">
        <f>SUM(CD145:CE145)</f>
        <v>6284648</v>
      </c>
      <c r="CG145" s="199">
        <f>BU145+BX145+CA145+CD145</f>
        <v>0</v>
      </c>
      <c r="CH145" s="207">
        <f>BV145+BY145+CB145+CE145</f>
        <v>54874318</v>
      </c>
      <c r="CI145" s="216">
        <f>SUM(CG145:CH145)</f>
        <v>54874318</v>
      </c>
      <c r="CJ145" s="195">
        <v>227</v>
      </c>
      <c r="CK145" s="207">
        <f t="shared" si="21"/>
        <v>241737</v>
      </c>
      <c r="CL145" s="221">
        <v>308060</v>
      </c>
      <c r="CM145" s="207">
        <f>CJ145*CL145</f>
        <v>69929620</v>
      </c>
      <c r="CN145" s="45">
        <f t="shared" si="19"/>
        <v>78.5</v>
      </c>
    </row>
    <row r="146" spans="1:92" ht="18" customHeight="1">
      <c r="A146" s="741"/>
      <c r="B146" s="355"/>
      <c r="C146" s="352"/>
      <c r="D146" s="356">
        <f>D145/D155</f>
        <v>0.02385008517887564</v>
      </c>
      <c r="E146" s="258"/>
      <c r="F146" s="258"/>
      <c r="G146" s="258"/>
      <c r="H146" s="182"/>
      <c r="I146" s="258">
        <f>I145/I155</f>
        <v>0.15335463258785942</v>
      </c>
      <c r="J146" s="258"/>
      <c r="K146" s="258"/>
      <c r="L146" s="258"/>
      <c r="M146" s="182"/>
      <c r="N146" s="258">
        <f>N145/N155</f>
        <v>0</v>
      </c>
      <c r="O146" s="258"/>
      <c r="P146" s="258"/>
      <c r="Q146" s="258"/>
      <c r="R146" s="182"/>
      <c r="S146" s="258">
        <f>S145/S155</f>
        <v>0.039473684210526314</v>
      </c>
      <c r="T146" s="258"/>
      <c r="U146" s="258"/>
      <c r="V146" s="258"/>
      <c r="W146" s="182"/>
      <c r="X146" s="258">
        <f>X145/X155</f>
        <v>0.06310679611650485</v>
      </c>
      <c r="Y146" s="258"/>
      <c r="Z146" s="258"/>
      <c r="AA146" s="258"/>
      <c r="AB146" s="141"/>
      <c r="AC146" s="9"/>
      <c r="AD146" s="9"/>
      <c r="AE146" s="9"/>
      <c r="AF146" s="9"/>
      <c r="AG146" s="9"/>
      <c r="AH146" s="8"/>
      <c r="AI146" s="8"/>
      <c r="AJ146" s="8"/>
      <c r="AM146" s="4"/>
      <c r="AN146" s="4"/>
      <c r="AO146" s="4"/>
      <c r="AP146" s="345"/>
      <c r="AQ146" s="229"/>
      <c r="AR146" s="253"/>
      <c r="AS146" s="275"/>
      <c r="AT146" s="275"/>
      <c r="AU146" s="275"/>
      <c r="AV146" s="275"/>
      <c r="AW146" s="73"/>
      <c r="AX146" s="275"/>
      <c r="AY146" s="275"/>
      <c r="AZ146" s="275"/>
      <c r="BA146" s="275"/>
      <c r="BB146" s="275"/>
      <c r="BC146" s="32"/>
      <c r="BD146" s="308"/>
      <c r="BE146" s="308"/>
      <c r="BF146" s="308"/>
      <c r="BG146" s="308"/>
      <c r="BH146" s="32"/>
      <c r="BI146" s="309"/>
      <c r="BJ146" s="309"/>
      <c r="BK146" s="309"/>
      <c r="BL146" s="309"/>
      <c r="BM146" s="4"/>
      <c r="BR146" s="743"/>
      <c r="BS146" s="320" t="s">
        <v>103</v>
      </c>
      <c r="BT146" s="311"/>
      <c r="BU146" s="196">
        <v>0</v>
      </c>
      <c r="BV146" s="204">
        <v>13667118</v>
      </c>
      <c r="BW146" s="217">
        <f>SUM(BU146:BV146)</f>
        <v>13667118</v>
      </c>
      <c r="BX146" s="196">
        <v>0</v>
      </c>
      <c r="BY146" s="204">
        <v>2883295</v>
      </c>
      <c r="BZ146" s="217">
        <f>SUM(BX146:BY146)</f>
        <v>2883295</v>
      </c>
      <c r="CA146" s="196">
        <v>0</v>
      </c>
      <c r="CB146" s="204">
        <v>624214</v>
      </c>
      <c r="CC146" s="217">
        <f>SUM(CA146:CB146)</f>
        <v>624214</v>
      </c>
      <c r="CD146" s="196">
        <v>0</v>
      </c>
      <c r="CE146" s="204">
        <v>4730403</v>
      </c>
      <c r="CF146" s="217">
        <f>SUM(CD146:CE146)</f>
        <v>4730403</v>
      </c>
      <c r="CG146" s="200">
        <f>BU146+BX146+CA146+CD146</f>
        <v>0</v>
      </c>
      <c r="CH146" s="208">
        <f>BV146+BY146+CB146+CE146</f>
        <v>21905030</v>
      </c>
      <c r="CI146" s="217">
        <f>SUM(CG146:CH146)</f>
        <v>21905030</v>
      </c>
      <c r="CJ146" s="196">
        <v>92</v>
      </c>
      <c r="CK146" s="208">
        <f t="shared" si="21"/>
        <v>238098</v>
      </c>
      <c r="CL146" s="222">
        <v>308060</v>
      </c>
      <c r="CM146" s="223">
        <f>CJ146*CL146</f>
        <v>28341520</v>
      </c>
      <c r="CN146" s="46">
        <f t="shared" si="19"/>
        <v>77.3</v>
      </c>
    </row>
    <row r="147" spans="1:92" ht="18" customHeight="1" thickBot="1">
      <c r="A147" s="741"/>
      <c r="B147" s="353" t="s">
        <v>146</v>
      </c>
      <c r="C147" s="354"/>
      <c r="D147" s="347">
        <v>44</v>
      </c>
      <c r="E147" s="282"/>
      <c r="F147" s="282"/>
      <c r="G147" s="282"/>
      <c r="H147" s="187"/>
      <c r="I147" s="282">
        <v>62</v>
      </c>
      <c r="J147" s="282"/>
      <c r="K147" s="282"/>
      <c r="L147" s="282"/>
      <c r="M147" s="187"/>
      <c r="N147" s="282">
        <v>0</v>
      </c>
      <c r="O147" s="282"/>
      <c r="P147" s="282"/>
      <c r="Q147" s="282"/>
      <c r="R147" s="187"/>
      <c r="S147" s="282">
        <v>6</v>
      </c>
      <c r="T147" s="282"/>
      <c r="U147" s="282"/>
      <c r="V147" s="282"/>
      <c r="W147" s="187"/>
      <c r="X147" s="374">
        <f>SUM(D147:W147)</f>
        <v>112</v>
      </c>
      <c r="Y147" s="375"/>
      <c r="Z147" s="375"/>
      <c r="AA147" s="375"/>
      <c r="AB147" s="142"/>
      <c r="AC147" s="24"/>
      <c r="AD147" s="24"/>
      <c r="AE147" s="24"/>
      <c r="AF147" s="24"/>
      <c r="AG147" s="24"/>
      <c r="AH147" s="8"/>
      <c r="AI147" s="8"/>
      <c r="AJ147" s="8"/>
      <c r="AM147" s="4"/>
      <c r="AN147" s="4"/>
      <c r="AO147" s="4"/>
      <c r="AP147" s="345"/>
      <c r="AQ147" s="229"/>
      <c r="AR147" s="253"/>
      <c r="AS147" s="275"/>
      <c r="AT147" s="275"/>
      <c r="AU147" s="275"/>
      <c r="AV147" s="275"/>
      <c r="AW147" s="73"/>
      <c r="AX147" s="275"/>
      <c r="AY147" s="275"/>
      <c r="AZ147" s="275"/>
      <c r="BA147" s="275"/>
      <c r="BB147" s="275"/>
      <c r="BC147" s="32"/>
      <c r="BD147" s="308"/>
      <c r="BE147" s="308"/>
      <c r="BF147" s="308"/>
      <c r="BG147" s="308"/>
      <c r="BH147" s="32"/>
      <c r="BI147" s="309"/>
      <c r="BJ147" s="309"/>
      <c r="BK147" s="309"/>
      <c r="BL147" s="309"/>
      <c r="BM147" s="4"/>
      <c r="BR147" s="743"/>
      <c r="BS147" s="314" t="s">
        <v>94</v>
      </c>
      <c r="BT147" s="313"/>
      <c r="BU147" s="197">
        <f>SUM(BU145:BU146)</f>
        <v>0</v>
      </c>
      <c r="BV147" s="205">
        <f>SUM(BV145:BV146)</f>
        <v>49726884</v>
      </c>
      <c r="BW147" s="218">
        <f>SUM(BW145:BW146)</f>
        <v>49726884</v>
      </c>
      <c r="BX147" s="211">
        <f aca="true" t="shared" si="26" ref="BX147:CJ147">SUM(BX145:BX146)</f>
        <v>0</v>
      </c>
      <c r="BY147" s="205">
        <f t="shared" si="26"/>
        <v>9430813</v>
      </c>
      <c r="BZ147" s="218">
        <f>SUM(BZ145:BZ146)</f>
        <v>9430813</v>
      </c>
      <c r="CA147" s="211">
        <f t="shared" si="26"/>
        <v>0</v>
      </c>
      <c r="CB147" s="205">
        <f t="shared" si="26"/>
        <v>6606600</v>
      </c>
      <c r="CC147" s="218">
        <f>SUM(CC145:CC146)</f>
        <v>6606600</v>
      </c>
      <c r="CD147" s="211">
        <f t="shared" si="26"/>
        <v>0</v>
      </c>
      <c r="CE147" s="205">
        <f t="shared" si="26"/>
        <v>11015051</v>
      </c>
      <c r="CF147" s="218">
        <f>SUM(CF145:CF146)</f>
        <v>11015051</v>
      </c>
      <c r="CG147" s="219">
        <f>SUM(CG145:CG146)</f>
        <v>0</v>
      </c>
      <c r="CH147" s="212">
        <f>SUM(CH145:CH146)</f>
        <v>76779348</v>
      </c>
      <c r="CI147" s="218">
        <f>SUM(CI145:CI146)</f>
        <v>76779348</v>
      </c>
      <c r="CJ147" s="197">
        <f t="shared" si="26"/>
        <v>319</v>
      </c>
      <c r="CK147" s="212">
        <f t="shared" si="21"/>
        <v>240688</v>
      </c>
      <c r="CL147" s="224">
        <v>308060</v>
      </c>
      <c r="CM147" s="212">
        <f>SUM(CM145:CM146)</f>
        <v>98271140</v>
      </c>
      <c r="CN147" s="47">
        <f t="shared" si="19"/>
        <v>78.10000000000001</v>
      </c>
    </row>
    <row r="148" spans="1:92" ht="18" customHeight="1">
      <c r="A148" s="741"/>
      <c r="B148" s="355"/>
      <c r="C148" s="352"/>
      <c r="D148" s="356">
        <f>D147/D155</f>
        <v>0.07495741056218058</v>
      </c>
      <c r="E148" s="258"/>
      <c r="F148" s="258"/>
      <c r="G148" s="258"/>
      <c r="H148" s="182"/>
      <c r="I148" s="258">
        <f>I147/I155</f>
        <v>0.19808306709265175</v>
      </c>
      <c r="J148" s="258"/>
      <c r="K148" s="258"/>
      <c r="L148" s="258"/>
      <c r="M148" s="182"/>
      <c r="N148" s="258">
        <f>N147/N155</f>
        <v>0</v>
      </c>
      <c r="O148" s="258"/>
      <c r="P148" s="258"/>
      <c r="Q148" s="258"/>
      <c r="R148" s="182"/>
      <c r="S148" s="258">
        <f>S147/S155</f>
        <v>0.07894736842105263</v>
      </c>
      <c r="T148" s="258"/>
      <c r="U148" s="258"/>
      <c r="V148" s="258"/>
      <c r="W148" s="182"/>
      <c r="X148" s="258">
        <f>X147/X155</f>
        <v>0.1087378640776699</v>
      </c>
      <c r="Y148" s="258"/>
      <c r="Z148" s="258"/>
      <c r="AA148" s="258"/>
      <c r="AB148" s="141"/>
      <c r="AC148" s="9"/>
      <c r="AD148" s="9"/>
      <c r="AE148" s="9"/>
      <c r="AF148" s="9"/>
      <c r="AG148" s="9"/>
      <c r="AH148" s="8"/>
      <c r="AI148" s="8"/>
      <c r="AJ148" s="8"/>
      <c r="AM148" s="4"/>
      <c r="AN148" s="4"/>
      <c r="AO148" s="4"/>
      <c r="AP148" s="345"/>
      <c r="AQ148" s="229"/>
      <c r="AR148" s="253"/>
      <c r="AS148" s="275"/>
      <c r="AT148" s="275"/>
      <c r="AU148" s="275"/>
      <c r="AV148" s="275"/>
      <c r="AW148" s="73"/>
      <c r="AX148" s="275"/>
      <c r="AY148" s="275"/>
      <c r="AZ148" s="275"/>
      <c r="BA148" s="275"/>
      <c r="BB148" s="275"/>
      <c r="BC148" s="32"/>
      <c r="BD148" s="308"/>
      <c r="BE148" s="308"/>
      <c r="BF148" s="308"/>
      <c r="BG148" s="308"/>
      <c r="BH148" s="32"/>
      <c r="BI148" s="309"/>
      <c r="BJ148" s="309"/>
      <c r="BK148" s="309"/>
      <c r="BL148" s="309"/>
      <c r="BM148" s="4"/>
      <c r="BR148" s="743"/>
      <c r="BS148" s="326" t="s">
        <v>102</v>
      </c>
      <c r="BT148" s="327"/>
      <c r="BU148" s="195">
        <v>0</v>
      </c>
      <c r="BV148" s="203">
        <v>36821934</v>
      </c>
      <c r="BW148" s="216">
        <f>SUM(BU148:BV148)</f>
        <v>36821934</v>
      </c>
      <c r="BX148" s="195">
        <v>0</v>
      </c>
      <c r="BY148" s="203">
        <v>6041827</v>
      </c>
      <c r="BZ148" s="216">
        <f>SUM(BX148:BY148)</f>
        <v>6041827</v>
      </c>
      <c r="CA148" s="195">
        <v>0</v>
      </c>
      <c r="CB148" s="203">
        <v>4731103</v>
      </c>
      <c r="CC148" s="216">
        <f>SUM(CA148:CB148)</f>
        <v>4731103</v>
      </c>
      <c r="CD148" s="195">
        <v>0</v>
      </c>
      <c r="CE148" s="203">
        <v>4792935</v>
      </c>
      <c r="CF148" s="216">
        <f>SUM(CD148:CE148)</f>
        <v>4792935</v>
      </c>
      <c r="CG148" s="199">
        <f>BU148+BX148+CA148+CD148</f>
        <v>0</v>
      </c>
      <c r="CH148" s="207">
        <f>BV148+BY148+CB148+CE148</f>
        <v>52387799</v>
      </c>
      <c r="CI148" s="216">
        <f>SUM(CG148:CH148)</f>
        <v>52387799</v>
      </c>
      <c r="CJ148" s="195">
        <v>178</v>
      </c>
      <c r="CK148" s="207">
        <f t="shared" si="21"/>
        <v>294313</v>
      </c>
      <c r="CL148" s="221">
        <v>360650</v>
      </c>
      <c r="CM148" s="207">
        <f>CJ148*CL148</f>
        <v>64195700</v>
      </c>
      <c r="CN148" s="45">
        <f t="shared" si="19"/>
        <v>81.6</v>
      </c>
    </row>
    <row r="149" spans="1:92" ht="18" customHeight="1">
      <c r="A149" s="741"/>
      <c r="B149" s="362" t="s">
        <v>147</v>
      </c>
      <c r="C149" s="363"/>
      <c r="D149" s="347">
        <v>132</v>
      </c>
      <c r="E149" s="282"/>
      <c r="F149" s="282"/>
      <c r="G149" s="282"/>
      <c r="H149" s="187"/>
      <c r="I149" s="282">
        <v>86</v>
      </c>
      <c r="J149" s="282"/>
      <c r="K149" s="282"/>
      <c r="L149" s="282"/>
      <c r="M149" s="187"/>
      <c r="N149" s="282">
        <v>4</v>
      </c>
      <c r="O149" s="282"/>
      <c r="P149" s="282"/>
      <c r="Q149" s="282"/>
      <c r="R149" s="187"/>
      <c r="S149" s="282">
        <v>14</v>
      </c>
      <c r="T149" s="282"/>
      <c r="U149" s="282"/>
      <c r="V149" s="282"/>
      <c r="W149" s="187"/>
      <c r="X149" s="374">
        <f>SUM(D149:W149)</f>
        <v>236</v>
      </c>
      <c r="Y149" s="375"/>
      <c r="Z149" s="375"/>
      <c r="AA149" s="375"/>
      <c r="AB149" s="142"/>
      <c r="AC149" s="24"/>
      <c r="AD149" s="24"/>
      <c r="AE149" s="24"/>
      <c r="AF149" s="24"/>
      <c r="AG149" s="24"/>
      <c r="AH149" s="8"/>
      <c r="AI149" s="8"/>
      <c r="AJ149" s="8"/>
      <c r="AM149" s="4"/>
      <c r="AN149" s="4"/>
      <c r="AO149" s="4"/>
      <c r="AP149" s="345"/>
      <c r="AQ149" s="229"/>
      <c r="AR149" s="229"/>
      <c r="AS149" s="275"/>
      <c r="AT149" s="275"/>
      <c r="AU149" s="275"/>
      <c r="AV149" s="275"/>
      <c r="AW149" s="73"/>
      <c r="AX149" s="275"/>
      <c r="AY149" s="275"/>
      <c r="AZ149" s="275"/>
      <c r="BA149" s="275"/>
      <c r="BB149" s="275"/>
      <c r="BC149" s="32"/>
      <c r="BD149" s="308"/>
      <c r="BE149" s="308"/>
      <c r="BF149" s="308"/>
      <c r="BG149" s="308"/>
      <c r="BH149" s="32"/>
      <c r="BI149" s="309"/>
      <c r="BJ149" s="309"/>
      <c r="BK149" s="309"/>
      <c r="BL149" s="309"/>
      <c r="BM149" s="4"/>
      <c r="BR149" s="743"/>
      <c r="BS149" s="320" t="s">
        <v>103</v>
      </c>
      <c r="BT149" s="311"/>
      <c r="BU149" s="196">
        <v>0</v>
      </c>
      <c r="BV149" s="204">
        <v>10231843</v>
      </c>
      <c r="BW149" s="217">
        <f>SUM(BU149:BV149)</f>
        <v>10231843</v>
      </c>
      <c r="BX149" s="196">
        <v>0</v>
      </c>
      <c r="BY149" s="204">
        <v>1344789</v>
      </c>
      <c r="BZ149" s="217">
        <f>SUM(BX149:BY149)</f>
        <v>1344789</v>
      </c>
      <c r="CA149" s="196">
        <v>0</v>
      </c>
      <c r="CB149" s="204">
        <v>1556623</v>
      </c>
      <c r="CC149" s="217">
        <f>SUM(CA149:CB149)</f>
        <v>1556623</v>
      </c>
      <c r="CD149" s="196">
        <v>0</v>
      </c>
      <c r="CE149" s="204">
        <v>3493844</v>
      </c>
      <c r="CF149" s="217">
        <f>SUM(CD149:CE149)</f>
        <v>3493844</v>
      </c>
      <c r="CG149" s="200">
        <f>BU149+BX149+CA149+CD149</f>
        <v>0</v>
      </c>
      <c r="CH149" s="208">
        <f>BV149+BY149+CB149+CE149</f>
        <v>16627099</v>
      </c>
      <c r="CI149" s="217">
        <f>SUM(CG149:CH149)</f>
        <v>16627099</v>
      </c>
      <c r="CJ149" s="196">
        <v>60</v>
      </c>
      <c r="CK149" s="208">
        <f t="shared" si="21"/>
        <v>277118</v>
      </c>
      <c r="CL149" s="222">
        <v>360650</v>
      </c>
      <c r="CM149" s="223">
        <f>CJ149*CL149</f>
        <v>21639000</v>
      </c>
      <c r="CN149" s="46">
        <f t="shared" si="19"/>
        <v>76.8</v>
      </c>
    </row>
    <row r="150" spans="1:92" ht="18" customHeight="1" thickBot="1">
      <c r="A150" s="741"/>
      <c r="B150" s="364"/>
      <c r="C150" s="365"/>
      <c r="D150" s="356">
        <f>D149/D155</f>
        <v>0.22487223168654175</v>
      </c>
      <c r="E150" s="258"/>
      <c r="F150" s="258"/>
      <c r="G150" s="258"/>
      <c r="H150" s="182"/>
      <c r="I150" s="258">
        <f>I149/I155</f>
        <v>0.2747603833865815</v>
      </c>
      <c r="J150" s="258"/>
      <c r="K150" s="258"/>
      <c r="L150" s="258"/>
      <c r="M150" s="182"/>
      <c r="N150" s="258">
        <f>N149/N155</f>
        <v>0.07407407407407407</v>
      </c>
      <c r="O150" s="258"/>
      <c r="P150" s="258"/>
      <c r="Q150" s="258"/>
      <c r="R150" s="182"/>
      <c r="S150" s="258">
        <f>S149/S155</f>
        <v>0.18421052631578946</v>
      </c>
      <c r="T150" s="258"/>
      <c r="U150" s="258"/>
      <c r="V150" s="258"/>
      <c r="W150" s="182"/>
      <c r="X150" s="258">
        <f>X149/X155</f>
        <v>0.229126213592233</v>
      </c>
      <c r="Y150" s="258"/>
      <c r="Z150" s="258"/>
      <c r="AA150" s="258"/>
      <c r="AB150" s="141"/>
      <c r="AC150" s="9"/>
      <c r="AD150" s="9"/>
      <c r="AE150" s="9"/>
      <c r="AF150" s="9"/>
      <c r="AG150" s="9"/>
      <c r="AH150" s="8"/>
      <c r="AI150" s="8"/>
      <c r="AJ150" s="8"/>
      <c r="AM150" s="4"/>
      <c r="AN150" s="4"/>
      <c r="AO150" s="4"/>
      <c r="AP150" s="345"/>
      <c r="AQ150" s="229"/>
      <c r="AR150" s="253"/>
      <c r="AS150" s="275"/>
      <c r="AT150" s="275"/>
      <c r="AU150" s="275"/>
      <c r="AV150" s="275"/>
      <c r="AW150" s="73"/>
      <c r="AX150" s="275"/>
      <c r="AY150" s="275"/>
      <c r="AZ150" s="275"/>
      <c r="BA150" s="275"/>
      <c r="BB150" s="275"/>
      <c r="BC150" s="32"/>
      <c r="BD150" s="308"/>
      <c r="BE150" s="308"/>
      <c r="BF150" s="308"/>
      <c r="BG150" s="308"/>
      <c r="BH150" s="32"/>
      <c r="BI150" s="309"/>
      <c r="BJ150" s="309"/>
      <c r="BK150" s="309"/>
      <c r="BL150" s="309"/>
      <c r="BM150" s="4"/>
      <c r="BR150" s="744"/>
      <c r="BS150" s="321" t="s">
        <v>95</v>
      </c>
      <c r="BT150" s="322"/>
      <c r="BU150" s="198">
        <f>SUM(BU148:BU149)</f>
        <v>0</v>
      </c>
      <c r="BV150" s="206">
        <f>SUM(BV148:BV149)</f>
        <v>47053777</v>
      </c>
      <c r="BW150" s="220">
        <f>SUM(BW148:BW149)</f>
        <v>47053777</v>
      </c>
      <c r="BX150" s="211">
        <f aca="true" t="shared" si="27" ref="BX150:CJ150">SUM(BX148:BX149)</f>
        <v>0</v>
      </c>
      <c r="BY150" s="205">
        <f t="shared" si="27"/>
        <v>7386616</v>
      </c>
      <c r="BZ150" s="218">
        <f>SUM(BZ148:BZ149)</f>
        <v>7386616</v>
      </c>
      <c r="CA150" s="211">
        <f t="shared" si="27"/>
        <v>0</v>
      </c>
      <c r="CB150" s="205">
        <f t="shared" si="27"/>
        <v>6287726</v>
      </c>
      <c r="CC150" s="218">
        <f>SUM(CC148:CC149)</f>
        <v>6287726</v>
      </c>
      <c r="CD150" s="211">
        <f t="shared" si="27"/>
        <v>0</v>
      </c>
      <c r="CE150" s="205">
        <f t="shared" si="27"/>
        <v>8286779</v>
      </c>
      <c r="CF150" s="218">
        <f>SUM(CF148:CF149)</f>
        <v>8286779</v>
      </c>
      <c r="CG150" s="219">
        <f>SUM(CG148:CG149)</f>
        <v>0</v>
      </c>
      <c r="CH150" s="212">
        <f>SUM(CH148:CH149)</f>
        <v>69014898</v>
      </c>
      <c r="CI150" s="218">
        <f>SUM(CI148:CI149)</f>
        <v>69014898</v>
      </c>
      <c r="CJ150" s="198">
        <f t="shared" si="27"/>
        <v>238</v>
      </c>
      <c r="CK150" s="209">
        <f t="shared" si="21"/>
        <v>289979</v>
      </c>
      <c r="CL150" s="225">
        <v>360650</v>
      </c>
      <c r="CM150" s="209">
        <f>SUM(CM148:CM149)</f>
        <v>85834700</v>
      </c>
      <c r="CN150" s="48">
        <f t="shared" si="19"/>
        <v>80.4</v>
      </c>
    </row>
    <row r="151" spans="1:92" ht="18" customHeight="1">
      <c r="A151" s="741"/>
      <c r="B151" s="353" t="s">
        <v>148</v>
      </c>
      <c r="C151" s="354"/>
      <c r="D151" s="347">
        <v>207</v>
      </c>
      <c r="E151" s="282"/>
      <c r="F151" s="282"/>
      <c r="G151" s="282"/>
      <c r="H151" s="187"/>
      <c r="I151" s="282">
        <v>79</v>
      </c>
      <c r="J151" s="282"/>
      <c r="K151" s="282"/>
      <c r="L151" s="282"/>
      <c r="M151" s="187"/>
      <c r="N151" s="282">
        <v>20</v>
      </c>
      <c r="O151" s="282"/>
      <c r="P151" s="282"/>
      <c r="Q151" s="282"/>
      <c r="R151" s="187"/>
      <c r="S151" s="282">
        <v>30</v>
      </c>
      <c r="T151" s="282"/>
      <c r="U151" s="282"/>
      <c r="V151" s="282"/>
      <c r="W151" s="187"/>
      <c r="X151" s="374">
        <f>SUM(D151:W151)</f>
        <v>336</v>
      </c>
      <c r="Y151" s="375"/>
      <c r="Z151" s="375"/>
      <c r="AA151" s="375"/>
      <c r="AB151" s="142"/>
      <c r="AC151" s="24"/>
      <c r="AD151" s="24"/>
      <c r="AE151" s="24"/>
      <c r="AF151" s="24"/>
      <c r="AG151" s="24"/>
      <c r="AH151" s="8"/>
      <c r="AI151" s="8"/>
      <c r="AJ151" s="8"/>
      <c r="AM151" s="4"/>
      <c r="AN151" s="4"/>
      <c r="AO151" s="4"/>
      <c r="AP151" s="345"/>
      <c r="AQ151" s="229"/>
      <c r="AR151" s="229"/>
      <c r="AS151" s="275"/>
      <c r="AT151" s="275"/>
      <c r="AU151" s="275"/>
      <c r="AV151" s="275"/>
      <c r="AW151" s="73"/>
      <c r="AX151" s="275"/>
      <c r="AY151" s="275"/>
      <c r="AZ151" s="275"/>
      <c r="BA151" s="275"/>
      <c r="BB151" s="275"/>
      <c r="BC151" s="32"/>
      <c r="BD151" s="308"/>
      <c r="BE151" s="308"/>
      <c r="BF151" s="308"/>
      <c r="BG151" s="308"/>
      <c r="BH151" s="32"/>
      <c r="BI151" s="309"/>
      <c r="BJ151" s="309"/>
      <c r="BK151" s="309"/>
      <c r="BL151" s="309"/>
      <c r="BM151" s="4"/>
      <c r="BR151" s="306" t="s">
        <v>100</v>
      </c>
      <c r="BS151" s="279" t="s">
        <v>98</v>
      </c>
      <c r="BT151" s="323"/>
      <c r="BU151" s="199">
        <f aca="true" t="shared" si="28" ref="BU151:CJ151">BU130+BU133+BU136+BU139+BU142+BU145+BU148</f>
        <v>21064106</v>
      </c>
      <c r="BV151" s="207">
        <f t="shared" si="28"/>
        <v>194150291</v>
      </c>
      <c r="BW151" s="216">
        <f t="shared" si="28"/>
        <v>215214397</v>
      </c>
      <c r="BX151" s="199">
        <f t="shared" si="28"/>
        <v>58551</v>
      </c>
      <c r="BY151" s="207">
        <f t="shared" si="28"/>
        <v>26753876</v>
      </c>
      <c r="BZ151" s="216">
        <f t="shared" si="28"/>
        <v>26812427</v>
      </c>
      <c r="CA151" s="199">
        <f t="shared" si="28"/>
        <v>593648</v>
      </c>
      <c r="CB151" s="207">
        <f t="shared" si="28"/>
        <v>40659337</v>
      </c>
      <c r="CC151" s="216">
        <f t="shared" si="28"/>
        <v>41252985</v>
      </c>
      <c r="CD151" s="199">
        <f t="shared" si="28"/>
        <v>0</v>
      </c>
      <c r="CE151" s="207">
        <f t="shared" si="28"/>
        <v>41902671</v>
      </c>
      <c r="CF151" s="216">
        <f t="shared" si="28"/>
        <v>41902671</v>
      </c>
      <c r="CG151" s="199">
        <f t="shared" si="28"/>
        <v>21716305</v>
      </c>
      <c r="CH151" s="207">
        <f t="shared" si="28"/>
        <v>303466175</v>
      </c>
      <c r="CI151" s="216">
        <f t="shared" si="28"/>
        <v>325182480</v>
      </c>
      <c r="CJ151" s="199">
        <f t="shared" si="28"/>
        <v>2499</v>
      </c>
      <c r="CK151" s="207">
        <f t="shared" si="21"/>
        <v>130125</v>
      </c>
      <c r="CL151" s="207">
        <f>ROUND(CM151/CJ151,0)</f>
        <v>189892</v>
      </c>
      <c r="CM151" s="207">
        <f>CM130+CM133+CM136+CM139+CM142+CM145+CM148</f>
        <v>474540110</v>
      </c>
      <c r="CN151" s="178">
        <f t="shared" si="19"/>
        <v>68.5</v>
      </c>
    </row>
    <row r="152" spans="1:92" ht="18" customHeight="1">
      <c r="A152" s="741"/>
      <c r="B152" s="355"/>
      <c r="C152" s="352"/>
      <c r="D152" s="356">
        <f>D151/D155</f>
        <v>0.3526405451448041</v>
      </c>
      <c r="E152" s="258"/>
      <c r="F152" s="258"/>
      <c r="G152" s="258"/>
      <c r="H152" s="182"/>
      <c r="I152" s="258">
        <f>I151/I155</f>
        <v>0.2523961661341853</v>
      </c>
      <c r="J152" s="258"/>
      <c r="K152" s="258"/>
      <c r="L152" s="258"/>
      <c r="M152" s="182"/>
      <c r="N152" s="258">
        <f>N151/N155</f>
        <v>0.37037037037037035</v>
      </c>
      <c r="O152" s="258"/>
      <c r="P152" s="258"/>
      <c r="Q152" s="258"/>
      <c r="R152" s="182"/>
      <c r="S152" s="258">
        <f>S151/S155</f>
        <v>0.39473684210526316</v>
      </c>
      <c r="T152" s="258"/>
      <c r="U152" s="258"/>
      <c r="V152" s="258"/>
      <c r="W152" s="182"/>
      <c r="X152" s="258">
        <f>X151/X155</f>
        <v>0.3262135922330097</v>
      </c>
      <c r="Y152" s="258"/>
      <c r="Z152" s="258"/>
      <c r="AA152" s="258"/>
      <c r="AB152" s="141"/>
      <c r="AC152" s="9"/>
      <c r="AD152" s="9"/>
      <c r="AE152" s="9"/>
      <c r="AF152" s="9"/>
      <c r="AG152" s="9"/>
      <c r="AH152" s="8"/>
      <c r="AI152" s="8"/>
      <c r="AJ152" s="8"/>
      <c r="AM152" s="4"/>
      <c r="AN152" s="4"/>
      <c r="AO152" s="4"/>
      <c r="AP152" s="346"/>
      <c r="AQ152" s="229"/>
      <c r="AR152" s="229"/>
      <c r="AS152" s="275"/>
      <c r="AT152" s="275"/>
      <c r="AU152" s="275"/>
      <c r="AV152" s="275"/>
      <c r="AW152" s="73"/>
      <c r="AX152" s="275"/>
      <c r="AY152" s="275"/>
      <c r="AZ152" s="275"/>
      <c r="BA152" s="275"/>
      <c r="BB152" s="275"/>
      <c r="BC152" s="32"/>
      <c r="BD152" s="308"/>
      <c r="BE152" s="308"/>
      <c r="BF152" s="308"/>
      <c r="BG152" s="308"/>
      <c r="BH152" s="32"/>
      <c r="BI152" s="309"/>
      <c r="BJ152" s="309"/>
      <c r="BK152" s="309"/>
      <c r="BL152" s="309"/>
      <c r="BM152" s="4"/>
      <c r="BR152" s="277"/>
      <c r="BS152" s="324" t="s">
        <v>4</v>
      </c>
      <c r="BT152" s="325"/>
      <c r="BU152" s="200">
        <f aca="true" t="shared" si="29" ref="BU152:CJ152">BU131+BU134+BU137+BU140+BU143+BU146+BU149</f>
        <v>5726021</v>
      </c>
      <c r="BV152" s="208">
        <f t="shared" si="29"/>
        <v>70031620</v>
      </c>
      <c r="BW152" s="217">
        <f t="shared" si="29"/>
        <v>75757641</v>
      </c>
      <c r="BX152" s="200">
        <f t="shared" si="29"/>
        <v>0</v>
      </c>
      <c r="BY152" s="208">
        <f t="shared" si="29"/>
        <v>10394758</v>
      </c>
      <c r="BZ152" s="217">
        <f t="shared" si="29"/>
        <v>10394758</v>
      </c>
      <c r="CA152" s="200">
        <f t="shared" si="29"/>
        <v>103460</v>
      </c>
      <c r="CB152" s="208">
        <f t="shared" si="29"/>
        <v>13513961</v>
      </c>
      <c r="CC152" s="217">
        <f t="shared" si="29"/>
        <v>13617421</v>
      </c>
      <c r="CD152" s="200">
        <f t="shared" si="29"/>
        <v>145328</v>
      </c>
      <c r="CE152" s="208">
        <f t="shared" si="29"/>
        <v>34234817</v>
      </c>
      <c r="CF152" s="217">
        <f t="shared" si="29"/>
        <v>34380145</v>
      </c>
      <c r="CG152" s="200">
        <f t="shared" si="29"/>
        <v>5974809</v>
      </c>
      <c r="CH152" s="208">
        <f t="shared" si="29"/>
        <v>128175156</v>
      </c>
      <c r="CI152" s="217">
        <f t="shared" si="29"/>
        <v>134149965</v>
      </c>
      <c r="CJ152" s="200">
        <f t="shared" si="29"/>
        <v>1020</v>
      </c>
      <c r="CK152" s="208">
        <f t="shared" si="21"/>
        <v>131520</v>
      </c>
      <c r="CL152" s="208">
        <f>ROUND(CM152/CJ152,0)</f>
        <v>189254</v>
      </c>
      <c r="CM152" s="208">
        <f>CM131+CM134+CM137+CM140+CM143+CM146+CM149</f>
        <v>193038590</v>
      </c>
      <c r="CN152" s="179">
        <f t="shared" si="19"/>
        <v>69.5</v>
      </c>
    </row>
    <row r="153" spans="1:92" ht="18" customHeight="1">
      <c r="A153" s="741"/>
      <c r="B153" s="349" t="s">
        <v>149</v>
      </c>
      <c r="C153" s="350"/>
      <c r="D153" s="348">
        <v>190</v>
      </c>
      <c r="E153" s="270"/>
      <c r="F153" s="270"/>
      <c r="G153" s="270"/>
      <c r="H153" s="188"/>
      <c r="I153" s="270">
        <v>38</v>
      </c>
      <c r="J153" s="270"/>
      <c r="K153" s="270"/>
      <c r="L153" s="270"/>
      <c r="M153" s="188"/>
      <c r="N153" s="270">
        <v>30</v>
      </c>
      <c r="O153" s="270"/>
      <c r="P153" s="270"/>
      <c r="Q153" s="270"/>
      <c r="R153" s="188"/>
      <c r="S153" s="270">
        <v>23</v>
      </c>
      <c r="T153" s="270"/>
      <c r="U153" s="270"/>
      <c r="V153" s="270"/>
      <c r="W153" s="188"/>
      <c r="X153" s="374">
        <f>SUM(D153:W153)</f>
        <v>281</v>
      </c>
      <c r="Y153" s="375"/>
      <c r="Z153" s="375"/>
      <c r="AA153" s="375"/>
      <c r="AB153" s="142"/>
      <c r="AC153" s="24"/>
      <c r="AD153" s="24"/>
      <c r="AE153" s="24"/>
      <c r="AF153" s="24"/>
      <c r="AG153" s="24"/>
      <c r="AH153" s="8"/>
      <c r="AI153" s="8"/>
      <c r="AJ153" s="8"/>
      <c r="AM153" s="4"/>
      <c r="AN153" s="4"/>
      <c r="AO153" s="4"/>
      <c r="AP153" s="346"/>
      <c r="AQ153" s="229"/>
      <c r="AR153" s="229"/>
      <c r="AS153" s="275"/>
      <c r="AT153" s="275"/>
      <c r="AU153" s="275"/>
      <c r="AV153" s="275"/>
      <c r="AW153" s="73"/>
      <c r="AX153" s="275"/>
      <c r="AY153" s="275"/>
      <c r="AZ153" s="275"/>
      <c r="BA153" s="275"/>
      <c r="BB153" s="275"/>
      <c r="BC153" s="32"/>
      <c r="BD153" s="308"/>
      <c r="BE153" s="308"/>
      <c r="BF153" s="308"/>
      <c r="BG153" s="308"/>
      <c r="BH153" s="32"/>
      <c r="BI153" s="309"/>
      <c r="BJ153" s="309"/>
      <c r="BK153" s="309"/>
      <c r="BL153" s="309"/>
      <c r="BM153" s="4"/>
      <c r="BR153" s="277"/>
      <c r="BS153" s="324" t="s">
        <v>99</v>
      </c>
      <c r="BT153" s="325"/>
      <c r="BU153" s="200">
        <f aca="true" t="shared" si="30" ref="BU153:CJ153">BU132+BU135+BU138+BU141+BU144+BU147+BU150</f>
        <v>26790127</v>
      </c>
      <c r="BV153" s="208">
        <f t="shared" si="30"/>
        <v>264181911</v>
      </c>
      <c r="BW153" s="217">
        <f t="shared" si="30"/>
        <v>290972038</v>
      </c>
      <c r="BX153" s="200">
        <f t="shared" si="30"/>
        <v>58551</v>
      </c>
      <c r="BY153" s="208">
        <f t="shared" si="30"/>
        <v>37148634</v>
      </c>
      <c r="BZ153" s="217">
        <f t="shared" si="30"/>
        <v>37207185</v>
      </c>
      <c r="CA153" s="200">
        <f t="shared" si="30"/>
        <v>697108</v>
      </c>
      <c r="CB153" s="208">
        <f t="shared" si="30"/>
        <v>54173298</v>
      </c>
      <c r="CC153" s="217">
        <f t="shared" si="30"/>
        <v>54870406</v>
      </c>
      <c r="CD153" s="200">
        <f t="shared" si="30"/>
        <v>145328</v>
      </c>
      <c r="CE153" s="208">
        <f t="shared" si="30"/>
        <v>76137488</v>
      </c>
      <c r="CF153" s="217">
        <f t="shared" si="30"/>
        <v>76282816</v>
      </c>
      <c r="CG153" s="200">
        <f t="shared" si="30"/>
        <v>27691114</v>
      </c>
      <c r="CH153" s="208">
        <f t="shared" si="30"/>
        <v>431641331</v>
      </c>
      <c r="CI153" s="217">
        <f t="shared" si="30"/>
        <v>459332445</v>
      </c>
      <c r="CJ153" s="200">
        <f t="shared" si="30"/>
        <v>3519</v>
      </c>
      <c r="CK153" s="208">
        <f t="shared" si="21"/>
        <v>130529</v>
      </c>
      <c r="CL153" s="208">
        <f>ROUND(CM153/CJ153,0)</f>
        <v>189707</v>
      </c>
      <c r="CM153" s="208">
        <f>CM132+CM135+CM138+CM141+CM144+CM147+CM150</f>
        <v>667578700</v>
      </c>
      <c r="CN153" s="179">
        <f t="shared" si="19"/>
        <v>68.8</v>
      </c>
    </row>
    <row r="154" spans="1:92" ht="18" customHeight="1" thickBot="1">
      <c r="A154" s="741"/>
      <c r="B154" s="351"/>
      <c r="C154" s="352"/>
      <c r="D154" s="356">
        <f>D153/D155</f>
        <v>0.32367972742759793</v>
      </c>
      <c r="E154" s="258"/>
      <c r="F154" s="258"/>
      <c r="G154" s="258"/>
      <c r="H154" s="182"/>
      <c r="I154" s="258">
        <f>I153/I155</f>
        <v>0.12140575079872204</v>
      </c>
      <c r="J154" s="258"/>
      <c r="K154" s="258"/>
      <c r="L154" s="258"/>
      <c r="M154" s="182"/>
      <c r="N154" s="258">
        <f>N153/N155</f>
        <v>0.5555555555555556</v>
      </c>
      <c r="O154" s="258"/>
      <c r="P154" s="258"/>
      <c r="Q154" s="258"/>
      <c r="R154" s="182"/>
      <c r="S154" s="258">
        <f>S153/S155</f>
        <v>0.3026315789473684</v>
      </c>
      <c r="T154" s="258"/>
      <c r="U154" s="258"/>
      <c r="V154" s="258"/>
      <c r="W154" s="182"/>
      <c r="X154" s="258">
        <f>X153/X155</f>
        <v>0.2728155339805825</v>
      </c>
      <c r="Y154" s="258"/>
      <c r="Z154" s="258"/>
      <c r="AA154" s="258"/>
      <c r="AB154" s="141"/>
      <c r="AC154" s="9"/>
      <c r="AD154" s="9"/>
      <c r="AE154" s="9"/>
      <c r="AF154" s="9"/>
      <c r="AG154" s="9"/>
      <c r="AH154" s="8"/>
      <c r="AI154" s="8"/>
      <c r="AJ154" s="8"/>
      <c r="AK154" s="4"/>
      <c r="AM154" s="4"/>
      <c r="AN154" s="4"/>
      <c r="AO154" s="4"/>
      <c r="AP154" s="346"/>
      <c r="AQ154" s="69"/>
      <c r="AR154" s="70"/>
      <c r="AS154" s="275"/>
      <c r="AT154" s="275"/>
      <c r="AU154" s="275"/>
      <c r="AV154" s="275"/>
      <c r="AW154" s="31"/>
      <c r="AX154" s="275"/>
      <c r="AY154" s="275"/>
      <c r="AZ154" s="275"/>
      <c r="BA154" s="275"/>
      <c r="BB154" s="275"/>
      <c r="BC154" s="32"/>
      <c r="BD154" s="288"/>
      <c r="BE154" s="288"/>
      <c r="BF154" s="288"/>
      <c r="BG154" s="288"/>
      <c r="BH154" s="32"/>
      <c r="BI154" s="309"/>
      <c r="BJ154" s="309"/>
      <c r="BK154" s="309"/>
      <c r="BL154" s="309"/>
      <c r="BM154" s="4"/>
      <c r="BR154" s="307"/>
      <c r="BS154" s="314" t="s">
        <v>76</v>
      </c>
      <c r="BT154" s="313"/>
      <c r="BU154" s="201">
        <f aca="true" t="shared" si="31" ref="BU154:CI154">SUM(BU155:BU162)</f>
        <v>264848189</v>
      </c>
      <c r="BV154" s="209">
        <f t="shared" si="31"/>
        <v>2742116662</v>
      </c>
      <c r="BW154" s="220">
        <f t="shared" si="31"/>
        <v>3006964851</v>
      </c>
      <c r="BX154" s="201">
        <f t="shared" si="31"/>
        <v>2231299</v>
      </c>
      <c r="BY154" s="212">
        <f t="shared" si="31"/>
        <v>441013080</v>
      </c>
      <c r="BZ154" s="218">
        <f t="shared" si="31"/>
        <v>443244379</v>
      </c>
      <c r="CA154" s="201">
        <f t="shared" si="31"/>
        <v>10465954</v>
      </c>
      <c r="CB154" s="212">
        <f t="shared" si="31"/>
        <v>706912496</v>
      </c>
      <c r="CC154" s="218">
        <f t="shared" si="31"/>
        <v>717378450</v>
      </c>
      <c r="CD154" s="201">
        <f t="shared" si="31"/>
        <v>8486863</v>
      </c>
      <c r="CE154" s="212">
        <f t="shared" si="31"/>
        <v>902078813</v>
      </c>
      <c r="CF154" s="218">
        <f t="shared" si="31"/>
        <v>910565676</v>
      </c>
      <c r="CG154" s="201">
        <f t="shared" si="31"/>
        <v>286032305</v>
      </c>
      <c r="CH154" s="212">
        <f t="shared" si="31"/>
        <v>4792121051</v>
      </c>
      <c r="CI154" s="218">
        <f t="shared" si="31"/>
        <v>5078153356</v>
      </c>
      <c r="CJ154" s="201">
        <f>SUM(CJ155:CJ162)</f>
        <v>39065</v>
      </c>
      <c r="CK154" s="212">
        <f t="shared" si="21"/>
        <v>129992</v>
      </c>
      <c r="CL154" s="212">
        <f>ROUND(CM154/CJ154,0)</f>
        <v>188309</v>
      </c>
      <c r="CM154" s="212">
        <f>SUM(CM155:CM162)</f>
        <v>7356308080</v>
      </c>
      <c r="CN154" s="180">
        <f t="shared" si="19"/>
        <v>69</v>
      </c>
    </row>
    <row r="155" spans="1:92" ht="18" customHeight="1">
      <c r="A155" s="741"/>
      <c r="B155" s="349" t="s">
        <v>101</v>
      </c>
      <c r="C155" s="350"/>
      <c r="D155" s="348">
        <f>D145+D147+D149+D151+D153</f>
        <v>587</v>
      </c>
      <c r="E155" s="270"/>
      <c r="F155" s="270"/>
      <c r="G155" s="270"/>
      <c r="H155" s="188"/>
      <c r="I155" s="270">
        <f>I145+I147+I149+I151+I153</f>
        <v>313</v>
      </c>
      <c r="J155" s="270"/>
      <c r="K155" s="270"/>
      <c r="L155" s="270"/>
      <c r="M155" s="188"/>
      <c r="N155" s="270">
        <f>N145+N147+N149+N151+N153</f>
        <v>54</v>
      </c>
      <c r="O155" s="270"/>
      <c r="P155" s="270"/>
      <c r="Q155" s="270"/>
      <c r="R155" s="188"/>
      <c r="S155" s="270">
        <f>S145+S147+S149+S151+S153</f>
        <v>76</v>
      </c>
      <c r="T155" s="270"/>
      <c r="U155" s="270"/>
      <c r="V155" s="270"/>
      <c r="W155" s="188"/>
      <c r="X155" s="270">
        <f>X145+X147+X149+X151+X153</f>
        <v>1030</v>
      </c>
      <c r="Y155" s="270"/>
      <c r="Z155" s="270"/>
      <c r="AA155" s="270"/>
      <c r="AB155" s="143"/>
      <c r="AC155" s="24"/>
      <c r="AD155" s="24"/>
      <c r="AE155" s="24"/>
      <c r="AF155" s="24"/>
      <c r="AG155" s="24"/>
      <c r="AH155" s="8"/>
      <c r="AI155" s="8"/>
      <c r="AJ155" s="8"/>
      <c r="AM155" s="4"/>
      <c r="AN155" s="4"/>
      <c r="AO155" s="37"/>
      <c r="AP155" s="30"/>
      <c r="AQ155" s="31"/>
      <c r="AR155" s="30"/>
      <c r="AS155" s="30"/>
      <c r="AT155" s="30"/>
      <c r="AU155" s="30"/>
      <c r="AV155" s="30"/>
      <c r="AW155" s="32"/>
      <c r="AX155" s="33"/>
      <c r="AY155" s="33"/>
      <c r="AZ155" s="33"/>
      <c r="BA155" s="33"/>
      <c r="BB155" s="32"/>
      <c r="BC155" s="34"/>
      <c r="BD155" s="34"/>
      <c r="BE155" s="34"/>
      <c r="BF155" s="34"/>
      <c r="BG155" s="4"/>
      <c r="BH155" s="4"/>
      <c r="BI155" s="4"/>
      <c r="BJ155" s="4"/>
      <c r="BK155" s="4"/>
      <c r="BL155" s="4"/>
      <c r="BM155" s="4"/>
      <c r="BR155" s="276" t="s">
        <v>5</v>
      </c>
      <c r="BS155" s="279" t="s">
        <v>121</v>
      </c>
      <c r="BT155" s="280"/>
      <c r="BU155" s="195">
        <v>0</v>
      </c>
      <c r="BV155" s="203">
        <v>0</v>
      </c>
      <c r="BW155" s="216">
        <f>SUM(BU155:BV155)</f>
        <v>0</v>
      </c>
      <c r="BX155" s="213">
        <v>0</v>
      </c>
      <c r="BY155" s="203">
        <v>0</v>
      </c>
      <c r="BZ155" s="216">
        <f>SUM(BX155:BY155)</f>
        <v>0</v>
      </c>
      <c r="CA155" s="195">
        <v>0</v>
      </c>
      <c r="CB155" s="203">
        <v>0</v>
      </c>
      <c r="CC155" s="216">
        <f>SUM(CA155:CB155)</f>
        <v>0</v>
      </c>
      <c r="CD155" s="195">
        <v>0</v>
      </c>
      <c r="CE155" s="203">
        <v>0</v>
      </c>
      <c r="CF155" s="216">
        <f>SUM(CD155:CE155)</f>
        <v>0</v>
      </c>
      <c r="CG155" s="199">
        <f aca="true" t="shared" si="32" ref="CG155:CH161">BU155+BX155+CA155+CD155</f>
        <v>0</v>
      </c>
      <c r="CH155" s="207">
        <f t="shared" si="32"/>
        <v>0</v>
      </c>
      <c r="CI155" s="216">
        <f>SUM(CG155:CH155)</f>
        <v>0</v>
      </c>
      <c r="CJ155" s="195">
        <v>0</v>
      </c>
      <c r="CK155" s="207">
        <v>0</v>
      </c>
      <c r="CL155" s="221">
        <v>0</v>
      </c>
      <c r="CM155" s="207">
        <v>0</v>
      </c>
      <c r="CN155" s="45">
        <v>0</v>
      </c>
    </row>
    <row r="156" spans="1:92" ht="18" customHeight="1" thickBot="1">
      <c r="A156" s="742"/>
      <c r="B156" s="370"/>
      <c r="C156" s="371"/>
      <c r="D156" s="433">
        <f>D146+D148+D150+D152+D154</f>
        <v>1</v>
      </c>
      <c r="E156" s="261"/>
      <c r="F156" s="261"/>
      <c r="G156" s="261"/>
      <c r="H156" s="189"/>
      <c r="I156" s="261">
        <f>I146+I148+I150+I152+I154</f>
        <v>1</v>
      </c>
      <c r="J156" s="261"/>
      <c r="K156" s="261"/>
      <c r="L156" s="261"/>
      <c r="M156" s="189"/>
      <c r="N156" s="261">
        <f>N146+N148+N150+N152+N154</f>
        <v>1</v>
      </c>
      <c r="O156" s="261"/>
      <c r="P156" s="261"/>
      <c r="Q156" s="261"/>
      <c r="R156" s="189"/>
      <c r="S156" s="261">
        <f>S146+S148+S150+S152+S154</f>
        <v>1</v>
      </c>
      <c r="T156" s="261"/>
      <c r="U156" s="261"/>
      <c r="V156" s="261"/>
      <c r="W156" s="189"/>
      <c r="X156" s="261">
        <f>X146+X148+X150+X152+X154</f>
        <v>1</v>
      </c>
      <c r="Y156" s="261"/>
      <c r="Z156" s="261"/>
      <c r="AA156" s="261"/>
      <c r="AB156" s="144"/>
      <c r="AC156" s="9"/>
      <c r="AD156" s="9"/>
      <c r="AE156" s="9"/>
      <c r="AF156" s="9"/>
      <c r="AG156" s="9"/>
      <c r="AH156" s="8"/>
      <c r="AI156" s="8"/>
      <c r="AJ156" s="8"/>
      <c r="AM156" s="4"/>
      <c r="AN156" s="4"/>
      <c r="AO156" s="37"/>
      <c r="AP156" s="30"/>
      <c r="AQ156" s="31"/>
      <c r="AR156" s="30"/>
      <c r="AS156" s="30"/>
      <c r="AT156" s="30"/>
      <c r="AU156" s="30"/>
      <c r="AV156" s="30"/>
      <c r="AW156" s="32"/>
      <c r="AX156" s="33"/>
      <c r="AY156" s="33"/>
      <c r="AZ156" s="33"/>
      <c r="BA156" s="33"/>
      <c r="BB156" s="32"/>
      <c r="BC156" s="34"/>
      <c r="BD156" s="34"/>
      <c r="BE156" s="34"/>
      <c r="BF156" s="34"/>
      <c r="BG156" s="4"/>
      <c r="BH156" s="4"/>
      <c r="BI156" s="4"/>
      <c r="BJ156" s="4"/>
      <c r="BK156" s="4"/>
      <c r="BL156" s="4"/>
      <c r="BM156" s="4"/>
      <c r="BR156" s="277"/>
      <c r="BS156" s="315" t="s">
        <v>81</v>
      </c>
      <c r="BT156" s="316"/>
      <c r="BU156" s="202">
        <v>75924023</v>
      </c>
      <c r="BV156" s="210">
        <v>0</v>
      </c>
      <c r="BW156" s="217">
        <f aca="true" t="shared" si="33" ref="BW156:BW162">SUM(BU156:BV156)</f>
        <v>75924023</v>
      </c>
      <c r="BX156" s="214">
        <v>372642</v>
      </c>
      <c r="BY156" s="210">
        <v>0</v>
      </c>
      <c r="BZ156" s="217">
        <f aca="true" t="shared" si="34" ref="BZ156:BZ162">SUM(BX156:BY156)</f>
        <v>372642</v>
      </c>
      <c r="CA156" s="214">
        <v>4466588</v>
      </c>
      <c r="CB156" s="210">
        <v>0</v>
      </c>
      <c r="CC156" s="217">
        <f aca="true" t="shared" si="35" ref="CC156:CC162">SUM(CA156:CB156)</f>
        <v>4466588</v>
      </c>
      <c r="CD156" s="202">
        <v>2806210</v>
      </c>
      <c r="CE156" s="210">
        <v>0</v>
      </c>
      <c r="CF156" s="217">
        <f aca="true" t="shared" si="36" ref="CF156:CF162">SUM(CD156:CE156)</f>
        <v>2806210</v>
      </c>
      <c r="CG156" s="200">
        <f t="shared" si="32"/>
        <v>83569463</v>
      </c>
      <c r="CH156" s="208">
        <f t="shared" si="32"/>
        <v>0</v>
      </c>
      <c r="CI156" s="217">
        <f aca="true" t="shared" si="37" ref="CI156:CI162">SUM(CG156:CH156)</f>
        <v>83569463</v>
      </c>
      <c r="CJ156" s="202">
        <v>3992</v>
      </c>
      <c r="CK156" s="208">
        <f aca="true" t="shared" si="38" ref="CK156:CK162">ROUND(CI156/CJ156,0)</f>
        <v>20934</v>
      </c>
      <c r="CL156" s="226">
        <v>50030</v>
      </c>
      <c r="CM156" s="208">
        <f aca="true" t="shared" si="39" ref="CM156:CM162">CJ156*CL156</f>
        <v>199719760</v>
      </c>
      <c r="CN156" s="46">
        <f t="shared" si="19"/>
        <v>41.8</v>
      </c>
    </row>
    <row r="157" spans="1:92" ht="18" customHeight="1">
      <c r="A157" s="359" t="s">
        <v>100</v>
      </c>
      <c r="B157" s="613" t="s">
        <v>58</v>
      </c>
      <c r="C157" s="614"/>
      <c r="D157" s="424">
        <v>462</v>
      </c>
      <c r="E157" s="272"/>
      <c r="F157" s="272"/>
      <c r="G157" s="272"/>
      <c r="H157" s="190"/>
      <c r="I157" s="271">
        <v>230</v>
      </c>
      <c r="J157" s="272"/>
      <c r="K157" s="272"/>
      <c r="L157" s="272"/>
      <c r="M157" s="190"/>
      <c r="N157" s="271">
        <v>23</v>
      </c>
      <c r="O157" s="272"/>
      <c r="P157" s="272"/>
      <c r="Q157" s="272"/>
      <c r="R157" s="190"/>
      <c r="S157" s="271">
        <v>0</v>
      </c>
      <c r="T157" s="272"/>
      <c r="U157" s="272"/>
      <c r="V157" s="272"/>
      <c r="W157" s="190"/>
      <c r="X157" s="271">
        <f>SUM(D157:W157)</f>
        <v>715</v>
      </c>
      <c r="Y157" s="272"/>
      <c r="Z157" s="272"/>
      <c r="AA157" s="272"/>
      <c r="AB157" s="145"/>
      <c r="AC157" s="24"/>
      <c r="AD157" s="24"/>
      <c r="AE157" s="24"/>
      <c r="AF157" s="24"/>
      <c r="AG157" s="24"/>
      <c r="AH157" s="8"/>
      <c r="AI157" s="8"/>
      <c r="AJ157" s="8"/>
      <c r="AM157" s="4"/>
      <c r="AN157" s="4"/>
      <c r="AO157" s="37"/>
      <c r="AP157" s="30"/>
      <c r="AQ157" s="31"/>
      <c r="AR157" s="30"/>
      <c r="AS157" s="30"/>
      <c r="AT157" s="30"/>
      <c r="AU157" s="30"/>
      <c r="AV157" s="30"/>
      <c r="AW157" s="32"/>
      <c r="AX157" s="33"/>
      <c r="AY157" s="33"/>
      <c r="AZ157" s="33"/>
      <c r="BA157" s="33"/>
      <c r="BB157" s="32"/>
      <c r="BC157" s="34"/>
      <c r="BD157" s="34"/>
      <c r="BE157" s="34"/>
      <c r="BF157" s="34"/>
      <c r="BG157" s="4"/>
      <c r="BH157" s="4"/>
      <c r="BI157" s="4"/>
      <c r="BJ157" s="4"/>
      <c r="BK157" s="4"/>
      <c r="BL157" s="4"/>
      <c r="BM157" s="4"/>
      <c r="BR157" s="277"/>
      <c r="BS157" s="310" t="s">
        <v>91</v>
      </c>
      <c r="BT157" s="311"/>
      <c r="BU157" s="196">
        <v>188517702</v>
      </c>
      <c r="BV157" s="204">
        <v>16960</v>
      </c>
      <c r="BW157" s="217">
        <f t="shared" si="33"/>
        <v>188534662</v>
      </c>
      <c r="BX157" s="215">
        <v>1858657</v>
      </c>
      <c r="BY157" s="204">
        <v>0</v>
      </c>
      <c r="BZ157" s="217">
        <f t="shared" si="34"/>
        <v>1858657</v>
      </c>
      <c r="CA157" s="215">
        <v>5979436</v>
      </c>
      <c r="CB157" s="210">
        <v>0</v>
      </c>
      <c r="CC157" s="217">
        <f t="shared" si="35"/>
        <v>5979436</v>
      </c>
      <c r="CD157" s="196">
        <v>5667758</v>
      </c>
      <c r="CE157" s="204">
        <v>0</v>
      </c>
      <c r="CF157" s="217">
        <f t="shared" si="36"/>
        <v>5667758</v>
      </c>
      <c r="CG157" s="200">
        <f t="shared" si="32"/>
        <v>202023553</v>
      </c>
      <c r="CH157" s="208">
        <f t="shared" si="32"/>
        <v>16960</v>
      </c>
      <c r="CI157" s="217">
        <f t="shared" si="37"/>
        <v>202040513</v>
      </c>
      <c r="CJ157" s="196">
        <v>5440</v>
      </c>
      <c r="CK157" s="208">
        <f t="shared" si="38"/>
        <v>37140</v>
      </c>
      <c r="CL157" s="222">
        <v>104730</v>
      </c>
      <c r="CM157" s="208">
        <f t="shared" si="39"/>
        <v>569731200</v>
      </c>
      <c r="CN157" s="46">
        <f t="shared" si="19"/>
        <v>35.5</v>
      </c>
    </row>
    <row r="158" spans="1:92" ht="18" customHeight="1">
      <c r="A158" s="360"/>
      <c r="B158" s="364"/>
      <c r="C158" s="365"/>
      <c r="D158" s="356">
        <f>D157/X157</f>
        <v>0.6461538461538462</v>
      </c>
      <c r="E158" s="258"/>
      <c r="F158" s="258"/>
      <c r="G158" s="258"/>
      <c r="H158" s="182"/>
      <c r="I158" s="257">
        <f>I157/X157</f>
        <v>0.32167832167832167</v>
      </c>
      <c r="J158" s="258"/>
      <c r="K158" s="258"/>
      <c r="L158" s="258"/>
      <c r="M158" s="182"/>
      <c r="N158" s="257">
        <f>N157/X157</f>
        <v>0.032167832167832165</v>
      </c>
      <c r="O158" s="258"/>
      <c r="P158" s="258"/>
      <c r="Q158" s="258"/>
      <c r="R158" s="182"/>
      <c r="S158" s="257">
        <f>S157/X157</f>
        <v>0</v>
      </c>
      <c r="T158" s="258"/>
      <c r="U158" s="258"/>
      <c r="V158" s="258"/>
      <c r="W158" s="182"/>
      <c r="X158" s="257">
        <f>SUM(D158:W158)</f>
        <v>1</v>
      </c>
      <c r="Y158" s="258"/>
      <c r="Z158" s="258"/>
      <c r="AA158" s="258"/>
      <c r="AB158" s="141"/>
      <c r="AC158" s="9"/>
      <c r="AD158" s="9"/>
      <c r="AE158" s="9"/>
      <c r="AF158" s="9"/>
      <c r="AG158" s="9"/>
      <c r="AH158" s="8"/>
      <c r="AI158" s="8"/>
      <c r="AJ158" s="8"/>
      <c r="AO158" s="37"/>
      <c r="AP158" s="30"/>
      <c r="AQ158" s="31"/>
      <c r="AR158" s="30"/>
      <c r="AS158" s="30"/>
      <c r="AT158" s="30"/>
      <c r="AU158" s="30"/>
      <c r="AV158" s="30"/>
      <c r="AW158" s="32"/>
      <c r="AX158" s="33"/>
      <c r="AY158" s="33"/>
      <c r="AZ158" s="33"/>
      <c r="BA158" s="33"/>
      <c r="BB158" s="32"/>
      <c r="BC158" s="34"/>
      <c r="BD158" s="34"/>
      <c r="BE158" s="34"/>
      <c r="BF158" s="34"/>
      <c r="BG158" s="4"/>
      <c r="BR158" s="277"/>
      <c r="BS158" s="310" t="s">
        <v>82</v>
      </c>
      <c r="BT158" s="311"/>
      <c r="BU158" s="196">
        <v>184504</v>
      </c>
      <c r="BV158" s="204">
        <v>577481353</v>
      </c>
      <c r="BW158" s="217">
        <f t="shared" si="33"/>
        <v>577665857</v>
      </c>
      <c r="BX158" s="215">
        <v>0</v>
      </c>
      <c r="BY158" s="204">
        <v>45480782</v>
      </c>
      <c r="BZ158" s="217">
        <f t="shared" si="34"/>
        <v>45480782</v>
      </c>
      <c r="CA158" s="215">
        <v>11170</v>
      </c>
      <c r="CB158" s="210">
        <v>121891004</v>
      </c>
      <c r="CC158" s="217">
        <f t="shared" si="35"/>
        <v>121902174</v>
      </c>
      <c r="CD158" s="196">
        <v>0</v>
      </c>
      <c r="CE158" s="204">
        <v>219583106</v>
      </c>
      <c r="CF158" s="217">
        <f t="shared" si="36"/>
        <v>219583106</v>
      </c>
      <c r="CG158" s="200">
        <f t="shared" si="32"/>
        <v>195674</v>
      </c>
      <c r="CH158" s="208">
        <f t="shared" si="32"/>
        <v>964436245</v>
      </c>
      <c r="CI158" s="217">
        <f t="shared" si="37"/>
        <v>964631919</v>
      </c>
      <c r="CJ158" s="196">
        <v>10002</v>
      </c>
      <c r="CK158" s="208">
        <f t="shared" si="38"/>
        <v>96444</v>
      </c>
      <c r="CL158" s="222">
        <v>166920</v>
      </c>
      <c r="CM158" s="208">
        <f t="shared" si="39"/>
        <v>1669533840</v>
      </c>
      <c r="CN158" s="46">
        <f t="shared" si="19"/>
        <v>57.8</v>
      </c>
    </row>
    <row r="159" spans="1:92" ht="18" customHeight="1">
      <c r="A159" s="360"/>
      <c r="B159" s="436" t="s">
        <v>59</v>
      </c>
      <c r="C159" s="437"/>
      <c r="D159" s="348">
        <v>125</v>
      </c>
      <c r="E159" s="270"/>
      <c r="F159" s="270"/>
      <c r="G159" s="270"/>
      <c r="H159" s="188"/>
      <c r="I159" s="422">
        <v>83</v>
      </c>
      <c r="J159" s="423"/>
      <c r="K159" s="423"/>
      <c r="L159" s="423"/>
      <c r="M159" s="183"/>
      <c r="N159" s="287">
        <v>31</v>
      </c>
      <c r="O159" s="270"/>
      <c r="P159" s="270"/>
      <c r="Q159" s="270"/>
      <c r="R159" s="188"/>
      <c r="S159" s="287">
        <v>76</v>
      </c>
      <c r="T159" s="270"/>
      <c r="U159" s="270"/>
      <c r="V159" s="270"/>
      <c r="W159" s="188"/>
      <c r="X159" s="374">
        <f>SUM(D159:W159)</f>
        <v>315</v>
      </c>
      <c r="Y159" s="375"/>
      <c r="Z159" s="375"/>
      <c r="AA159" s="375"/>
      <c r="AB159" s="142"/>
      <c r="AC159" s="81"/>
      <c r="AD159" s="81"/>
      <c r="AE159" s="81"/>
      <c r="AF159" s="81"/>
      <c r="AG159" s="81"/>
      <c r="AH159" s="8"/>
      <c r="AI159" s="8"/>
      <c r="AJ159" s="8"/>
      <c r="AO159" s="37"/>
      <c r="AP159" s="30"/>
      <c r="AQ159" s="31"/>
      <c r="AR159" s="30"/>
      <c r="AS159" s="30"/>
      <c r="AT159" s="30"/>
      <c r="AU159" s="30"/>
      <c r="AV159" s="30"/>
      <c r="AW159" s="32"/>
      <c r="AX159" s="33"/>
      <c r="AY159" s="33"/>
      <c r="AZ159" s="33"/>
      <c r="BA159" s="33"/>
      <c r="BB159" s="32"/>
      <c r="BC159" s="34"/>
      <c r="BD159" s="34"/>
      <c r="BE159" s="34"/>
      <c r="BF159" s="34"/>
      <c r="BG159" s="4"/>
      <c r="BR159" s="277"/>
      <c r="BS159" s="310" t="s">
        <v>92</v>
      </c>
      <c r="BT159" s="311"/>
      <c r="BU159" s="196">
        <v>160889</v>
      </c>
      <c r="BV159" s="204">
        <v>759627689</v>
      </c>
      <c r="BW159" s="217">
        <f t="shared" si="33"/>
        <v>759788578</v>
      </c>
      <c r="BX159" s="215">
        <v>0</v>
      </c>
      <c r="BY159" s="204">
        <v>91675608</v>
      </c>
      <c r="BZ159" s="217">
        <f t="shared" si="34"/>
        <v>91675608</v>
      </c>
      <c r="CA159" s="215">
        <v>0</v>
      </c>
      <c r="CB159" s="210">
        <v>177152981</v>
      </c>
      <c r="CC159" s="217">
        <f t="shared" si="35"/>
        <v>177152981</v>
      </c>
      <c r="CD159" s="196">
        <v>12895</v>
      </c>
      <c r="CE159" s="204">
        <v>249581452</v>
      </c>
      <c r="CF159" s="217">
        <f t="shared" si="36"/>
        <v>249594347</v>
      </c>
      <c r="CG159" s="200">
        <f t="shared" si="32"/>
        <v>173784</v>
      </c>
      <c r="CH159" s="208">
        <f t="shared" si="32"/>
        <v>1278037730</v>
      </c>
      <c r="CI159" s="217">
        <f t="shared" si="37"/>
        <v>1278211514</v>
      </c>
      <c r="CJ159" s="196">
        <v>9129</v>
      </c>
      <c r="CK159" s="208">
        <f t="shared" si="38"/>
        <v>140017</v>
      </c>
      <c r="CL159" s="222">
        <v>196160</v>
      </c>
      <c r="CM159" s="208">
        <f t="shared" si="39"/>
        <v>1790744640</v>
      </c>
      <c r="CN159" s="46">
        <f t="shared" si="19"/>
        <v>71.39999999999999</v>
      </c>
    </row>
    <row r="160" spans="1:92" ht="18" customHeight="1">
      <c r="A160" s="360"/>
      <c r="B160" s="438"/>
      <c r="C160" s="365"/>
      <c r="D160" s="356">
        <f>D159/X159</f>
        <v>0.3968253968253968</v>
      </c>
      <c r="E160" s="258"/>
      <c r="F160" s="258"/>
      <c r="G160" s="258"/>
      <c r="H160" s="182"/>
      <c r="I160" s="257">
        <f>I159/X159</f>
        <v>0.2634920634920635</v>
      </c>
      <c r="J160" s="258"/>
      <c r="K160" s="258"/>
      <c r="L160" s="258"/>
      <c r="M160" s="182"/>
      <c r="N160" s="257">
        <f>N159/X159</f>
        <v>0.09841269841269841</v>
      </c>
      <c r="O160" s="258"/>
      <c r="P160" s="258"/>
      <c r="Q160" s="258"/>
      <c r="R160" s="182"/>
      <c r="S160" s="257">
        <f>S159/X159</f>
        <v>0.24126984126984127</v>
      </c>
      <c r="T160" s="258"/>
      <c r="U160" s="258"/>
      <c r="V160" s="258"/>
      <c r="W160" s="182"/>
      <c r="X160" s="257">
        <f>SUM(D160:W160)</f>
        <v>1</v>
      </c>
      <c r="Y160" s="258"/>
      <c r="Z160" s="258"/>
      <c r="AA160" s="258"/>
      <c r="AB160" s="141"/>
      <c r="AC160" s="9"/>
      <c r="AD160" s="9"/>
      <c r="AE160" s="9"/>
      <c r="AF160" s="9"/>
      <c r="AG160" s="9"/>
      <c r="AH160" s="8"/>
      <c r="AI160" s="8"/>
      <c r="AJ160" s="8"/>
      <c r="AO160" s="37"/>
      <c r="AP160" s="30"/>
      <c r="AQ160" s="31"/>
      <c r="AR160" s="30"/>
      <c r="AS160" s="30"/>
      <c r="AT160" s="30"/>
      <c r="AU160" s="30"/>
      <c r="AV160" s="30"/>
      <c r="AW160" s="32"/>
      <c r="AX160" s="33"/>
      <c r="AY160" s="33"/>
      <c r="AZ160" s="33"/>
      <c r="BA160" s="33"/>
      <c r="BB160" s="32"/>
      <c r="BC160" s="34"/>
      <c r="BD160" s="34"/>
      <c r="BE160" s="34"/>
      <c r="BF160" s="34"/>
      <c r="BG160" s="4"/>
      <c r="BR160" s="277"/>
      <c r="BS160" s="310" t="s">
        <v>93</v>
      </c>
      <c r="BT160" s="311"/>
      <c r="BU160" s="196">
        <v>23286</v>
      </c>
      <c r="BV160" s="204">
        <v>601904104</v>
      </c>
      <c r="BW160" s="217">
        <f t="shared" si="33"/>
        <v>601927390</v>
      </c>
      <c r="BX160" s="215">
        <v>0</v>
      </c>
      <c r="BY160" s="204">
        <v>136690228</v>
      </c>
      <c r="BZ160" s="217">
        <f t="shared" si="34"/>
        <v>136690228</v>
      </c>
      <c r="CA160" s="215">
        <v>5840</v>
      </c>
      <c r="CB160" s="204">
        <v>194003191</v>
      </c>
      <c r="CC160" s="217">
        <f t="shared" si="35"/>
        <v>194009031</v>
      </c>
      <c r="CD160" s="196">
        <v>0</v>
      </c>
      <c r="CE160" s="204">
        <v>225363538</v>
      </c>
      <c r="CF160" s="217">
        <f t="shared" si="36"/>
        <v>225363538</v>
      </c>
      <c r="CG160" s="200">
        <f t="shared" si="32"/>
        <v>29126</v>
      </c>
      <c r="CH160" s="208">
        <f t="shared" si="32"/>
        <v>1157961061</v>
      </c>
      <c r="CI160" s="217">
        <f t="shared" si="37"/>
        <v>1157990187</v>
      </c>
      <c r="CJ160" s="196">
        <v>5387</v>
      </c>
      <c r="CK160" s="208">
        <f t="shared" si="38"/>
        <v>214960</v>
      </c>
      <c r="CL160" s="222">
        <v>269310</v>
      </c>
      <c r="CM160" s="208">
        <f t="shared" si="39"/>
        <v>1450772970</v>
      </c>
      <c r="CN160" s="46">
        <f t="shared" si="19"/>
        <v>79.80000000000001</v>
      </c>
    </row>
    <row r="161" spans="1:92" ht="18" customHeight="1">
      <c r="A161" s="360"/>
      <c r="B161" s="353" t="s">
        <v>101</v>
      </c>
      <c r="C161" s="354"/>
      <c r="D161" s="347">
        <f>D157+D159</f>
        <v>587</v>
      </c>
      <c r="E161" s="282"/>
      <c r="F161" s="282"/>
      <c r="G161" s="282"/>
      <c r="H161" s="187"/>
      <c r="I161" s="425">
        <f>I157+I159</f>
        <v>313</v>
      </c>
      <c r="J161" s="426"/>
      <c r="K161" s="426"/>
      <c r="L161" s="426"/>
      <c r="M161" s="181"/>
      <c r="N161" s="281">
        <f>N157+N159</f>
        <v>54</v>
      </c>
      <c r="O161" s="282"/>
      <c r="P161" s="282"/>
      <c r="Q161" s="282"/>
      <c r="R161" s="187"/>
      <c r="S161" s="281">
        <f>S157+S159</f>
        <v>76</v>
      </c>
      <c r="T161" s="282"/>
      <c r="U161" s="282"/>
      <c r="V161" s="282"/>
      <c r="W161" s="187"/>
      <c r="X161" s="434">
        <f>X157+X159</f>
        <v>1030</v>
      </c>
      <c r="Y161" s="435"/>
      <c r="Z161" s="435"/>
      <c r="AA161" s="435"/>
      <c r="AB161" s="146"/>
      <c r="AC161" s="27"/>
      <c r="AD161" s="27"/>
      <c r="AE161" s="27"/>
      <c r="AF161" s="27"/>
      <c r="AG161" s="27"/>
      <c r="AH161" s="23"/>
      <c r="AI161" s="23"/>
      <c r="AJ161" s="23"/>
      <c r="AO161" s="37"/>
      <c r="AP161" s="30"/>
      <c r="AQ161" s="31"/>
      <c r="AR161" s="30"/>
      <c r="AS161" s="30"/>
      <c r="AT161" s="30"/>
      <c r="AU161" s="30"/>
      <c r="AV161" s="30"/>
      <c r="AW161" s="32"/>
      <c r="AX161" s="33"/>
      <c r="AY161" s="33"/>
      <c r="AZ161" s="33"/>
      <c r="BA161" s="33"/>
      <c r="BB161" s="32"/>
      <c r="BC161" s="34"/>
      <c r="BD161" s="34"/>
      <c r="BE161" s="34"/>
      <c r="BF161" s="34"/>
      <c r="BG161" s="4"/>
      <c r="BR161" s="277"/>
      <c r="BS161" s="310" t="s">
        <v>94</v>
      </c>
      <c r="BT161" s="311"/>
      <c r="BU161" s="196">
        <v>8310</v>
      </c>
      <c r="BV161" s="204">
        <v>451782522</v>
      </c>
      <c r="BW161" s="217">
        <f t="shared" si="33"/>
        <v>451790832</v>
      </c>
      <c r="BX161" s="215">
        <v>0</v>
      </c>
      <c r="BY161" s="204">
        <v>101812022</v>
      </c>
      <c r="BZ161" s="217">
        <f t="shared" si="34"/>
        <v>101812022</v>
      </c>
      <c r="CA161" s="215">
        <v>2920</v>
      </c>
      <c r="CB161" s="204">
        <v>120722822</v>
      </c>
      <c r="CC161" s="217">
        <f t="shared" si="35"/>
        <v>120725742</v>
      </c>
      <c r="CD161" s="196">
        <v>0</v>
      </c>
      <c r="CE161" s="204">
        <v>133789736</v>
      </c>
      <c r="CF161" s="217">
        <f t="shared" si="36"/>
        <v>133789736</v>
      </c>
      <c r="CG161" s="200">
        <f t="shared" si="32"/>
        <v>11230</v>
      </c>
      <c r="CH161" s="208">
        <f t="shared" si="32"/>
        <v>808107102</v>
      </c>
      <c r="CI161" s="217">
        <f t="shared" si="37"/>
        <v>808118332</v>
      </c>
      <c r="CJ161" s="196">
        <v>3212</v>
      </c>
      <c r="CK161" s="208">
        <f t="shared" si="38"/>
        <v>251594</v>
      </c>
      <c r="CL161" s="222">
        <v>308060</v>
      </c>
      <c r="CM161" s="208">
        <f t="shared" si="39"/>
        <v>989488720</v>
      </c>
      <c r="CN161" s="46">
        <f t="shared" si="19"/>
        <v>81.69999999999999</v>
      </c>
    </row>
    <row r="162" spans="1:92" ht="18" customHeight="1" thickBot="1">
      <c r="A162" s="360"/>
      <c r="B162" s="368"/>
      <c r="C162" s="369"/>
      <c r="D162" s="367">
        <f>D161/X161</f>
        <v>0.5699029126213592</v>
      </c>
      <c r="E162" s="260"/>
      <c r="F162" s="260"/>
      <c r="G162" s="260"/>
      <c r="H162" s="184"/>
      <c r="I162" s="259">
        <f>I161/X161</f>
        <v>0.30388349514563107</v>
      </c>
      <c r="J162" s="260"/>
      <c r="K162" s="260"/>
      <c r="L162" s="260"/>
      <c r="M162" s="184"/>
      <c r="N162" s="259">
        <f>N161/X161</f>
        <v>0.05242718446601942</v>
      </c>
      <c r="O162" s="260"/>
      <c r="P162" s="260"/>
      <c r="Q162" s="260"/>
      <c r="R162" s="184"/>
      <c r="S162" s="259">
        <f>S161/X161</f>
        <v>0.07378640776699029</v>
      </c>
      <c r="T162" s="260"/>
      <c r="U162" s="260"/>
      <c r="V162" s="260"/>
      <c r="W162" s="184"/>
      <c r="X162" s="259">
        <f>SUM(D162:W162)</f>
        <v>1</v>
      </c>
      <c r="Y162" s="260"/>
      <c r="Z162" s="260"/>
      <c r="AA162" s="260"/>
      <c r="AB162" s="144"/>
      <c r="AC162" s="9"/>
      <c r="AD162" s="9"/>
      <c r="AE162" s="9"/>
      <c r="AF162" s="9"/>
      <c r="AG162" s="9"/>
      <c r="AH162" s="24"/>
      <c r="AI162" s="24"/>
      <c r="AJ162" s="24"/>
      <c r="AO162" s="37"/>
      <c r="AP162" s="30"/>
      <c r="AQ162" s="31"/>
      <c r="AR162" s="30"/>
      <c r="AS162" s="30"/>
      <c r="AT162" s="30"/>
      <c r="AU162" s="30"/>
      <c r="AV162" s="30"/>
      <c r="AW162" s="32"/>
      <c r="AX162" s="33"/>
      <c r="AY162" s="33"/>
      <c r="AZ162" s="33"/>
      <c r="BA162" s="33"/>
      <c r="BB162" s="32"/>
      <c r="BC162" s="34"/>
      <c r="BD162" s="34"/>
      <c r="BE162" s="34"/>
      <c r="BF162" s="34"/>
      <c r="BG162" s="4"/>
      <c r="BR162" s="278"/>
      <c r="BS162" s="312" t="s">
        <v>95</v>
      </c>
      <c r="BT162" s="313"/>
      <c r="BU162" s="197">
        <v>29475</v>
      </c>
      <c r="BV162" s="205">
        <v>351304034</v>
      </c>
      <c r="BW162" s="218">
        <f t="shared" si="33"/>
        <v>351333509</v>
      </c>
      <c r="BX162" s="211">
        <v>0</v>
      </c>
      <c r="BY162" s="205">
        <v>65354440</v>
      </c>
      <c r="BZ162" s="218">
        <f t="shared" si="34"/>
        <v>65354440</v>
      </c>
      <c r="CA162" s="197">
        <v>0</v>
      </c>
      <c r="CB162" s="205">
        <v>93142498</v>
      </c>
      <c r="CC162" s="218">
        <f t="shared" si="35"/>
        <v>93142498</v>
      </c>
      <c r="CD162" s="197">
        <v>0</v>
      </c>
      <c r="CE162" s="205">
        <v>73760981</v>
      </c>
      <c r="CF162" s="218">
        <f t="shared" si="36"/>
        <v>73760981</v>
      </c>
      <c r="CG162" s="201">
        <f>BU162+BX162+CA162+CD162</f>
        <v>29475</v>
      </c>
      <c r="CH162" s="212">
        <f>BV162+BY162+CB162+CE162</f>
        <v>583561953</v>
      </c>
      <c r="CI162" s="218">
        <f t="shared" si="37"/>
        <v>583591428</v>
      </c>
      <c r="CJ162" s="197">
        <v>1903</v>
      </c>
      <c r="CK162" s="212">
        <f t="shared" si="38"/>
        <v>306669</v>
      </c>
      <c r="CL162" s="224">
        <v>360650</v>
      </c>
      <c r="CM162" s="212">
        <f t="shared" si="39"/>
        <v>686316950</v>
      </c>
      <c r="CN162" s="47">
        <f t="shared" si="19"/>
        <v>85</v>
      </c>
    </row>
    <row r="163" spans="1:71" ht="18" customHeight="1">
      <c r="A163" s="360"/>
      <c r="B163" s="503" t="s">
        <v>60</v>
      </c>
      <c r="C163" s="504"/>
      <c r="D163" s="366">
        <v>5260</v>
      </c>
      <c r="E163" s="284"/>
      <c r="F163" s="284"/>
      <c r="G163" s="284"/>
      <c r="H163" s="185"/>
      <c r="I163" s="357">
        <v>2947</v>
      </c>
      <c r="J163" s="358"/>
      <c r="K163" s="358"/>
      <c r="L163" s="358"/>
      <c r="M163" s="186"/>
      <c r="N163" s="283">
        <v>507</v>
      </c>
      <c r="O163" s="284"/>
      <c r="P163" s="284"/>
      <c r="Q163" s="284"/>
      <c r="R163" s="185"/>
      <c r="S163" s="283">
        <v>645</v>
      </c>
      <c r="T163" s="284"/>
      <c r="U163" s="284"/>
      <c r="V163" s="284"/>
      <c r="W163" s="185"/>
      <c r="X163" s="372">
        <f>SUM(D163:W163)</f>
        <v>9359</v>
      </c>
      <c r="Y163" s="373"/>
      <c r="Z163" s="373"/>
      <c r="AA163" s="373"/>
      <c r="AB163" s="140"/>
      <c r="AC163" s="24"/>
      <c r="AD163" s="24"/>
      <c r="AE163" s="24"/>
      <c r="AF163" s="24"/>
      <c r="AG163" s="24"/>
      <c r="AH163" s="24"/>
      <c r="AI163" s="24"/>
      <c r="AJ163" s="24"/>
      <c r="AO163" s="37"/>
      <c r="AP163" s="30"/>
      <c r="AQ163" s="31"/>
      <c r="AR163" s="30"/>
      <c r="AS163" s="30"/>
      <c r="AT163" s="30"/>
      <c r="AU163" s="30"/>
      <c r="AV163" s="30"/>
      <c r="AW163" s="32"/>
      <c r="AX163" s="33"/>
      <c r="AY163" s="33"/>
      <c r="AZ163" s="33"/>
      <c r="BA163" s="33"/>
      <c r="BB163" s="32"/>
      <c r="BC163" s="34"/>
      <c r="BD163" s="34"/>
      <c r="BE163" s="34"/>
      <c r="BF163" s="34"/>
      <c r="BG163" s="4"/>
      <c r="BS163" s="43"/>
    </row>
    <row r="164" spans="1:59" ht="18" customHeight="1" thickBot="1">
      <c r="A164" s="361"/>
      <c r="B164" s="368"/>
      <c r="C164" s="369"/>
      <c r="D164" s="367">
        <f>D163/X163</f>
        <v>0.5620258574634042</v>
      </c>
      <c r="E164" s="260"/>
      <c r="F164" s="260"/>
      <c r="G164" s="260"/>
      <c r="H164" s="184"/>
      <c r="I164" s="259">
        <f>I163/X163</f>
        <v>0.31488406881077036</v>
      </c>
      <c r="J164" s="260"/>
      <c r="K164" s="260"/>
      <c r="L164" s="260"/>
      <c r="M164" s="184"/>
      <c r="N164" s="259">
        <f>N163/X163</f>
        <v>0.05417245432204296</v>
      </c>
      <c r="O164" s="260"/>
      <c r="P164" s="260"/>
      <c r="Q164" s="260"/>
      <c r="R164" s="184"/>
      <c r="S164" s="259">
        <f>S163/X163</f>
        <v>0.06891761940378245</v>
      </c>
      <c r="T164" s="260"/>
      <c r="U164" s="260"/>
      <c r="V164" s="260"/>
      <c r="W164" s="184"/>
      <c r="X164" s="259">
        <f>SUM(D164:W164)</f>
        <v>1</v>
      </c>
      <c r="Y164" s="260"/>
      <c r="Z164" s="260"/>
      <c r="AA164" s="260"/>
      <c r="AB164" s="144"/>
      <c r="AC164" s="9"/>
      <c r="AD164" s="9"/>
      <c r="AE164" s="9"/>
      <c r="AF164" s="9"/>
      <c r="AG164" s="9"/>
      <c r="AH164" s="24"/>
      <c r="AI164" s="24"/>
      <c r="AJ164" s="24"/>
      <c r="AO164" s="37"/>
      <c r="AP164" s="30"/>
      <c r="AQ164" s="31"/>
      <c r="AR164" s="30"/>
      <c r="AS164" s="30"/>
      <c r="AT164" s="30"/>
      <c r="AU164" s="30"/>
      <c r="AV164" s="30"/>
      <c r="AW164" s="32"/>
      <c r="AX164" s="33"/>
      <c r="AY164" s="33"/>
      <c r="AZ164" s="33"/>
      <c r="BA164" s="33"/>
      <c r="BB164" s="32"/>
      <c r="BC164" s="34"/>
      <c r="BD164" s="34"/>
      <c r="BE164" s="34"/>
      <c r="BF164" s="34"/>
      <c r="BG164" s="4"/>
    </row>
    <row r="165" spans="1:72" ht="18" customHeight="1">
      <c r="A165" s="84"/>
      <c r="B165" s="2"/>
      <c r="C165" s="2"/>
      <c r="D165" s="83"/>
      <c r="E165" s="83"/>
      <c r="F165" s="83"/>
      <c r="G165" s="83"/>
      <c r="H165" s="9"/>
      <c r="I165" s="83"/>
      <c r="J165" s="83"/>
      <c r="K165" s="83"/>
      <c r="L165" s="83"/>
      <c r="M165" s="9"/>
      <c r="N165" s="83"/>
      <c r="O165" s="83"/>
      <c r="P165" s="83"/>
      <c r="Q165" s="83"/>
      <c r="R165" s="9"/>
      <c r="S165" s="83"/>
      <c r="T165" s="83"/>
      <c r="U165" s="83"/>
      <c r="V165" s="83"/>
      <c r="W165" s="9"/>
      <c r="X165" s="24"/>
      <c r="Y165" s="147"/>
      <c r="Z165" s="147"/>
      <c r="AA165" s="147"/>
      <c r="AB165" s="24"/>
      <c r="AC165" s="24"/>
      <c r="AD165" s="24"/>
      <c r="AE165" s="24"/>
      <c r="AF165" s="24"/>
      <c r="AG165" s="24"/>
      <c r="AH165" s="24"/>
      <c r="AI165" s="24"/>
      <c r="AJ165" s="24"/>
      <c r="AP165" s="7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S165" s="8"/>
      <c r="BT165" s="8"/>
    </row>
    <row r="166" spans="13:69" ht="18" customHeight="1">
      <c r="M166" s="660"/>
      <c r="N166" s="661"/>
      <c r="O166" s="661"/>
      <c r="P166" s="661"/>
      <c r="Q166" s="661"/>
      <c r="R166" s="661"/>
      <c r="S166" s="661"/>
      <c r="T166" s="661"/>
      <c r="U166" s="661"/>
      <c r="V166" s="661"/>
      <c r="W166" s="661"/>
      <c r="X166" s="661"/>
      <c r="Y166" s="661"/>
      <c r="Z166" s="661"/>
      <c r="AA166" s="661"/>
      <c r="AB166" s="148"/>
      <c r="AC166" s="9"/>
      <c r="AD166" s="9"/>
      <c r="AE166" s="9"/>
      <c r="AF166" s="9"/>
      <c r="AG166" s="9"/>
      <c r="AH166" s="24"/>
      <c r="AI166" s="24"/>
      <c r="AJ166" s="24"/>
      <c r="AP166" s="8"/>
      <c r="AQ166" s="75"/>
      <c r="AR166" s="75"/>
      <c r="AS166" s="262"/>
      <c r="AT166" s="263"/>
      <c r="AU166" s="263"/>
      <c r="AV166" s="263"/>
      <c r="AW166" s="263"/>
      <c r="AX166" s="262"/>
      <c r="AY166" s="263"/>
      <c r="AZ166" s="263"/>
      <c r="BA166" s="263"/>
      <c r="BB166" s="263"/>
      <c r="BC166" s="262"/>
      <c r="BD166" s="263"/>
      <c r="BE166" s="263"/>
      <c r="BF166" s="263"/>
      <c r="BG166" s="263"/>
      <c r="BH166" s="262"/>
      <c r="BI166" s="263"/>
      <c r="BJ166" s="263"/>
      <c r="BK166" s="263"/>
      <c r="BL166" s="263"/>
      <c r="BM166" s="263"/>
      <c r="BN166" s="263"/>
      <c r="BO166" s="263"/>
      <c r="BP166" s="263"/>
      <c r="BQ166" s="263"/>
    </row>
    <row r="167" spans="13:72" ht="18" customHeight="1">
      <c r="M167" s="28"/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  <c r="Z167" s="148"/>
      <c r="AA167" s="148"/>
      <c r="AB167" s="148"/>
      <c r="AC167" s="9"/>
      <c r="AD167" s="9"/>
      <c r="AE167" s="9"/>
      <c r="AF167" s="9"/>
      <c r="AG167" s="9"/>
      <c r="AH167" s="24"/>
      <c r="AI167" s="24"/>
      <c r="AJ167" s="24"/>
      <c r="AP167" s="75"/>
      <c r="AQ167" s="75"/>
      <c r="AR167" s="75"/>
      <c r="AS167" s="263"/>
      <c r="AT167" s="263"/>
      <c r="AU167" s="263"/>
      <c r="AV167" s="263"/>
      <c r="AW167" s="263"/>
      <c r="AX167" s="263"/>
      <c r="AY167" s="263"/>
      <c r="AZ167" s="263"/>
      <c r="BA167" s="263"/>
      <c r="BB167" s="263"/>
      <c r="BC167" s="263"/>
      <c r="BD167" s="263"/>
      <c r="BE167" s="263"/>
      <c r="BF167" s="263"/>
      <c r="BG167" s="263"/>
      <c r="BH167" s="263"/>
      <c r="BI167" s="263"/>
      <c r="BJ167" s="263"/>
      <c r="BK167" s="263"/>
      <c r="BL167" s="263"/>
      <c r="BM167" s="263"/>
      <c r="BN167" s="263"/>
      <c r="BO167" s="263"/>
      <c r="BP167" s="263"/>
      <c r="BQ167" s="263"/>
      <c r="BR167" s="8"/>
      <c r="BS167" s="8"/>
      <c r="BT167" s="8"/>
    </row>
    <row r="168" spans="13:72" ht="17.25" customHeight="1">
      <c r="M168" s="28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  <c r="Z168" s="148"/>
      <c r="AA168" s="148"/>
      <c r="AB168" s="148"/>
      <c r="AC168" s="9"/>
      <c r="AD168" s="9"/>
      <c r="AE168" s="9"/>
      <c r="AF168" s="9"/>
      <c r="AG168" s="9"/>
      <c r="AH168" s="24"/>
      <c r="AI168" s="24"/>
      <c r="AJ168" s="24"/>
      <c r="AP168" s="68"/>
      <c r="AQ168" s="229"/>
      <c r="AR168" s="253"/>
      <c r="AS168" s="227"/>
      <c r="AT168" s="227"/>
      <c r="AU168" s="227"/>
      <c r="AV168" s="227"/>
      <c r="AW168" s="77"/>
      <c r="AX168" s="227"/>
      <c r="AY168" s="227"/>
      <c r="AZ168" s="227"/>
      <c r="BA168" s="227"/>
      <c r="BB168" s="77"/>
      <c r="BC168" s="227"/>
      <c r="BD168" s="227"/>
      <c r="BE168" s="227"/>
      <c r="BF168" s="227"/>
      <c r="BG168" s="77"/>
      <c r="BH168" s="227"/>
      <c r="BI168" s="227"/>
      <c r="BJ168" s="227"/>
      <c r="BK168" s="227"/>
      <c r="BL168" s="77"/>
      <c r="BM168" s="227"/>
      <c r="BN168" s="227"/>
      <c r="BO168" s="227"/>
      <c r="BP168" s="227"/>
      <c r="BQ168" s="77"/>
      <c r="BR168" s="8"/>
      <c r="BS168" s="8"/>
      <c r="BT168" s="8"/>
    </row>
    <row r="169" spans="13:72" ht="17.25" customHeight="1">
      <c r="M169" s="28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  <c r="Z169" s="148"/>
      <c r="AA169" s="148"/>
      <c r="AB169" s="148"/>
      <c r="AC169" s="9"/>
      <c r="AD169" s="9"/>
      <c r="AE169" s="9"/>
      <c r="AF169" s="9"/>
      <c r="AG169" s="9"/>
      <c r="AH169" s="24"/>
      <c r="AP169" s="37"/>
      <c r="AQ169" s="229"/>
      <c r="AR169" s="253"/>
      <c r="AS169" s="231"/>
      <c r="AT169" s="231"/>
      <c r="AU169" s="231"/>
      <c r="AV169" s="231"/>
      <c r="AW169" s="79"/>
      <c r="AX169" s="231"/>
      <c r="AY169" s="231"/>
      <c r="AZ169" s="231"/>
      <c r="BA169" s="231"/>
      <c r="BB169" s="79"/>
      <c r="BC169" s="231"/>
      <c r="BD169" s="231"/>
      <c r="BE169" s="231"/>
      <c r="BF169" s="231"/>
      <c r="BG169" s="79"/>
      <c r="BH169" s="231"/>
      <c r="BI169" s="231"/>
      <c r="BJ169" s="231"/>
      <c r="BK169" s="231"/>
      <c r="BL169" s="79"/>
      <c r="BM169" s="231"/>
      <c r="BN169" s="231"/>
      <c r="BO169" s="231"/>
      <c r="BP169" s="231"/>
      <c r="BQ169" s="79"/>
      <c r="BR169" s="8"/>
      <c r="BS169" s="8"/>
      <c r="BT169" s="8"/>
    </row>
    <row r="170" spans="1:72" ht="19.5" customHeight="1">
      <c r="A170" s="149" t="s">
        <v>162</v>
      </c>
      <c r="B170" s="149"/>
      <c r="O170" s="722" t="s">
        <v>173</v>
      </c>
      <c r="P170" s="722"/>
      <c r="Q170" s="722"/>
      <c r="R170" s="722"/>
      <c r="S170" s="722"/>
      <c r="T170" s="722"/>
      <c r="U170" s="722"/>
      <c r="V170" s="722"/>
      <c r="W170" s="722"/>
      <c r="X170" s="722"/>
      <c r="Y170" s="722"/>
      <c r="Z170" s="722"/>
      <c r="AA170" s="150"/>
      <c r="AC170" s="24"/>
      <c r="AD170" s="24"/>
      <c r="AE170" s="24"/>
      <c r="AF170" s="24"/>
      <c r="AG170" s="24"/>
      <c r="AH170" s="24"/>
      <c r="AP170" s="37"/>
      <c r="AQ170" s="229"/>
      <c r="AR170" s="253"/>
      <c r="AS170" s="231"/>
      <c r="AT170" s="231"/>
      <c r="AU170" s="231"/>
      <c r="AV170" s="231"/>
      <c r="AW170" s="79"/>
      <c r="AX170" s="231"/>
      <c r="AY170" s="231"/>
      <c r="AZ170" s="231"/>
      <c r="BA170" s="231"/>
      <c r="BB170" s="79"/>
      <c r="BC170" s="231"/>
      <c r="BD170" s="231"/>
      <c r="BE170" s="231"/>
      <c r="BF170" s="231"/>
      <c r="BG170" s="79"/>
      <c r="BH170" s="231"/>
      <c r="BI170" s="231"/>
      <c r="BJ170" s="231"/>
      <c r="BK170" s="231"/>
      <c r="BL170" s="79"/>
      <c r="BM170" s="231"/>
      <c r="BN170" s="231"/>
      <c r="BO170" s="231"/>
      <c r="BP170" s="231"/>
      <c r="BQ170" s="79"/>
      <c r="BR170" s="8"/>
      <c r="BS170" s="8"/>
      <c r="BT170" s="8"/>
    </row>
    <row r="171" spans="2:72" ht="24" customHeight="1">
      <c r="B171" s="612" t="s">
        <v>16</v>
      </c>
      <c r="C171" s="612"/>
      <c r="D171" s="612"/>
      <c r="E171" s="612"/>
      <c r="F171" s="612"/>
      <c r="G171" s="612"/>
      <c r="H171" s="612"/>
      <c r="I171" s="584" t="s">
        <v>1</v>
      </c>
      <c r="J171" s="612"/>
      <c r="K171" s="612"/>
      <c r="L171" s="612"/>
      <c r="M171" s="612"/>
      <c r="N171" s="612"/>
      <c r="O171" s="612" t="s">
        <v>4</v>
      </c>
      <c r="P171" s="612"/>
      <c r="Q171" s="612"/>
      <c r="R171" s="612"/>
      <c r="S171" s="612"/>
      <c r="T171" s="612"/>
      <c r="U171" s="612" t="s">
        <v>3</v>
      </c>
      <c r="V171" s="612"/>
      <c r="W171" s="612"/>
      <c r="X171" s="612"/>
      <c r="Y171" s="612"/>
      <c r="Z171" s="612"/>
      <c r="AC171" s="9"/>
      <c r="AD171" s="9"/>
      <c r="AE171" s="9"/>
      <c r="AF171" s="9"/>
      <c r="AG171" s="9"/>
      <c r="AH171" s="24"/>
      <c r="AP171" s="37"/>
      <c r="AQ171" s="229"/>
      <c r="AR171" s="253"/>
      <c r="AS171" s="78"/>
      <c r="AT171" s="78"/>
      <c r="AU171" s="78"/>
      <c r="AV171" s="78"/>
      <c r="AW171" s="79"/>
      <c r="AX171" s="78"/>
      <c r="AY171" s="78"/>
      <c r="AZ171" s="78"/>
      <c r="BA171" s="78"/>
      <c r="BB171" s="79"/>
      <c r="BC171" s="231"/>
      <c r="BD171" s="231"/>
      <c r="BE171" s="231"/>
      <c r="BF171" s="231"/>
      <c r="BG171" s="79"/>
      <c r="BH171" s="231"/>
      <c r="BI171" s="231"/>
      <c r="BJ171" s="231"/>
      <c r="BK171" s="231"/>
      <c r="BL171" s="79"/>
      <c r="BM171" s="227"/>
      <c r="BN171" s="227"/>
      <c r="BO171" s="227"/>
      <c r="BP171" s="227"/>
      <c r="BQ171" s="77"/>
      <c r="BR171" s="8"/>
      <c r="BS171" s="8"/>
      <c r="BT171" s="8"/>
    </row>
    <row r="172" spans="2:72" ht="23.25" customHeight="1">
      <c r="B172" s="612"/>
      <c r="C172" s="612"/>
      <c r="D172" s="612"/>
      <c r="E172" s="612"/>
      <c r="F172" s="612"/>
      <c r="G172" s="612"/>
      <c r="H172" s="612"/>
      <c r="I172" s="702" t="s">
        <v>41</v>
      </c>
      <c r="J172" s="610"/>
      <c r="K172" s="610"/>
      <c r="L172" s="610" t="s">
        <v>40</v>
      </c>
      <c r="M172" s="610"/>
      <c r="N172" s="610"/>
      <c r="O172" s="610" t="s">
        <v>41</v>
      </c>
      <c r="P172" s="610"/>
      <c r="Q172" s="611"/>
      <c r="R172" s="610" t="s">
        <v>40</v>
      </c>
      <c r="S172" s="610"/>
      <c r="T172" s="610"/>
      <c r="U172" s="610" t="s">
        <v>41</v>
      </c>
      <c r="V172" s="610"/>
      <c r="W172" s="610"/>
      <c r="X172" s="610" t="s">
        <v>40</v>
      </c>
      <c r="Y172" s="610"/>
      <c r="Z172" s="610"/>
      <c r="AC172" s="24"/>
      <c r="AD172" s="24"/>
      <c r="AE172" s="24"/>
      <c r="AP172" s="37"/>
      <c r="AQ172" s="229"/>
      <c r="AR172" s="253"/>
      <c r="AS172" s="231"/>
      <c r="AT172" s="231"/>
      <c r="AU172" s="231"/>
      <c r="AV172" s="231"/>
      <c r="AW172" s="79"/>
      <c r="AX172" s="231"/>
      <c r="AY172" s="231"/>
      <c r="AZ172" s="231"/>
      <c r="BA172" s="231"/>
      <c r="BB172" s="79"/>
      <c r="BC172" s="231"/>
      <c r="BD172" s="231"/>
      <c r="BE172" s="231"/>
      <c r="BF172" s="231"/>
      <c r="BG172" s="79"/>
      <c r="BH172" s="231"/>
      <c r="BI172" s="231"/>
      <c r="BJ172" s="231"/>
      <c r="BK172" s="231"/>
      <c r="BL172" s="79"/>
      <c r="BM172" s="227"/>
      <c r="BN172" s="227"/>
      <c r="BO172" s="227"/>
      <c r="BP172" s="227"/>
      <c r="BQ172" s="77"/>
      <c r="BR172" s="8"/>
      <c r="BS172" s="8"/>
      <c r="BT172" s="8"/>
    </row>
    <row r="173" spans="2:72" ht="23.25" customHeight="1">
      <c r="B173" s="600" t="s">
        <v>11</v>
      </c>
      <c r="C173" s="600"/>
      <c r="D173" s="600"/>
      <c r="E173" s="600"/>
      <c r="F173" s="600"/>
      <c r="G173" s="600"/>
      <c r="H173" s="600"/>
      <c r="I173" s="152"/>
      <c r="J173" s="152"/>
      <c r="K173" s="152">
        <v>16</v>
      </c>
      <c r="L173" s="113"/>
      <c r="M173" s="152"/>
      <c r="N173" s="152">
        <v>16</v>
      </c>
      <c r="O173" s="153"/>
      <c r="P173" s="152"/>
      <c r="Q173" s="152">
        <v>8</v>
      </c>
      <c r="R173" s="153"/>
      <c r="S173" s="152"/>
      <c r="T173" s="191">
        <v>8</v>
      </c>
      <c r="U173" s="153"/>
      <c r="V173" s="152"/>
      <c r="W173" s="152">
        <f aca="true" t="shared" si="40" ref="W173:W184">K173+Q173</f>
        <v>24</v>
      </c>
      <c r="X173" s="153"/>
      <c r="Y173" s="152"/>
      <c r="Z173" s="152">
        <f aca="true" t="shared" si="41" ref="Z173:Z183">N173+T173</f>
        <v>24</v>
      </c>
      <c r="AA173" s="154"/>
      <c r="AC173" s="148"/>
      <c r="AD173" s="148"/>
      <c r="AP173" s="37"/>
      <c r="AQ173" s="229"/>
      <c r="AR173" s="229"/>
      <c r="AS173" s="78"/>
      <c r="AT173" s="78"/>
      <c r="AU173" s="78"/>
      <c r="AV173" s="78"/>
      <c r="AW173" s="79"/>
      <c r="AX173" s="76"/>
      <c r="AY173" s="76"/>
      <c r="AZ173" s="76"/>
      <c r="BA173" s="76"/>
      <c r="BB173" s="79"/>
      <c r="BC173" s="231"/>
      <c r="BD173" s="231"/>
      <c r="BE173" s="231"/>
      <c r="BF173" s="231"/>
      <c r="BG173" s="79"/>
      <c r="BH173" s="231"/>
      <c r="BI173" s="231"/>
      <c r="BJ173" s="231"/>
      <c r="BK173" s="231"/>
      <c r="BL173" s="79"/>
      <c r="BM173" s="227"/>
      <c r="BN173" s="227"/>
      <c r="BO173" s="227"/>
      <c r="BP173" s="227"/>
      <c r="BQ173" s="77"/>
      <c r="BR173" s="8"/>
      <c r="BS173" s="8"/>
      <c r="BT173" s="8"/>
    </row>
    <row r="174" spans="2:72" ht="23.25" customHeight="1">
      <c r="B174" s="600" t="s">
        <v>17</v>
      </c>
      <c r="C174" s="600"/>
      <c r="D174" s="600"/>
      <c r="E174" s="600"/>
      <c r="F174" s="600"/>
      <c r="G174" s="600"/>
      <c r="H174" s="600"/>
      <c r="I174" s="114"/>
      <c r="J174" s="114"/>
      <c r="K174" s="114">
        <v>2</v>
      </c>
      <c r="L174" s="113"/>
      <c r="M174" s="114"/>
      <c r="N174" s="114">
        <v>2</v>
      </c>
      <c r="O174" s="113"/>
      <c r="P174" s="114"/>
      <c r="Q174" s="114">
        <v>0</v>
      </c>
      <c r="R174" s="113"/>
      <c r="S174" s="114"/>
      <c r="T174" s="115">
        <v>0</v>
      </c>
      <c r="U174" s="113"/>
      <c r="V174" s="114"/>
      <c r="W174" s="114">
        <f t="shared" si="40"/>
        <v>2</v>
      </c>
      <c r="X174" s="113"/>
      <c r="Y174" s="114"/>
      <c r="Z174" s="114">
        <f t="shared" si="41"/>
        <v>2</v>
      </c>
      <c r="AA174" s="154"/>
      <c r="AP174" s="37"/>
      <c r="AQ174" s="229"/>
      <c r="AR174" s="253"/>
      <c r="AS174" s="230"/>
      <c r="AT174" s="230"/>
      <c r="AU174" s="230"/>
      <c r="AV174" s="230"/>
      <c r="AW174" s="80"/>
      <c r="AX174" s="227"/>
      <c r="AY174" s="227"/>
      <c r="AZ174" s="227"/>
      <c r="BA174" s="227"/>
      <c r="BB174" s="77"/>
      <c r="BC174" s="230"/>
      <c r="BD174" s="230"/>
      <c r="BE174" s="230"/>
      <c r="BF174" s="230"/>
      <c r="BG174" s="80"/>
      <c r="BH174" s="230"/>
      <c r="BI174" s="230"/>
      <c r="BJ174" s="230"/>
      <c r="BK174" s="230"/>
      <c r="BL174" s="80"/>
      <c r="BM174" s="227"/>
      <c r="BN174" s="227"/>
      <c r="BO174" s="227"/>
      <c r="BP174" s="227"/>
      <c r="BQ174" s="77"/>
      <c r="BR174" s="8"/>
      <c r="BS174" s="8"/>
      <c r="BT174" s="8"/>
    </row>
    <row r="175" spans="2:72" ht="23.25" customHeight="1">
      <c r="B175" s="600" t="s">
        <v>13</v>
      </c>
      <c r="C175" s="600"/>
      <c r="D175" s="600"/>
      <c r="E175" s="600"/>
      <c r="F175" s="600"/>
      <c r="G175" s="600"/>
      <c r="H175" s="600"/>
      <c r="I175" s="114"/>
      <c r="J175" s="114"/>
      <c r="K175" s="114">
        <v>4</v>
      </c>
      <c r="L175" s="113"/>
      <c r="M175" s="114"/>
      <c r="N175" s="114">
        <v>4</v>
      </c>
      <c r="O175" s="113"/>
      <c r="P175" s="114"/>
      <c r="Q175" s="114">
        <v>6</v>
      </c>
      <c r="R175" s="113"/>
      <c r="S175" s="114"/>
      <c r="T175" s="115">
        <v>6</v>
      </c>
      <c r="U175" s="113"/>
      <c r="V175" s="114"/>
      <c r="W175" s="114">
        <f t="shared" si="40"/>
        <v>10</v>
      </c>
      <c r="X175" s="113"/>
      <c r="Y175" s="114"/>
      <c r="Z175" s="114">
        <f t="shared" si="41"/>
        <v>10</v>
      </c>
      <c r="AA175" s="154"/>
      <c r="AP175" s="37"/>
      <c r="AQ175" s="229"/>
      <c r="AR175" s="253"/>
      <c r="AS175" s="230"/>
      <c r="AT175" s="230"/>
      <c r="AU175" s="230"/>
      <c r="AV175" s="230"/>
      <c r="AW175" s="80"/>
      <c r="AX175" s="227"/>
      <c r="AY175" s="227"/>
      <c r="AZ175" s="227"/>
      <c r="BA175" s="227"/>
      <c r="BB175" s="77"/>
      <c r="BC175" s="230"/>
      <c r="BD175" s="230"/>
      <c r="BE175" s="230"/>
      <c r="BF175" s="230"/>
      <c r="BG175" s="80"/>
      <c r="BH175" s="230"/>
      <c r="BI175" s="230"/>
      <c r="BJ175" s="230"/>
      <c r="BK175" s="230"/>
      <c r="BL175" s="80"/>
      <c r="BM175" s="227"/>
      <c r="BN175" s="227"/>
      <c r="BO175" s="227"/>
      <c r="BP175" s="227"/>
      <c r="BQ175" s="77"/>
      <c r="BR175" s="8"/>
      <c r="BS175" s="8"/>
      <c r="BT175" s="8"/>
    </row>
    <row r="176" spans="2:72" ht="23.25" customHeight="1">
      <c r="B176" s="600" t="s">
        <v>18</v>
      </c>
      <c r="C176" s="600"/>
      <c r="D176" s="600"/>
      <c r="E176" s="600"/>
      <c r="F176" s="600"/>
      <c r="G176" s="600"/>
      <c r="H176" s="600"/>
      <c r="I176" s="114"/>
      <c r="J176" s="114"/>
      <c r="K176" s="114">
        <v>3</v>
      </c>
      <c r="L176" s="113"/>
      <c r="M176" s="114"/>
      <c r="N176" s="114">
        <v>3</v>
      </c>
      <c r="O176" s="113"/>
      <c r="P176" s="114"/>
      <c r="Q176" s="114">
        <v>2</v>
      </c>
      <c r="R176" s="113"/>
      <c r="S176" s="114"/>
      <c r="T176" s="115">
        <v>2</v>
      </c>
      <c r="U176" s="113"/>
      <c r="V176" s="114"/>
      <c r="W176" s="114">
        <f t="shared" si="40"/>
        <v>5</v>
      </c>
      <c r="X176" s="113"/>
      <c r="Y176" s="114"/>
      <c r="Z176" s="114">
        <f t="shared" si="41"/>
        <v>5</v>
      </c>
      <c r="AA176" s="154"/>
      <c r="AP176" s="37"/>
      <c r="AQ176" s="229"/>
      <c r="AR176" s="253"/>
      <c r="AS176" s="230"/>
      <c r="AT176" s="230"/>
      <c r="AU176" s="230"/>
      <c r="AV176" s="230"/>
      <c r="AW176" s="80"/>
      <c r="AX176" s="227"/>
      <c r="AY176" s="227"/>
      <c r="AZ176" s="227"/>
      <c r="BA176" s="227"/>
      <c r="BB176" s="77"/>
      <c r="BC176" s="230"/>
      <c r="BD176" s="230"/>
      <c r="BE176" s="230"/>
      <c r="BF176" s="230"/>
      <c r="BG176" s="80"/>
      <c r="BH176" s="230"/>
      <c r="BI176" s="230"/>
      <c r="BJ176" s="230"/>
      <c r="BK176" s="230"/>
      <c r="BL176" s="80"/>
      <c r="BM176" s="227"/>
      <c r="BN176" s="227"/>
      <c r="BO176" s="227"/>
      <c r="BP176" s="227"/>
      <c r="BQ176" s="77"/>
      <c r="BR176" s="8"/>
      <c r="BS176" s="8"/>
      <c r="BT176" s="8"/>
    </row>
    <row r="177" spans="2:72" ht="23.25" customHeight="1">
      <c r="B177" s="600" t="s">
        <v>19</v>
      </c>
      <c r="C177" s="600"/>
      <c r="D177" s="600"/>
      <c r="E177" s="600"/>
      <c r="F177" s="600"/>
      <c r="G177" s="600"/>
      <c r="H177" s="600"/>
      <c r="I177" s="114"/>
      <c r="J177" s="114"/>
      <c r="K177" s="114">
        <v>3</v>
      </c>
      <c r="L177" s="113"/>
      <c r="M177" s="114"/>
      <c r="N177" s="114">
        <v>3</v>
      </c>
      <c r="O177" s="113"/>
      <c r="P177" s="114"/>
      <c r="Q177" s="114">
        <v>1</v>
      </c>
      <c r="R177" s="113"/>
      <c r="S177" s="114"/>
      <c r="T177" s="115">
        <v>1</v>
      </c>
      <c r="U177" s="113"/>
      <c r="V177" s="114"/>
      <c r="W177" s="114">
        <f t="shared" si="40"/>
        <v>4</v>
      </c>
      <c r="X177" s="113"/>
      <c r="Y177" s="114"/>
      <c r="Z177" s="114">
        <f t="shared" si="41"/>
        <v>4</v>
      </c>
      <c r="AA177" s="154"/>
      <c r="AP177" s="37"/>
      <c r="AQ177" s="229"/>
      <c r="AR177" s="229"/>
      <c r="AS177" s="231"/>
      <c r="AT177" s="231"/>
      <c r="AU177" s="231"/>
      <c r="AV177" s="231"/>
      <c r="AW177" s="79"/>
      <c r="AX177" s="231"/>
      <c r="AY177" s="231"/>
      <c r="AZ177" s="231"/>
      <c r="BA177" s="231"/>
      <c r="BB177" s="79"/>
      <c r="BC177" s="231"/>
      <c r="BD177" s="231"/>
      <c r="BE177" s="231"/>
      <c r="BF177" s="231"/>
      <c r="BG177" s="79"/>
      <c r="BH177" s="231"/>
      <c r="BI177" s="231"/>
      <c r="BJ177" s="231"/>
      <c r="BK177" s="231"/>
      <c r="BL177" s="79"/>
      <c r="BM177" s="227"/>
      <c r="BN177" s="227"/>
      <c r="BO177" s="227"/>
      <c r="BP177" s="227"/>
      <c r="BQ177" s="79"/>
      <c r="BR177" s="8"/>
      <c r="BS177" s="8"/>
      <c r="BT177" s="8"/>
    </row>
    <row r="178" spans="2:72" ht="23.25" customHeight="1">
      <c r="B178" s="600" t="s">
        <v>10</v>
      </c>
      <c r="C178" s="600"/>
      <c r="D178" s="600"/>
      <c r="E178" s="600"/>
      <c r="F178" s="600"/>
      <c r="G178" s="600"/>
      <c r="H178" s="600"/>
      <c r="I178" s="114"/>
      <c r="J178" s="114"/>
      <c r="K178" s="114">
        <v>20</v>
      </c>
      <c r="L178" s="113"/>
      <c r="M178" s="114"/>
      <c r="N178" s="114">
        <v>33</v>
      </c>
      <c r="O178" s="113"/>
      <c r="P178" s="114"/>
      <c r="Q178" s="114">
        <v>6</v>
      </c>
      <c r="R178" s="113"/>
      <c r="S178" s="114"/>
      <c r="T178" s="115">
        <v>12</v>
      </c>
      <c r="U178" s="113"/>
      <c r="V178" s="114"/>
      <c r="W178" s="114">
        <f t="shared" si="40"/>
        <v>26</v>
      </c>
      <c r="X178" s="113"/>
      <c r="Y178" s="114"/>
      <c r="Z178" s="114">
        <f t="shared" si="41"/>
        <v>45</v>
      </c>
      <c r="AA178" s="154"/>
      <c r="AP178" s="37"/>
      <c r="AQ178" s="229"/>
      <c r="AR178" s="253"/>
      <c r="AS178" s="231"/>
      <c r="AT178" s="231"/>
      <c r="AU178" s="231"/>
      <c r="AV178" s="231"/>
      <c r="AW178" s="79"/>
      <c r="AX178" s="231"/>
      <c r="AY178" s="231"/>
      <c r="AZ178" s="231"/>
      <c r="BA178" s="231"/>
      <c r="BB178" s="79"/>
      <c r="BC178" s="231"/>
      <c r="BD178" s="231"/>
      <c r="BE178" s="231"/>
      <c r="BF178" s="231"/>
      <c r="BG178" s="79"/>
      <c r="BH178" s="231"/>
      <c r="BI178" s="231"/>
      <c r="BJ178" s="231"/>
      <c r="BK178" s="231"/>
      <c r="BL178" s="79"/>
      <c r="BM178" s="227"/>
      <c r="BN178" s="227"/>
      <c r="BO178" s="227"/>
      <c r="BP178" s="227"/>
      <c r="BQ178" s="79"/>
      <c r="BR178" s="8"/>
      <c r="BS178" s="8"/>
      <c r="BT178" s="8"/>
    </row>
    <row r="179" spans="2:72" ht="23.25" customHeight="1">
      <c r="B179" s="600" t="s">
        <v>20</v>
      </c>
      <c r="C179" s="600"/>
      <c r="D179" s="600"/>
      <c r="E179" s="600"/>
      <c r="F179" s="600"/>
      <c r="G179" s="600"/>
      <c r="H179" s="600"/>
      <c r="I179" s="114"/>
      <c r="J179" s="114"/>
      <c r="K179" s="114">
        <v>4</v>
      </c>
      <c r="L179" s="113"/>
      <c r="M179" s="114"/>
      <c r="N179" s="114">
        <v>4</v>
      </c>
      <c r="O179" s="113"/>
      <c r="P179" s="114"/>
      <c r="Q179" s="114">
        <v>3</v>
      </c>
      <c r="R179" s="113"/>
      <c r="S179" s="114"/>
      <c r="T179" s="115">
        <v>3</v>
      </c>
      <c r="U179" s="113"/>
      <c r="V179" s="114"/>
      <c r="W179" s="114">
        <f t="shared" si="40"/>
        <v>7</v>
      </c>
      <c r="X179" s="113"/>
      <c r="Y179" s="114"/>
      <c r="Z179" s="114">
        <f t="shared" si="41"/>
        <v>7</v>
      </c>
      <c r="AA179" s="155"/>
      <c r="AB179" s="156"/>
      <c r="AM179" s="2"/>
      <c r="AN179" s="2"/>
      <c r="AO179" s="2"/>
      <c r="AP179" s="37"/>
      <c r="AQ179" s="229"/>
      <c r="AR179" s="253"/>
      <c r="AS179" s="230"/>
      <c r="AT179" s="230"/>
      <c r="AU179" s="230"/>
      <c r="AV179" s="230"/>
      <c r="AW179" s="80"/>
      <c r="AX179" s="227"/>
      <c r="AY179" s="227"/>
      <c r="AZ179" s="227"/>
      <c r="BA179" s="227"/>
      <c r="BB179" s="77"/>
      <c r="BC179" s="230"/>
      <c r="BD179" s="230"/>
      <c r="BE179" s="230"/>
      <c r="BF179" s="230"/>
      <c r="BG179" s="80"/>
      <c r="BH179" s="230"/>
      <c r="BI179" s="230"/>
      <c r="BJ179" s="230"/>
      <c r="BK179" s="230"/>
      <c r="BL179" s="80"/>
      <c r="BM179" s="227"/>
      <c r="BN179" s="227"/>
      <c r="BO179" s="227"/>
      <c r="BP179" s="227"/>
      <c r="BQ179" s="77"/>
      <c r="BR179" s="8"/>
      <c r="BS179" s="8"/>
      <c r="BT179" s="8"/>
    </row>
    <row r="180" spans="2:72" ht="23.25" customHeight="1">
      <c r="B180" s="600" t="s">
        <v>21</v>
      </c>
      <c r="C180" s="600"/>
      <c r="D180" s="600"/>
      <c r="E180" s="600"/>
      <c r="F180" s="600"/>
      <c r="G180" s="600"/>
      <c r="H180" s="600"/>
      <c r="I180" s="114"/>
      <c r="J180" s="114"/>
      <c r="K180" s="114">
        <v>8</v>
      </c>
      <c r="L180" s="113"/>
      <c r="M180" s="114"/>
      <c r="N180" s="114">
        <v>5</v>
      </c>
      <c r="O180" s="113"/>
      <c r="P180" s="114"/>
      <c r="Q180" s="114">
        <v>4</v>
      </c>
      <c r="R180" s="113"/>
      <c r="S180" s="114"/>
      <c r="T180" s="115">
        <v>4</v>
      </c>
      <c r="U180" s="113"/>
      <c r="V180" s="114"/>
      <c r="W180" s="114">
        <f t="shared" si="40"/>
        <v>12</v>
      </c>
      <c r="X180" s="113"/>
      <c r="Y180" s="114"/>
      <c r="Z180" s="114">
        <f t="shared" si="41"/>
        <v>9</v>
      </c>
      <c r="AA180" s="155"/>
      <c r="AB180" s="156"/>
      <c r="AI180" s="2"/>
      <c r="AJ180" s="2"/>
      <c r="AK180" s="2"/>
      <c r="AL180" s="2"/>
      <c r="AM180" s="2"/>
      <c r="AN180" s="2"/>
      <c r="AO180" s="2"/>
      <c r="AP180" s="37"/>
      <c r="AQ180" s="229"/>
      <c r="AR180" s="253"/>
      <c r="AS180" s="227"/>
      <c r="AT180" s="227"/>
      <c r="AU180" s="227"/>
      <c r="AV180" s="227"/>
      <c r="AW180" s="77"/>
      <c r="AX180" s="227"/>
      <c r="AY180" s="227"/>
      <c r="AZ180" s="227"/>
      <c r="BA180" s="227"/>
      <c r="BB180" s="77"/>
      <c r="BC180" s="227"/>
      <c r="BD180" s="227"/>
      <c r="BE180" s="227"/>
      <c r="BF180" s="227"/>
      <c r="BG180" s="77"/>
      <c r="BH180" s="227"/>
      <c r="BI180" s="227"/>
      <c r="BJ180" s="227"/>
      <c r="BK180" s="227"/>
      <c r="BL180" s="77"/>
      <c r="BM180" s="227"/>
      <c r="BN180" s="227"/>
      <c r="BO180" s="227"/>
      <c r="BP180" s="227"/>
      <c r="BQ180" s="77"/>
      <c r="BR180" s="8"/>
      <c r="BS180" s="8"/>
      <c r="BT180" s="8"/>
    </row>
    <row r="181" spans="2:72" ht="23.25" customHeight="1">
      <c r="B181" s="600" t="s">
        <v>22</v>
      </c>
      <c r="C181" s="600"/>
      <c r="D181" s="600"/>
      <c r="E181" s="600"/>
      <c r="F181" s="600"/>
      <c r="G181" s="600"/>
      <c r="H181" s="600"/>
      <c r="I181" s="114"/>
      <c r="J181" s="114"/>
      <c r="K181" s="114">
        <v>3</v>
      </c>
      <c r="L181" s="113"/>
      <c r="M181" s="114"/>
      <c r="N181" s="114">
        <v>1</v>
      </c>
      <c r="O181" s="113"/>
      <c r="P181" s="114"/>
      <c r="Q181" s="114">
        <v>2</v>
      </c>
      <c r="R181" s="113"/>
      <c r="S181" s="114"/>
      <c r="T181" s="115">
        <v>2</v>
      </c>
      <c r="U181" s="113"/>
      <c r="V181" s="114"/>
      <c r="W181" s="114">
        <f t="shared" si="40"/>
        <v>5</v>
      </c>
      <c r="X181" s="113"/>
      <c r="Y181" s="114"/>
      <c r="Z181" s="114">
        <f t="shared" si="41"/>
        <v>3</v>
      </c>
      <c r="AA181" s="155"/>
      <c r="AB181" s="156"/>
      <c r="AI181" s="2"/>
      <c r="AJ181" s="2"/>
      <c r="AK181" s="2"/>
      <c r="AL181" s="2"/>
      <c r="AM181" s="2"/>
      <c r="AN181" s="2"/>
      <c r="AO181" s="2"/>
      <c r="AP181" s="37"/>
      <c r="AQ181" s="229"/>
      <c r="AR181" s="229"/>
      <c r="AS181" s="227"/>
      <c r="AT181" s="227"/>
      <c r="AU181" s="227"/>
      <c r="AV181" s="227"/>
      <c r="AW181" s="77"/>
      <c r="AX181" s="227"/>
      <c r="AY181" s="227"/>
      <c r="AZ181" s="227"/>
      <c r="BA181" s="227"/>
      <c r="BB181" s="77"/>
      <c r="BC181" s="227"/>
      <c r="BD181" s="227"/>
      <c r="BE181" s="227"/>
      <c r="BF181" s="227"/>
      <c r="BG181" s="77"/>
      <c r="BH181" s="227"/>
      <c r="BI181" s="227"/>
      <c r="BJ181" s="227"/>
      <c r="BK181" s="227"/>
      <c r="BL181" s="77"/>
      <c r="BM181" s="227"/>
      <c r="BN181" s="227"/>
      <c r="BO181" s="227"/>
      <c r="BP181" s="227"/>
      <c r="BQ181" s="77"/>
      <c r="BR181" s="8"/>
      <c r="BS181" s="8"/>
      <c r="BT181" s="8"/>
    </row>
    <row r="182" spans="2:72" ht="23.25" customHeight="1">
      <c r="B182" s="600" t="s">
        <v>12</v>
      </c>
      <c r="C182" s="600"/>
      <c r="D182" s="600"/>
      <c r="E182" s="600"/>
      <c r="F182" s="600"/>
      <c r="G182" s="600"/>
      <c r="H182" s="600"/>
      <c r="I182" s="157"/>
      <c r="J182" s="114"/>
      <c r="K182" s="157">
        <v>3</v>
      </c>
      <c r="L182" s="113"/>
      <c r="M182" s="114"/>
      <c r="N182" s="114">
        <v>3</v>
      </c>
      <c r="O182" s="113"/>
      <c r="P182" s="114"/>
      <c r="Q182" s="114">
        <v>2</v>
      </c>
      <c r="R182" s="113"/>
      <c r="S182" s="114"/>
      <c r="T182" s="115">
        <v>2</v>
      </c>
      <c r="U182" s="113"/>
      <c r="V182" s="114"/>
      <c r="W182" s="114">
        <f t="shared" si="40"/>
        <v>5</v>
      </c>
      <c r="X182" s="113"/>
      <c r="Y182" s="114"/>
      <c r="Z182" s="114">
        <f t="shared" si="41"/>
        <v>5</v>
      </c>
      <c r="AA182" s="155"/>
      <c r="AB182" s="156"/>
      <c r="AI182" s="2"/>
      <c r="AJ182" s="2"/>
      <c r="AK182" s="2"/>
      <c r="AL182" s="2"/>
      <c r="AM182" s="2"/>
      <c r="AN182" s="2"/>
      <c r="AO182" s="2"/>
      <c r="AP182" s="37"/>
      <c r="AQ182" s="229"/>
      <c r="AR182" s="253"/>
      <c r="AS182" s="230"/>
      <c r="AT182" s="230"/>
      <c r="AU182" s="230"/>
      <c r="AV182" s="230"/>
      <c r="AW182" s="80"/>
      <c r="AX182" s="227"/>
      <c r="AY182" s="227"/>
      <c r="AZ182" s="227"/>
      <c r="BA182" s="227"/>
      <c r="BB182" s="77"/>
      <c r="BC182" s="230"/>
      <c r="BD182" s="230"/>
      <c r="BE182" s="230"/>
      <c r="BF182" s="230"/>
      <c r="BG182" s="80"/>
      <c r="BH182" s="230"/>
      <c r="BI182" s="230"/>
      <c r="BJ182" s="230"/>
      <c r="BK182" s="230"/>
      <c r="BL182" s="80"/>
      <c r="BM182" s="227"/>
      <c r="BN182" s="227"/>
      <c r="BO182" s="227"/>
      <c r="BP182" s="227"/>
      <c r="BQ182" s="77"/>
      <c r="BR182" s="8"/>
      <c r="BS182" s="8"/>
      <c r="BT182" s="8"/>
    </row>
    <row r="183" spans="2:72" ht="23.25" customHeight="1">
      <c r="B183" s="600" t="s">
        <v>48</v>
      </c>
      <c r="C183" s="600"/>
      <c r="D183" s="600"/>
      <c r="E183" s="600"/>
      <c r="F183" s="600"/>
      <c r="G183" s="600"/>
      <c r="H183" s="600"/>
      <c r="I183" s="113"/>
      <c r="J183" s="114"/>
      <c r="K183" s="114">
        <v>3</v>
      </c>
      <c r="L183" s="113"/>
      <c r="M183" s="114"/>
      <c r="N183" s="114">
        <v>3</v>
      </c>
      <c r="O183" s="113"/>
      <c r="P183" s="114"/>
      <c r="Q183" s="114">
        <v>2</v>
      </c>
      <c r="R183" s="113"/>
      <c r="S183" s="114"/>
      <c r="T183" s="115">
        <v>2</v>
      </c>
      <c r="U183" s="113"/>
      <c r="V183" s="114"/>
      <c r="W183" s="114">
        <f t="shared" si="40"/>
        <v>5</v>
      </c>
      <c r="X183" s="113"/>
      <c r="Y183" s="114"/>
      <c r="Z183" s="115">
        <f t="shared" si="41"/>
        <v>5</v>
      </c>
      <c r="AA183" s="155"/>
      <c r="AB183" s="156"/>
      <c r="AC183" s="156"/>
      <c r="AD183" s="156"/>
      <c r="AE183" s="156"/>
      <c r="AF183" s="156"/>
      <c r="AG183" s="156"/>
      <c r="AH183" s="156"/>
      <c r="AI183" s="2"/>
      <c r="AJ183" s="2"/>
      <c r="AK183" s="2"/>
      <c r="AL183" s="2"/>
      <c r="AM183" s="2"/>
      <c r="AN183" s="2"/>
      <c r="AO183" s="2"/>
      <c r="AP183" s="37"/>
      <c r="AQ183" s="229"/>
      <c r="AR183" s="253"/>
      <c r="AS183" s="231"/>
      <c r="AT183" s="231"/>
      <c r="AU183" s="231"/>
      <c r="AV183" s="231"/>
      <c r="AW183" s="79"/>
      <c r="AX183" s="231"/>
      <c r="AY183" s="231"/>
      <c r="AZ183" s="231"/>
      <c r="BA183" s="231"/>
      <c r="BB183" s="79"/>
      <c r="BC183" s="231"/>
      <c r="BD183" s="231"/>
      <c r="BE183" s="231"/>
      <c r="BF183" s="231"/>
      <c r="BG183" s="79"/>
      <c r="BH183" s="231"/>
      <c r="BI183" s="231"/>
      <c r="BJ183" s="231"/>
      <c r="BK183" s="231"/>
      <c r="BL183" s="79"/>
      <c r="BM183" s="227"/>
      <c r="BN183" s="227"/>
      <c r="BO183" s="227"/>
      <c r="BP183" s="227"/>
      <c r="BQ183" s="79"/>
      <c r="BR183" s="8"/>
      <c r="BS183" s="8"/>
      <c r="BT183" s="8"/>
    </row>
    <row r="184" spans="2:72" ht="23.25" customHeight="1">
      <c r="B184" s="600" t="s">
        <v>23</v>
      </c>
      <c r="C184" s="600"/>
      <c r="D184" s="600"/>
      <c r="E184" s="600"/>
      <c r="F184" s="600"/>
      <c r="G184" s="600"/>
      <c r="H184" s="600"/>
      <c r="I184" s="113"/>
      <c r="J184" s="114"/>
      <c r="K184" s="114">
        <v>30</v>
      </c>
      <c r="L184" s="113"/>
      <c r="M184" s="114"/>
      <c r="N184" s="114" t="s">
        <v>151</v>
      </c>
      <c r="O184" s="113"/>
      <c r="P184" s="114"/>
      <c r="Q184" s="114">
        <v>11</v>
      </c>
      <c r="R184" s="113"/>
      <c r="S184" s="114"/>
      <c r="T184" s="114" t="s">
        <v>151</v>
      </c>
      <c r="U184" s="113"/>
      <c r="V184" s="114"/>
      <c r="W184" s="114">
        <f t="shared" si="40"/>
        <v>41</v>
      </c>
      <c r="X184" s="113"/>
      <c r="Y184" s="114"/>
      <c r="Z184" s="115" t="s">
        <v>151</v>
      </c>
      <c r="AA184" s="156"/>
      <c r="AB184" s="156"/>
      <c r="AC184" s="156"/>
      <c r="AD184" s="156"/>
      <c r="AE184" s="156"/>
      <c r="AF184" s="156"/>
      <c r="AG184" s="156"/>
      <c r="AH184" s="156"/>
      <c r="AI184" s="2"/>
      <c r="AJ184" s="2"/>
      <c r="AK184" s="2"/>
      <c r="AL184" s="2"/>
      <c r="AM184" s="2"/>
      <c r="AN184" s="2"/>
      <c r="AO184" s="2"/>
      <c r="AP184" s="37"/>
      <c r="AQ184" s="229"/>
      <c r="AR184" s="253"/>
      <c r="AS184" s="231"/>
      <c r="AT184" s="231"/>
      <c r="AU184" s="231"/>
      <c r="AV184" s="231"/>
      <c r="AW184" s="79"/>
      <c r="AX184" s="231"/>
      <c r="AY184" s="231"/>
      <c r="AZ184" s="231"/>
      <c r="BA184" s="231"/>
      <c r="BB184" s="79"/>
      <c r="BC184" s="231"/>
      <c r="BD184" s="231"/>
      <c r="BE184" s="231"/>
      <c r="BF184" s="231"/>
      <c r="BG184" s="79"/>
      <c r="BH184" s="231"/>
      <c r="BI184" s="231"/>
      <c r="BJ184" s="231"/>
      <c r="BK184" s="231"/>
      <c r="BL184" s="79"/>
      <c r="BM184" s="227"/>
      <c r="BN184" s="227"/>
      <c r="BO184" s="227"/>
      <c r="BP184" s="227"/>
      <c r="BQ184" s="79"/>
      <c r="BR184" s="8"/>
      <c r="BS184" s="8"/>
      <c r="BT184" s="8"/>
    </row>
    <row r="185" spans="2:72" ht="23.25" customHeight="1">
      <c r="B185" s="1" t="s">
        <v>30</v>
      </c>
      <c r="AC185" s="156"/>
      <c r="AD185" s="156"/>
      <c r="AE185" s="156"/>
      <c r="AF185" s="156"/>
      <c r="AG185" s="156"/>
      <c r="AH185" s="156"/>
      <c r="AI185" s="2"/>
      <c r="AJ185" s="2"/>
      <c r="AK185" s="2"/>
      <c r="AL185" s="2"/>
      <c r="AP185" s="37"/>
      <c r="AQ185" s="229"/>
      <c r="AR185" s="253"/>
      <c r="AS185" s="230"/>
      <c r="AT185" s="230"/>
      <c r="AU185" s="230"/>
      <c r="AV185" s="230"/>
      <c r="AW185" s="80"/>
      <c r="AX185" s="227"/>
      <c r="AY185" s="227"/>
      <c r="AZ185" s="227"/>
      <c r="BA185" s="227"/>
      <c r="BB185" s="77"/>
      <c r="BC185" s="230"/>
      <c r="BD185" s="230"/>
      <c r="BE185" s="230"/>
      <c r="BF185" s="230"/>
      <c r="BG185" s="80"/>
      <c r="BH185" s="230"/>
      <c r="BI185" s="230"/>
      <c r="BJ185" s="230"/>
      <c r="BK185" s="230"/>
      <c r="BL185" s="80"/>
      <c r="BM185" s="227"/>
      <c r="BN185" s="227"/>
      <c r="BO185" s="227"/>
      <c r="BP185" s="227"/>
      <c r="BQ185" s="77"/>
      <c r="BR185" s="8"/>
      <c r="BS185" s="8"/>
      <c r="BT185" s="8"/>
    </row>
    <row r="186" spans="29:72" ht="23.25" customHeight="1">
      <c r="AC186" s="156"/>
      <c r="AD186" s="156"/>
      <c r="AE186" s="156"/>
      <c r="AF186" s="156"/>
      <c r="AG186" s="156"/>
      <c r="AH186" s="156"/>
      <c r="AP186" s="37"/>
      <c r="AQ186" s="229"/>
      <c r="AR186" s="253"/>
      <c r="AS186" s="231"/>
      <c r="AT186" s="231"/>
      <c r="AU186" s="231"/>
      <c r="AV186" s="231"/>
      <c r="AW186" s="79"/>
      <c r="AX186" s="231"/>
      <c r="AY186" s="231"/>
      <c r="AZ186" s="231"/>
      <c r="BA186" s="231"/>
      <c r="BB186" s="79"/>
      <c r="BC186" s="231"/>
      <c r="BD186" s="231"/>
      <c r="BE186" s="231"/>
      <c r="BF186" s="231"/>
      <c r="BG186" s="79"/>
      <c r="BH186" s="231"/>
      <c r="BI186" s="231"/>
      <c r="BJ186" s="231"/>
      <c r="BK186" s="231"/>
      <c r="BL186" s="79"/>
      <c r="BM186" s="227"/>
      <c r="BN186" s="227"/>
      <c r="BO186" s="227"/>
      <c r="BP186" s="227"/>
      <c r="BQ186" s="79"/>
      <c r="BR186" s="8"/>
      <c r="BS186" s="8"/>
      <c r="BT186" s="8"/>
    </row>
    <row r="187" spans="1:72" ht="23.25" customHeight="1">
      <c r="A187" s="158" t="s">
        <v>163</v>
      </c>
      <c r="B187" s="158"/>
      <c r="AC187" s="156"/>
      <c r="AD187" s="156"/>
      <c r="AE187" s="156"/>
      <c r="AF187" s="156"/>
      <c r="AG187" s="156"/>
      <c r="AH187" s="156"/>
      <c r="AP187" s="37"/>
      <c r="AQ187" s="229"/>
      <c r="AR187" s="253"/>
      <c r="AS187" s="231"/>
      <c r="AT187" s="231"/>
      <c r="AU187" s="231"/>
      <c r="AV187" s="231"/>
      <c r="AW187" s="79"/>
      <c r="AX187" s="231"/>
      <c r="AY187" s="231"/>
      <c r="AZ187" s="231"/>
      <c r="BA187" s="231"/>
      <c r="BB187" s="79"/>
      <c r="BC187" s="231"/>
      <c r="BD187" s="231"/>
      <c r="BE187" s="231"/>
      <c r="BF187" s="231"/>
      <c r="BG187" s="79"/>
      <c r="BH187" s="231"/>
      <c r="BI187" s="231"/>
      <c r="BJ187" s="231"/>
      <c r="BK187" s="231"/>
      <c r="BL187" s="79"/>
      <c r="BM187" s="227"/>
      <c r="BN187" s="227"/>
      <c r="BO187" s="227"/>
      <c r="BP187" s="227"/>
      <c r="BQ187" s="79"/>
      <c r="BR187" s="8"/>
      <c r="BS187" s="8"/>
      <c r="BT187" s="8"/>
    </row>
    <row r="188" spans="1:72" ht="24" customHeight="1">
      <c r="A188" s="158"/>
      <c r="B188" s="158"/>
      <c r="O188" s="722" t="s">
        <v>172</v>
      </c>
      <c r="P188" s="722"/>
      <c r="Q188" s="722"/>
      <c r="R188" s="722"/>
      <c r="S188" s="722"/>
      <c r="T188" s="722"/>
      <c r="U188" s="722"/>
      <c r="V188" s="722"/>
      <c r="W188" s="722"/>
      <c r="X188" s="722"/>
      <c r="Y188" s="722"/>
      <c r="Z188" s="722"/>
      <c r="AC188" s="156"/>
      <c r="AD188" s="156"/>
      <c r="AE188" s="156"/>
      <c r="AF188" s="156"/>
      <c r="AG188" s="156"/>
      <c r="AH188" s="156"/>
      <c r="AP188" s="37"/>
      <c r="AQ188" s="229"/>
      <c r="AR188" s="253"/>
      <c r="AS188" s="230"/>
      <c r="AT188" s="230"/>
      <c r="AU188" s="230"/>
      <c r="AV188" s="230"/>
      <c r="AW188" s="80"/>
      <c r="AX188" s="227"/>
      <c r="AY188" s="227"/>
      <c r="AZ188" s="227"/>
      <c r="BA188" s="227"/>
      <c r="BB188" s="77"/>
      <c r="BC188" s="230"/>
      <c r="BD188" s="230"/>
      <c r="BE188" s="230"/>
      <c r="BF188" s="230"/>
      <c r="BG188" s="80"/>
      <c r="BH188" s="230"/>
      <c r="BI188" s="230"/>
      <c r="BJ188" s="230"/>
      <c r="BK188" s="230"/>
      <c r="BL188" s="80"/>
      <c r="BM188" s="227"/>
      <c r="BN188" s="227"/>
      <c r="BO188" s="227"/>
      <c r="BP188" s="227"/>
      <c r="BQ188" s="77"/>
      <c r="BR188" s="8"/>
      <c r="BS188" s="8"/>
      <c r="BT188" s="8"/>
    </row>
    <row r="189" spans="2:72" ht="24" customHeight="1">
      <c r="B189" s="582" t="s">
        <v>16</v>
      </c>
      <c r="C189" s="583"/>
      <c r="D189" s="583"/>
      <c r="E189" s="583"/>
      <c r="F189" s="583"/>
      <c r="G189" s="583"/>
      <c r="H189" s="584"/>
      <c r="I189" s="582" t="s">
        <v>1</v>
      </c>
      <c r="J189" s="583"/>
      <c r="K189" s="583"/>
      <c r="L189" s="583"/>
      <c r="M189" s="583"/>
      <c r="N189" s="584"/>
      <c r="O189" s="582" t="s">
        <v>4</v>
      </c>
      <c r="P189" s="583"/>
      <c r="Q189" s="583"/>
      <c r="R189" s="583"/>
      <c r="S189" s="583"/>
      <c r="T189" s="584"/>
      <c r="U189" s="582" t="s">
        <v>3</v>
      </c>
      <c r="V189" s="583"/>
      <c r="W189" s="583"/>
      <c r="X189" s="583"/>
      <c r="Y189" s="583"/>
      <c r="Z189" s="584"/>
      <c r="AP189" s="344"/>
      <c r="AQ189" s="340"/>
      <c r="AR189" s="341"/>
      <c r="AS189" s="343"/>
      <c r="AT189" s="343"/>
      <c r="AU189" s="343"/>
      <c r="AV189" s="343"/>
      <c r="AW189" s="27"/>
      <c r="AX189" s="343"/>
      <c r="AY189" s="343"/>
      <c r="AZ189" s="343"/>
      <c r="BA189" s="343"/>
      <c r="BB189" s="27"/>
      <c r="BC189" s="343"/>
      <c r="BD189" s="343"/>
      <c r="BE189" s="343"/>
      <c r="BF189" s="343"/>
      <c r="BG189" s="27"/>
      <c r="BH189" s="343"/>
      <c r="BI189" s="343"/>
      <c r="BJ189" s="343"/>
      <c r="BK189" s="343"/>
      <c r="BL189" s="27"/>
      <c r="BM189" s="343"/>
      <c r="BN189" s="343"/>
      <c r="BO189" s="343"/>
      <c r="BP189" s="343"/>
      <c r="BQ189" s="27"/>
      <c r="BR189" s="8"/>
      <c r="BS189" s="8"/>
      <c r="BT189" s="8"/>
    </row>
    <row r="190" spans="2:72" ht="23.25" customHeight="1">
      <c r="B190" s="582"/>
      <c r="C190" s="583"/>
      <c r="D190" s="583"/>
      <c r="E190" s="583"/>
      <c r="F190" s="583"/>
      <c r="G190" s="583"/>
      <c r="H190" s="584"/>
      <c r="I190" s="611" t="s">
        <v>41</v>
      </c>
      <c r="J190" s="701"/>
      <c r="K190" s="702"/>
      <c r="L190" s="701" t="s">
        <v>40</v>
      </c>
      <c r="M190" s="701"/>
      <c r="N190" s="702"/>
      <c r="O190" s="611" t="s">
        <v>41</v>
      </c>
      <c r="P190" s="701"/>
      <c r="Q190" s="702"/>
      <c r="R190" s="701" t="s">
        <v>40</v>
      </c>
      <c r="S190" s="701"/>
      <c r="T190" s="702"/>
      <c r="U190" s="611" t="s">
        <v>41</v>
      </c>
      <c r="V190" s="701"/>
      <c r="W190" s="702"/>
      <c r="X190" s="701" t="s">
        <v>40</v>
      </c>
      <c r="Y190" s="701"/>
      <c r="Z190" s="702"/>
      <c r="AP190" s="344"/>
      <c r="AQ190" s="341"/>
      <c r="AR190" s="341"/>
      <c r="AS190" s="228"/>
      <c r="AT190" s="228"/>
      <c r="AU190" s="228"/>
      <c r="AV190" s="228"/>
      <c r="AW190" s="9"/>
      <c r="AX190" s="228"/>
      <c r="AY190" s="228"/>
      <c r="AZ190" s="228"/>
      <c r="BA190" s="228"/>
      <c r="BB190" s="9"/>
      <c r="BC190" s="228"/>
      <c r="BD190" s="228"/>
      <c r="BE190" s="228"/>
      <c r="BF190" s="228"/>
      <c r="BG190" s="9"/>
      <c r="BH190" s="228"/>
      <c r="BI190" s="228"/>
      <c r="BJ190" s="228"/>
      <c r="BK190" s="228"/>
      <c r="BL190" s="9"/>
      <c r="BM190" s="228"/>
      <c r="BN190" s="228"/>
      <c r="BO190" s="228"/>
      <c r="BP190" s="228"/>
      <c r="BQ190" s="9"/>
      <c r="BR190" s="8"/>
      <c r="BS190" s="23"/>
      <c r="BT190" s="23"/>
    </row>
    <row r="191" spans="2:72" ht="23.25" customHeight="1">
      <c r="B191" s="591" t="s">
        <v>43</v>
      </c>
      <c r="C191" s="592"/>
      <c r="D191" s="592"/>
      <c r="E191" s="592"/>
      <c r="F191" s="592"/>
      <c r="G191" s="592"/>
      <c r="H191" s="593"/>
      <c r="I191" s="160"/>
      <c r="J191" s="161"/>
      <c r="K191" s="162">
        <v>0</v>
      </c>
      <c r="L191" s="163"/>
      <c r="M191" s="161"/>
      <c r="N191" s="115">
        <v>0</v>
      </c>
      <c r="O191" s="164"/>
      <c r="P191" s="161"/>
      <c r="Q191" s="115">
        <v>0</v>
      </c>
      <c r="R191" s="163"/>
      <c r="S191" s="161"/>
      <c r="T191" s="115">
        <v>0</v>
      </c>
      <c r="U191" s="164"/>
      <c r="V191" s="161"/>
      <c r="W191" s="115">
        <v>0</v>
      </c>
      <c r="X191" s="163"/>
      <c r="Y191" s="161"/>
      <c r="Z191" s="115">
        <v>0</v>
      </c>
      <c r="AP191" s="344"/>
      <c r="AQ191" s="340"/>
      <c r="AR191" s="341"/>
      <c r="AS191" s="343"/>
      <c r="AT191" s="343"/>
      <c r="AU191" s="343"/>
      <c r="AV191" s="343"/>
      <c r="AW191" s="81"/>
      <c r="AX191" s="343"/>
      <c r="AY191" s="343"/>
      <c r="AZ191" s="343"/>
      <c r="BA191" s="343"/>
      <c r="BB191" s="82"/>
      <c r="BC191" s="343"/>
      <c r="BD191" s="343"/>
      <c r="BE191" s="343"/>
      <c r="BF191" s="343"/>
      <c r="BG191" s="81"/>
      <c r="BH191" s="343"/>
      <c r="BI191" s="343"/>
      <c r="BJ191" s="343"/>
      <c r="BK191" s="343"/>
      <c r="BL191" s="81"/>
      <c r="BM191" s="343"/>
      <c r="BN191" s="343"/>
      <c r="BO191" s="343"/>
      <c r="BP191" s="343"/>
      <c r="BQ191" s="24"/>
      <c r="BR191" s="8"/>
      <c r="BS191" s="24"/>
      <c r="BT191" s="24"/>
    </row>
    <row r="192" spans="2:72" ht="23.25" customHeight="1">
      <c r="B192" s="588" t="s">
        <v>42</v>
      </c>
      <c r="C192" s="589"/>
      <c r="D192" s="589"/>
      <c r="E192" s="589"/>
      <c r="F192" s="589"/>
      <c r="G192" s="589"/>
      <c r="H192" s="590"/>
      <c r="I192" s="165"/>
      <c r="J192" s="161"/>
      <c r="K192" s="115">
        <v>4</v>
      </c>
      <c r="L192" s="163"/>
      <c r="M192" s="161"/>
      <c r="N192" s="115">
        <v>4</v>
      </c>
      <c r="O192" s="164"/>
      <c r="P192" s="161"/>
      <c r="Q192" s="115">
        <v>7</v>
      </c>
      <c r="R192" s="163"/>
      <c r="S192" s="161"/>
      <c r="T192" s="115">
        <v>6</v>
      </c>
      <c r="U192" s="164"/>
      <c r="V192" s="161"/>
      <c r="W192" s="115">
        <f>K192+Q192</f>
        <v>11</v>
      </c>
      <c r="X192" s="163"/>
      <c r="Y192" s="161"/>
      <c r="Z192" s="115">
        <f>N192+T192</f>
        <v>10</v>
      </c>
      <c r="AP192" s="344"/>
      <c r="AQ192" s="341"/>
      <c r="AR192" s="341"/>
      <c r="AS192" s="228"/>
      <c r="AT192" s="228"/>
      <c r="AU192" s="228"/>
      <c r="AV192" s="228"/>
      <c r="AW192" s="9"/>
      <c r="AX192" s="228"/>
      <c r="AY192" s="228"/>
      <c r="AZ192" s="228"/>
      <c r="BA192" s="228"/>
      <c r="BB192" s="9"/>
      <c r="BC192" s="228"/>
      <c r="BD192" s="228"/>
      <c r="BE192" s="228"/>
      <c r="BF192" s="228"/>
      <c r="BG192" s="9"/>
      <c r="BH192" s="228"/>
      <c r="BI192" s="228"/>
      <c r="BJ192" s="228"/>
      <c r="BK192" s="228"/>
      <c r="BL192" s="9"/>
      <c r="BM192" s="228"/>
      <c r="BN192" s="228"/>
      <c r="BO192" s="228"/>
      <c r="BP192" s="228"/>
      <c r="BQ192" s="9"/>
      <c r="BR192" s="23"/>
      <c r="BS192" s="24"/>
      <c r="BT192" s="24"/>
    </row>
    <row r="193" spans="2:72" ht="23.25" customHeight="1">
      <c r="B193" s="588" t="s">
        <v>52</v>
      </c>
      <c r="C193" s="589"/>
      <c r="D193" s="589"/>
      <c r="E193" s="589"/>
      <c r="F193" s="589"/>
      <c r="G193" s="589"/>
      <c r="H193" s="590"/>
      <c r="I193" s="165"/>
      <c r="J193" s="161"/>
      <c r="K193" s="115">
        <v>3</v>
      </c>
      <c r="L193" s="114"/>
      <c r="M193" s="161"/>
      <c r="N193" s="115">
        <v>2</v>
      </c>
      <c r="O193" s="113"/>
      <c r="P193" s="161"/>
      <c r="Q193" s="115">
        <v>3</v>
      </c>
      <c r="R193" s="114"/>
      <c r="S193" s="161"/>
      <c r="T193" s="115">
        <v>3</v>
      </c>
      <c r="U193" s="167"/>
      <c r="V193" s="161"/>
      <c r="W193" s="115">
        <f>K193+Q193</f>
        <v>6</v>
      </c>
      <c r="X193" s="192"/>
      <c r="Y193" s="161"/>
      <c r="Z193" s="115">
        <f>N193+T193</f>
        <v>5</v>
      </c>
      <c r="AP193" s="344"/>
      <c r="AQ193" s="340"/>
      <c r="AR193" s="341"/>
      <c r="AS193" s="339"/>
      <c r="AT193" s="339"/>
      <c r="AU193" s="339"/>
      <c r="AV193" s="339"/>
      <c r="AW193" s="81"/>
      <c r="AX193" s="342"/>
      <c r="AY193" s="342"/>
      <c r="AZ193" s="342"/>
      <c r="BA193" s="342"/>
      <c r="BB193" s="82"/>
      <c r="BC193" s="339"/>
      <c r="BD193" s="339"/>
      <c r="BE193" s="339"/>
      <c r="BF193" s="339"/>
      <c r="BG193" s="81"/>
      <c r="BH193" s="339"/>
      <c r="BI193" s="339"/>
      <c r="BJ193" s="339"/>
      <c r="BK193" s="339"/>
      <c r="BL193" s="81"/>
      <c r="BM193" s="338"/>
      <c r="BN193" s="338"/>
      <c r="BO193" s="338"/>
      <c r="BP193" s="338"/>
      <c r="BQ193" s="24"/>
      <c r="BR193" s="24"/>
      <c r="BS193" s="24"/>
      <c r="BT193" s="24"/>
    </row>
    <row r="194" spans="2:72" ht="23.25" customHeight="1">
      <c r="B194" s="591" t="s">
        <v>28</v>
      </c>
      <c r="C194" s="592"/>
      <c r="D194" s="592"/>
      <c r="E194" s="592"/>
      <c r="F194" s="592"/>
      <c r="G194" s="592"/>
      <c r="H194" s="593"/>
      <c r="I194" s="167"/>
      <c r="J194" s="161"/>
      <c r="K194" s="115">
        <v>7</v>
      </c>
      <c r="L194" s="192"/>
      <c r="M194" s="161"/>
      <c r="N194" s="115">
        <v>6</v>
      </c>
      <c r="O194" s="167"/>
      <c r="P194" s="161"/>
      <c r="Q194" s="115">
        <v>4</v>
      </c>
      <c r="R194" s="192"/>
      <c r="S194" s="161"/>
      <c r="T194" s="193">
        <v>4</v>
      </c>
      <c r="U194" s="167"/>
      <c r="V194" s="161"/>
      <c r="W194" s="115">
        <f>K194+Q194</f>
        <v>11</v>
      </c>
      <c r="X194" s="192"/>
      <c r="Y194" s="161"/>
      <c r="Z194" s="115">
        <f>N194+T194</f>
        <v>10</v>
      </c>
      <c r="AP194" s="344"/>
      <c r="AQ194" s="341"/>
      <c r="AR194" s="341"/>
      <c r="AS194" s="228"/>
      <c r="AT194" s="228"/>
      <c r="AU194" s="228"/>
      <c r="AV194" s="228"/>
      <c r="AW194" s="9"/>
      <c r="AX194" s="228"/>
      <c r="AY194" s="228"/>
      <c r="AZ194" s="228"/>
      <c r="BA194" s="228"/>
      <c r="BB194" s="9"/>
      <c r="BC194" s="228"/>
      <c r="BD194" s="228"/>
      <c r="BE194" s="228"/>
      <c r="BF194" s="228"/>
      <c r="BG194" s="9"/>
      <c r="BH194" s="228"/>
      <c r="BI194" s="228"/>
      <c r="BJ194" s="228"/>
      <c r="BK194" s="228"/>
      <c r="BL194" s="9"/>
      <c r="BM194" s="228"/>
      <c r="BN194" s="228"/>
      <c r="BO194" s="228"/>
      <c r="BP194" s="228"/>
      <c r="BQ194" s="9"/>
      <c r="BR194" s="24"/>
      <c r="BS194" s="24"/>
      <c r="BT194" s="24"/>
    </row>
    <row r="195" spans="2:72" ht="23.25" customHeight="1">
      <c r="B195" s="588" t="s">
        <v>44</v>
      </c>
      <c r="C195" s="589"/>
      <c r="D195" s="589"/>
      <c r="E195" s="589"/>
      <c r="F195" s="589"/>
      <c r="G195" s="589"/>
      <c r="H195" s="590"/>
      <c r="I195" s="165"/>
      <c r="J195" s="161"/>
      <c r="K195" s="115">
        <v>0</v>
      </c>
      <c r="L195" s="114"/>
      <c r="M195" s="161"/>
      <c r="N195" s="115">
        <v>0</v>
      </c>
      <c r="O195" s="113"/>
      <c r="P195" s="161"/>
      <c r="Q195" s="115">
        <v>0</v>
      </c>
      <c r="R195" s="114"/>
      <c r="S195" s="161"/>
      <c r="T195" s="115">
        <v>0</v>
      </c>
      <c r="U195" s="164"/>
      <c r="V195" s="161"/>
      <c r="W195" s="115">
        <v>0</v>
      </c>
      <c r="X195" s="163"/>
      <c r="Y195" s="161"/>
      <c r="Z195" s="115">
        <v>0</v>
      </c>
      <c r="AP195" s="344"/>
      <c r="AQ195" s="340"/>
      <c r="AR195" s="341"/>
      <c r="AS195" s="339"/>
      <c r="AT195" s="339"/>
      <c r="AU195" s="339"/>
      <c r="AV195" s="339"/>
      <c r="AW195" s="81"/>
      <c r="AX195" s="342"/>
      <c r="AY195" s="342"/>
      <c r="AZ195" s="342"/>
      <c r="BA195" s="342"/>
      <c r="BB195" s="82"/>
      <c r="BC195" s="339"/>
      <c r="BD195" s="339"/>
      <c r="BE195" s="339"/>
      <c r="BF195" s="339"/>
      <c r="BG195" s="81"/>
      <c r="BH195" s="339"/>
      <c r="BI195" s="339"/>
      <c r="BJ195" s="339"/>
      <c r="BK195" s="339"/>
      <c r="BL195" s="81"/>
      <c r="BM195" s="338"/>
      <c r="BN195" s="338"/>
      <c r="BO195" s="338"/>
      <c r="BP195" s="338"/>
      <c r="BQ195" s="24"/>
      <c r="BR195" s="24"/>
      <c r="BS195" s="24"/>
      <c r="BT195" s="24"/>
    </row>
    <row r="196" spans="2:72" ht="23.25" customHeight="1">
      <c r="B196" s="591" t="s">
        <v>45</v>
      </c>
      <c r="C196" s="592"/>
      <c r="D196" s="592"/>
      <c r="E196" s="592"/>
      <c r="F196" s="592"/>
      <c r="G196" s="592"/>
      <c r="H196" s="593"/>
      <c r="I196" s="165"/>
      <c r="J196" s="161"/>
      <c r="K196" s="115">
        <v>0</v>
      </c>
      <c r="L196" s="114"/>
      <c r="M196" s="161"/>
      <c r="N196" s="115" t="s">
        <v>151</v>
      </c>
      <c r="O196" s="113"/>
      <c r="P196" s="161"/>
      <c r="Q196" s="115">
        <v>3</v>
      </c>
      <c r="R196" s="114"/>
      <c r="S196" s="161"/>
      <c r="T196" s="115" t="s">
        <v>151</v>
      </c>
      <c r="U196" s="167"/>
      <c r="V196" s="161"/>
      <c r="W196" s="115">
        <f>K196+Q196</f>
        <v>3</v>
      </c>
      <c r="X196" s="192"/>
      <c r="Y196" s="161"/>
      <c r="Z196" s="115" t="s">
        <v>151</v>
      </c>
      <c r="AA196" s="156"/>
      <c r="AB196" s="156"/>
      <c r="AM196" s="2"/>
      <c r="AN196" s="2"/>
      <c r="AO196" s="2"/>
      <c r="AP196" s="344"/>
      <c r="AQ196" s="341"/>
      <c r="AR196" s="341"/>
      <c r="AS196" s="228"/>
      <c r="AT196" s="228"/>
      <c r="AU196" s="228"/>
      <c r="AV196" s="228"/>
      <c r="AW196" s="9"/>
      <c r="AX196" s="228"/>
      <c r="AY196" s="228"/>
      <c r="AZ196" s="228"/>
      <c r="BA196" s="228"/>
      <c r="BB196" s="9"/>
      <c r="BC196" s="228"/>
      <c r="BD196" s="228"/>
      <c r="BE196" s="228"/>
      <c r="BF196" s="228"/>
      <c r="BG196" s="9"/>
      <c r="BH196" s="228"/>
      <c r="BI196" s="228"/>
      <c r="BJ196" s="228"/>
      <c r="BK196" s="228"/>
      <c r="BL196" s="9"/>
      <c r="BM196" s="228"/>
      <c r="BN196" s="228"/>
      <c r="BO196" s="228"/>
      <c r="BP196" s="228"/>
      <c r="BQ196" s="9"/>
      <c r="BR196" s="24"/>
      <c r="BS196" s="24"/>
      <c r="BT196" s="24"/>
    </row>
    <row r="197" spans="2:72" ht="23.25" customHeight="1">
      <c r="B197" s="588" t="s">
        <v>46</v>
      </c>
      <c r="C197" s="589"/>
      <c r="D197" s="589"/>
      <c r="E197" s="589"/>
      <c r="F197" s="589"/>
      <c r="G197" s="589"/>
      <c r="H197" s="590"/>
      <c r="I197" s="165"/>
      <c r="J197" s="166"/>
      <c r="K197" s="115" t="s">
        <v>151</v>
      </c>
      <c r="L197" s="163"/>
      <c r="M197" s="161"/>
      <c r="N197" s="115">
        <v>5</v>
      </c>
      <c r="O197" s="165"/>
      <c r="P197" s="166"/>
      <c r="Q197" s="115" t="s">
        <v>47</v>
      </c>
      <c r="R197" s="163"/>
      <c r="S197" s="161"/>
      <c r="T197" s="115">
        <v>1</v>
      </c>
      <c r="U197" s="165"/>
      <c r="V197" s="166"/>
      <c r="W197" s="115" t="s">
        <v>47</v>
      </c>
      <c r="X197" s="163"/>
      <c r="Y197" s="161"/>
      <c r="Z197" s="115">
        <f>N197+T197</f>
        <v>6</v>
      </c>
      <c r="AA197" s="156"/>
      <c r="AB197" s="156"/>
      <c r="AI197" s="2"/>
      <c r="AJ197" s="2"/>
      <c r="AK197" s="2"/>
      <c r="AL197" s="2"/>
      <c r="AM197" s="2"/>
      <c r="AN197" s="2"/>
      <c r="AO197" s="2"/>
      <c r="BB197" s="28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4"/>
      <c r="BS197" s="24"/>
      <c r="BT197" s="24"/>
    </row>
    <row r="198" spans="35:71" ht="23.25" customHeight="1">
      <c r="AI198" s="2"/>
      <c r="AJ198" s="2"/>
      <c r="AK198" s="2"/>
      <c r="AL198" s="2"/>
      <c r="BR198" s="24"/>
      <c r="BS198" s="25"/>
    </row>
    <row r="199" ht="23.25" customHeight="1">
      <c r="BR199" s="24"/>
    </row>
    <row r="200" spans="1:34" ht="24" customHeight="1">
      <c r="A200" s="168" t="s">
        <v>150</v>
      </c>
      <c r="B200" s="149"/>
      <c r="AC200" s="156"/>
      <c r="AD200" s="156"/>
      <c r="AE200" s="156"/>
      <c r="AF200" s="156"/>
      <c r="AG200" s="156"/>
      <c r="AH200" s="156"/>
    </row>
    <row r="201" spans="1:34" ht="24" customHeight="1">
      <c r="A201" s="168"/>
      <c r="B201" s="149"/>
      <c r="M201" s="722" t="s">
        <v>171</v>
      </c>
      <c r="N201" s="722"/>
      <c r="O201" s="722"/>
      <c r="P201" s="722"/>
      <c r="Q201" s="722"/>
      <c r="R201" s="722"/>
      <c r="S201" s="722"/>
      <c r="T201" s="722"/>
      <c r="U201" s="722"/>
      <c r="V201" s="722"/>
      <c r="W201" s="722"/>
      <c r="X201" s="722"/>
      <c r="AC201" s="156"/>
      <c r="AD201" s="156"/>
      <c r="AE201" s="156"/>
      <c r="AF201" s="156"/>
      <c r="AG201" s="156"/>
      <c r="AH201" s="156"/>
    </row>
    <row r="202" spans="2:24" ht="24" customHeight="1">
      <c r="B202" s="594" t="s">
        <v>16</v>
      </c>
      <c r="C202" s="595"/>
      <c r="D202" s="595"/>
      <c r="E202" s="595"/>
      <c r="F202" s="596"/>
      <c r="G202" s="582" t="s">
        <v>24</v>
      </c>
      <c r="H202" s="583"/>
      <c r="I202" s="583"/>
      <c r="J202" s="583"/>
      <c r="K202" s="583"/>
      <c r="L202" s="583"/>
      <c r="M202" s="583"/>
      <c r="N202" s="583"/>
      <c r="O202" s="584"/>
      <c r="P202" s="582" t="s">
        <v>25</v>
      </c>
      <c r="Q202" s="583"/>
      <c r="R202" s="583"/>
      <c r="S202" s="583"/>
      <c r="T202" s="583"/>
      <c r="U202" s="583"/>
      <c r="V202" s="583"/>
      <c r="W202" s="583"/>
      <c r="X202" s="584"/>
    </row>
    <row r="203" spans="2:24" ht="23.25" customHeight="1">
      <c r="B203" s="597"/>
      <c r="C203" s="598"/>
      <c r="D203" s="598"/>
      <c r="E203" s="598"/>
      <c r="F203" s="599"/>
      <c r="G203" s="582" t="s">
        <v>1</v>
      </c>
      <c r="H203" s="583"/>
      <c r="I203" s="584"/>
      <c r="J203" s="582" t="s">
        <v>4</v>
      </c>
      <c r="K203" s="583"/>
      <c r="L203" s="584"/>
      <c r="M203" s="582" t="s">
        <v>3</v>
      </c>
      <c r="N203" s="583"/>
      <c r="O203" s="584"/>
      <c r="P203" s="159"/>
      <c r="Q203" s="169" t="s">
        <v>1</v>
      </c>
      <c r="R203" s="151"/>
      <c r="S203" s="151"/>
      <c r="T203" s="151" t="s">
        <v>4</v>
      </c>
      <c r="U203" s="151"/>
      <c r="V203" s="582" t="s">
        <v>3</v>
      </c>
      <c r="W203" s="583"/>
      <c r="X203" s="584"/>
    </row>
    <row r="204" spans="2:24" ht="23.25" customHeight="1">
      <c r="B204" s="585" t="s">
        <v>26</v>
      </c>
      <c r="C204" s="586"/>
      <c r="D204" s="586"/>
      <c r="E204" s="586"/>
      <c r="F204" s="587"/>
      <c r="G204" s="550"/>
      <c r="H204" s="551"/>
      <c r="I204" s="194">
        <v>9</v>
      </c>
      <c r="J204" s="550"/>
      <c r="K204" s="551"/>
      <c r="L204" s="170">
        <v>3</v>
      </c>
      <c r="M204" s="154"/>
      <c r="N204" s="554">
        <f>SUM(G204:L204)</f>
        <v>12</v>
      </c>
      <c r="O204" s="555"/>
      <c r="P204" s="154"/>
      <c r="Q204" s="732">
        <v>493</v>
      </c>
      <c r="R204" s="732"/>
      <c r="S204" s="154"/>
      <c r="T204" s="732">
        <v>160</v>
      </c>
      <c r="U204" s="734"/>
      <c r="V204" s="171"/>
      <c r="W204" s="729">
        <f>SUM(Q204:U204)</f>
        <v>653</v>
      </c>
      <c r="X204" s="730"/>
    </row>
    <row r="205" spans="2:24" ht="23.25" customHeight="1">
      <c r="B205" s="588" t="s">
        <v>124</v>
      </c>
      <c r="C205" s="589"/>
      <c r="D205" s="589"/>
      <c r="E205" s="589"/>
      <c r="F205" s="590"/>
      <c r="G205" s="553"/>
      <c r="H205" s="554"/>
      <c r="I205" s="172">
        <v>3</v>
      </c>
      <c r="J205" s="553"/>
      <c r="K205" s="554"/>
      <c r="L205" s="173">
        <v>2</v>
      </c>
      <c r="M205" s="174"/>
      <c r="N205" s="175"/>
      <c r="O205" s="173">
        <f>SUM(G205:L205)</f>
        <v>5</v>
      </c>
      <c r="P205" s="174"/>
      <c r="Q205" s="731">
        <v>229</v>
      </c>
      <c r="R205" s="731"/>
      <c r="S205" s="174"/>
      <c r="T205" s="731">
        <v>143</v>
      </c>
      <c r="U205" s="733"/>
      <c r="V205" s="161"/>
      <c r="W205" s="731">
        <f>SUM(Q205:U205)</f>
        <v>372</v>
      </c>
      <c r="X205" s="733"/>
    </row>
    <row r="206" spans="2:24" ht="23.25" customHeight="1">
      <c r="B206" s="588" t="s">
        <v>27</v>
      </c>
      <c r="C206" s="589"/>
      <c r="D206" s="589"/>
      <c r="E206" s="589"/>
      <c r="F206" s="590"/>
      <c r="G206" s="553"/>
      <c r="H206" s="554"/>
      <c r="I206" s="172">
        <v>0</v>
      </c>
      <c r="J206" s="553"/>
      <c r="K206" s="554"/>
      <c r="L206" s="173">
        <v>1</v>
      </c>
      <c r="M206" s="176"/>
      <c r="N206" s="177"/>
      <c r="O206" s="170">
        <f>SUM(G206:L206)</f>
        <v>1</v>
      </c>
      <c r="P206" s="176"/>
      <c r="Q206" s="729">
        <v>0</v>
      </c>
      <c r="R206" s="729"/>
      <c r="S206" s="176"/>
      <c r="T206" s="729">
        <v>50</v>
      </c>
      <c r="U206" s="730"/>
      <c r="V206" s="171"/>
      <c r="W206" s="729">
        <f>SUM(Q206:U206)</f>
        <v>50</v>
      </c>
      <c r="X206" s="730"/>
    </row>
    <row r="207" ht="23.25" customHeight="1">
      <c r="B207" s="1" t="s">
        <v>160</v>
      </c>
    </row>
    <row r="208" ht="18.75" customHeight="1"/>
  </sheetData>
  <mergeCells count="1337">
    <mergeCell ref="AE26:AG26"/>
    <mergeCell ref="AF60:AH60"/>
    <mergeCell ref="Z52:AE52"/>
    <mergeCell ref="AF50:AH50"/>
    <mergeCell ref="AC58:AH58"/>
    <mergeCell ref="N204:O204"/>
    <mergeCell ref="A145:A156"/>
    <mergeCell ref="AP130:AP150"/>
    <mergeCell ref="BR130:BR150"/>
    <mergeCell ref="AF54:AH54"/>
    <mergeCell ref="AF55:AH55"/>
    <mergeCell ref="K54:M54"/>
    <mergeCell ref="K55:M55"/>
    <mergeCell ref="Q54:S54"/>
    <mergeCell ref="Q55:S55"/>
    <mergeCell ref="Z2:AG2"/>
    <mergeCell ref="AB26:AD26"/>
    <mergeCell ref="AB33:AD33"/>
    <mergeCell ref="AB34:AD34"/>
    <mergeCell ref="W204:X204"/>
    <mergeCell ref="K95:M95"/>
    <mergeCell ref="T83:Y83"/>
    <mergeCell ref="Z83:AH83"/>
    <mergeCell ref="X162:AA162"/>
    <mergeCell ref="Z103:AE103"/>
    <mergeCell ref="W54:Y54"/>
    <mergeCell ref="W55:Y55"/>
    <mergeCell ref="N84:P84"/>
    <mergeCell ref="Q84:S84"/>
    <mergeCell ref="Q206:R206"/>
    <mergeCell ref="Q205:R205"/>
    <mergeCell ref="Q204:R204"/>
    <mergeCell ref="W206:X206"/>
    <mergeCell ref="W205:X205"/>
    <mergeCell ref="N97:P97"/>
    <mergeCell ref="T206:U206"/>
    <mergeCell ref="T205:U205"/>
    <mergeCell ref="X154:AA154"/>
    <mergeCell ref="X163:AA163"/>
    <mergeCell ref="T130:W130"/>
    <mergeCell ref="T140:W140"/>
    <mergeCell ref="T129:W129"/>
    <mergeCell ref="S162:V162"/>
    <mergeCell ref="T204:U204"/>
    <mergeCell ref="AF78:AH78"/>
    <mergeCell ref="AF79:AH79"/>
    <mergeCell ref="AB30:AE30"/>
    <mergeCell ref="O188:Z188"/>
    <mergeCell ref="M201:X201"/>
    <mergeCell ref="O170:Z170"/>
    <mergeCell ref="X151:AA151"/>
    <mergeCell ref="W78:Y78"/>
    <mergeCell ref="T137:W137"/>
    <mergeCell ref="O190:Q190"/>
    <mergeCell ref="I190:K190"/>
    <mergeCell ref="A88:G88"/>
    <mergeCell ref="H88:J88"/>
    <mergeCell ref="R190:T190"/>
    <mergeCell ref="B191:H191"/>
    <mergeCell ref="I189:N189"/>
    <mergeCell ref="N99:P99"/>
    <mergeCell ref="Q103:S103"/>
    <mergeCell ref="T131:W131"/>
    <mergeCell ref="B189:H190"/>
    <mergeCell ref="B184:H184"/>
    <mergeCell ref="N85:P85"/>
    <mergeCell ref="Q102:S102"/>
    <mergeCell ref="W102:Y102"/>
    <mergeCell ref="Z100:AE100"/>
    <mergeCell ref="S127:X127"/>
    <mergeCell ref="T85:V85"/>
    <mergeCell ref="Q44:S44"/>
    <mergeCell ref="AB23:AD23"/>
    <mergeCell ref="AB25:AD25"/>
    <mergeCell ref="V7:X7"/>
    <mergeCell ref="AB22:AD22"/>
    <mergeCell ref="Y22:AA22"/>
    <mergeCell ref="S22:U22"/>
    <mergeCell ref="V22:X22"/>
    <mergeCell ref="S23:U23"/>
    <mergeCell ref="M14:Q14"/>
    <mergeCell ref="M15:P15"/>
    <mergeCell ref="M16:P16"/>
    <mergeCell ref="M11:O11"/>
    <mergeCell ref="M22:O22"/>
    <mergeCell ref="M17:P17"/>
    <mergeCell ref="M18:P18"/>
    <mergeCell ref="P22:R22"/>
    <mergeCell ref="AB31:AD31"/>
    <mergeCell ref="AB32:AD32"/>
    <mergeCell ref="AC82:AH82"/>
    <mergeCell ref="T65:V65"/>
    <mergeCell ref="I136:M136"/>
    <mergeCell ref="T139:W139"/>
    <mergeCell ref="I139:M139"/>
    <mergeCell ref="O139:R139"/>
    <mergeCell ref="T132:W132"/>
    <mergeCell ref="O129:R129"/>
    <mergeCell ref="I132:M132"/>
    <mergeCell ref="Q79:S79"/>
    <mergeCell ref="T62:V62"/>
    <mergeCell ref="H59:M59"/>
    <mergeCell ref="H76:J76"/>
    <mergeCell ref="T79:V79"/>
    <mergeCell ref="Z79:AE79"/>
    <mergeCell ref="Z68:AE68"/>
    <mergeCell ref="Z70:AE70"/>
    <mergeCell ref="Q76:S76"/>
    <mergeCell ref="N62:P62"/>
    <mergeCell ref="T60:V60"/>
    <mergeCell ref="K78:M78"/>
    <mergeCell ref="Q78:S78"/>
    <mergeCell ref="AF84:AH84"/>
    <mergeCell ref="AF102:AH102"/>
    <mergeCell ref="AF88:AH88"/>
    <mergeCell ref="H53:J53"/>
    <mergeCell ref="W53:Y53"/>
    <mergeCell ref="T53:V53"/>
    <mergeCell ref="AF52:AH52"/>
    <mergeCell ref="H52:J52"/>
    <mergeCell ref="K52:M52"/>
    <mergeCell ref="N52:P52"/>
    <mergeCell ref="Q52:S52"/>
    <mergeCell ref="T52:V52"/>
    <mergeCell ref="W52:Y52"/>
    <mergeCell ref="A54:G54"/>
    <mergeCell ref="A55:G55"/>
    <mergeCell ref="H54:J54"/>
    <mergeCell ref="A59:G60"/>
    <mergeCell ref="H55:J55"/>
    <mergeCell ref="AF53:AH53"/>
    <mergeCell ref="A53:G53"/>
    <mergeCell ref="K53:M53"/>
    <mergeCell ref="N53:P53"/>
    <mergeCell ref="Q53:S53"/>
    <mergeCell ref="N49:P49"/>
    <mergeCell ref="Q49:S49"/>
    <mergeCell ref="T48:V48"/>
    <mergeCell ref="K47:M47"/>
    <mergeCell ref="N47:P47"/>
    <mergeCell ref="T46:V46"/>
    <mergeCell ref="W50:Y50"/>
    <mergeCell ref="W51:Y51"/>
    <mergeCell ref="Z51:AE51"/>
    <mergeCell ref="Z50:AE50"/>
    <mergeCell ref="T51:V51"/>
    <mergeCell ref="T49:V49"/>
    <mergeCell ref="W49:Y49"/>
    <mergeCell ref="AF51:AH51"/>
    <mergeCell ref="AF49:AH49"/>
    <mergeCell ref="H48:J48"/>
    <mergeCell ref="H50:J50"/>
    <mergeCell ref="K50:M50"/>
    <mergeCell ref="N50:P50"/>
    <mergeCell ref="H49:J49"/>
    <mergeCell ref="K49:M49"/>
    <mergeCell ref="T50:V50"/>
    <mergeCell ref="H51:J51"/>
    <mergeCell ref="Q47:S47"/>
    <mergeCell ref="Z47:AE47"/>
    <mergeCell ref="AF47:AH47"/>
    <mergeCell ref="Q46:S46"/>
    <mergeCell ref="AF45:AH45"/>
    <mergeCell ref="T45:V45"/>
    <mergeCell ref="T47:V47"/>
    <mergeCell ref="H46:J46"/>
    <mergeCell ref="K46:M46"/>
    <mergeCell ref="N46:P46"/>
    <mergeCell ref="K48:M48"/>
    <mergeCell ref="N48:P48"/>
    <mergeCell ref="AF48:AH48"/>
    <mergeCell ref="Z48:AE48"/>
    <mergeCell ref="W48:Y48"/>
    <mergeCell ref="W46:Y46"/>
    <mergeCell ref="W47:Y47"/>
    <mergeCell ref="Z55:AE55"/>
    <mergeCell ref="Z49:AE49"/>
    <mergeCell ref="W75:Y75"/>
    <mergeCell ref="Z60:AE60"/>
    <mergeCell ref="W61:Y61"/>
    <mergeCell ref="Z85:AE85"/>
    <mergeCell ref="W90:Y90"/>
    <mergeCell ref="Z90:AE90"/>
    <mergeCell ref="X190:Z190"/>
    <mergeCell ref="Z53:AE53"/>
    <mergeCell ref="AF41:AH41"/>
    <mergeCell ref="H42:J42"/>
    <mergeCell ref="K42:M42"/>
    <mergeCell ref="N42:P42"/>
    <mergeCell ref="Q42:S42"/>
    <mergeCell ref="T42:V42"/>
    <mergeCell ref="W42:Y42"/>
    <mergeCell ref="Z42:AE42"/>
    <mergeCell ref="AF42:AH42"/>
    <mergeCell ref="N41:P41"/>
    <mergeCell ref="AF43:AH43"/>
    <mergeCell ref="W43:Y43"/>
    <mergeCell ref="Z43:AE43"/>
    <mergeCell ref="T44:V44"/>
    <mergeCell ref="W44:Y44"/>
    <mergeCell ref="Z44:AE44"/>
    <mergeCell ref="AF44:AH44"/>
    <mergeCell ref="T43:V43"/>
    <mergeCell ref="Q43:S43"/>
    <mergeCell ref="N45:P45"/>
    <mergeCell ref="Q45:S45"/>
    <mergeCell ref="AF46:AH46"/>
    <mergeCell ref="K65:M65"/>
    <mergeCell ref="N33:Q33"/>
    <mergeCell ref="W33:Z33"/>
    <mergeCell ref="Q39:S39"/>
    <mergeCell ref="T39:V39"/>
    <mergeCell ref="W39:Y39"/>
    <mergeCell ref="H40:J40"/>
    <mergeCell ref="N40:P40"/>
    <mergeCell ref="T40:V40"/>
    <mergeCell ref="S34:U34"/>
    <mergeCell ref="I33:L33"/>
    <mergeCell ref="H39:J39"/>
    <mergeCell ref="N34:Q34"/>
    <mergeCell ref="U190:W190"/>
    <mergeCell ref="W45:Y45"/>
    <mergeCell ref="K43:M43"/>
    <mergeCell ref="N43:P43"/>
    <mergeCell ref="Q50:S50"/>
    <mergeCell ref="H41:J41"/>
    <mergeCell ref="K44:M44"/>
    <mergeCell ref="N44:P44"/>
    <mergeCell ref="T63:V63"/>
    <mergeCell ref="T66:V66"/>
    <mergeCell ref="T69:V69"/>
    <mergeCell ref="O189:T189"/>
    <mergeCell ref="N76:P76"/>
    <mergeCell ref="K40:M40"/>
    <mergeCell ref="Q40:S40"/>
    <mergeCell ref="T84:V84"/>
    <mergeCell ref="I172:K172"/>
    <mergeCell ref="S143:W144"/>
    <mergeCell ref="L190:N190"/>
    <mergeCell ref="P11:R11"/>
    <mergeCell ref="AE8:AG8"/>
    <mergeCell ref="AE9:AG9"/>
    <mergeCell ref="V10:X10"/>
    <mergeCell ref="W85:Y85"/>
    <mergeCell ref="G6:I6"/>
    <mergeCell ref="G11:I11"/>
    <mergeCell ref="J7:L7"/>
    <mergeCell ref="Z59:AH59"/>
    <mergeCell ref="Q41:S41"/>
    <mergeCell ref="Y8:AA8"/>
    <mergeCell ref="S11:U11"/>
    <mergeCell ref="AE10:AG10"/>
    <mergeCell ref="AB10:AD10"/>
    <mergeCell ref="H44:J44"/>
    <mergeCell ref="K62:M62"/>
    <mergeCell ref="U189:Z189"/>
    <mergeCell ref="X164:AA164"/>
    <mergeCell ref="T54:V54"/>
    <mergeCell ref="Z64:AE64"/>
    <mergeCell ref="Z65:AE65"/>
    <mergeCell ref="Z46:AE46"/>
    <mergeCell ref="T61:V61"/>
    <mergeCell ref="Z67:AE67"/>
    <mergeCell ref="H45:J45"/>
    <mergeCell ref="N74:P74"/>
    <mergeCell ref="N75:P75"/>
    <mergeCell ref="K74:M74"/>
    <mergeCell ref="H47:J47"/>
    <mergeCell ref="K45:M45"/>
    <mergeCell ref="K64:M64"/>
    <mergeCell ref="K66:M66"/>
    <mergeCell ref="AE7:AG7"/>
    <mergeCell ref="S7:U7"/>
    <mergeCell ref="P7:R7"/>
    <mergeCell ref="M7:O7"/>
    <mergeCell ref="AB7:AD7"/>
    <mergeCell ref="M6:O6"/>
    <mergeCell ref="P6:R6"/>
    <mergeCell ref="AB6:AD6"/>
    <mergeCell ref="G10:I10"/>
    <mergeCell ref="P9:R9"/>
    <mergeCell ref="S9:U9"/>
    <mergeCell ref="G9:I9"/>
    <mergeCell ref="M8:O8"/>
    <mergeCell ref="P8:R8"/>
    <mergeCell ref="S8:U8"/>
    <mergeCell ref="G4:I4"/>
    <mergeCell ref="J4:L4"/>
    <mergeCell ref="G5:I5"/>
    <mergeCell ref="J5:L5"/>
    <mergeCell ref="P10:R10"/>
    <mergeCell ref="G8:I8"/>
    <mergeCell ref="J8:L8"/>
    <mergeCell ref="M10:O10"/>
    <mergeCell ref="G7:I7"/>
    <mergeCell ref="Y3:AA3"/>
    <mergeCell ref="Y5:AA5"/>
    <mergeCell ref="Y7:AA7"/>
    <mergeCell ref="Y9:AA9"/>
    <mergeCell ref="T21:AG21"/>
    <mergeCell ref="AE4:AG4"/>
    <mergeCell ref="AE23:AG23"/>
    <mergeCell ref="AE3:AG3"/>
    <mergeCell ref="AB11:AD11"/>
    <mergeCell ref="S10:U10"/>
    <mergeCell ref="AB8:AD8"/>
    <mergeCell ref="AB9:AD9"/>
    <mergeCell ref="Y10:AA10"/>
    <mergeCell ref="AE11:AG11"/>
    <mergeCell ref="I31:L31"/>
    <mergeCell ref="S25:U25"/>
    <mergeCell ref="S32:U32"/>
    <mergeCell ref="S26:U26"/>
    <mergeCell ref="W30:AA30"/>
    <mergeCell ref="N31:Q31"/>
    <mergeCell ref="N32:Q32"/>
    <mergeCell ref="I32:L32"/>
    <mergeCell ref="J26:L26"/>
    <mergeCell ref="P26:R26"/>
    <mergeCell ref="P3:R3"/>
    <mergeCell ref="M3:O3"/>
    <mergeCell ref="V3:X3"/>
    <mergeCell ref="V8:X8"/>
    <mergeCell ref="M4:O4"/>
    <mergeCell ref="P4:R4"/>
    <mergeCell ref="S4:U4"/>
    <mergeCell ref="V4:X4"/>
    <mergeCell ref="S3:U3"/>
    <mergeCell ref="S5:U5"/>
    <mergeCell ref="S31:U31"/>
    <mergeCell ref="W65:Y65"/>
    <mergeCell ref="T38:Y38"/>
    <mergeCell ref="Z39:AE39"/>
    <mergeCell ref="S33:U33"/>
    <mergeCell ref="Z45:AE45"/>
    <mergeCell ref="AE24:AG24"/>
    <mergeCell ref="S6:U6"/>
    <mergeCell ref="B206:F206"/>
    <mergeCell ref="V9:X9"/>
    <mergeCell ref="M9:O9"/>
    <mergeCell ref="J9:L9"/>
    <mergeCell ref="U171:Z171"/>
    <mergeCell ref="U172:W172"/>
    <mergeCell ref="Y25:AA25"/>
    <mergeCell ref="L172:N172"/>
    <mergeCell ref="T68:V68"/>
    <mergeCell ref="W79:Y79"/>
    <mergeCell ref="AE6:AG6"/>
    <mergeCell ref="AE25:AG25"/>
    <mergeCell ref="AF39:AH39"/>
    <mergeCell ref="W60:Y60"/>
    <mergeCell ref="W40:Y40"/>
    <mergeCell ref="Y23:AA23"/>
    <mergeCell ref="Y24:AA24"/>
    <mergeCell ref="V25:X25"/>
    <mergeCell ref="T41:V41"/>
    <mergeCell ref="Y11:AA11"/>
    <mergeCell ref="AB3:AD3"/>
    <mergeCell ref="Y4:AA4"/>
    <mergeCell ref="B171:H172"/>
    <mergeCell ref="K41:M41"/>
    <mergeCell ref="K91:M91"/>
    <mergeCell ref="K93:M93"/>
    <mergeCell ref="H43:J43"/>
    <mergeCell ref="A41:G41"/>
    <mergeCell ref="A42:G42"/>
    <mergeCell ref="A50:G50"/>
    <mergeCell ref="D143:H144"/>
    <mergeCell ref="I171:N171"/>
    <mergeCell ref="M166:AA166"/>
    <mergeCell ref="S163:V163"/>
    <mergeCell ref="S164:V164"/>
    <mergeCell ref="I34:L34"/>
    <mergeCell ref="Y26:AA26"/>
    <mergeCell ref="K75:M75"/>
    <mergeCell ref="G26:I26"/>
    <mergeCell ref="I30:M30"/>
    <mergeCell ref="M26:O26"/>
    <mergeCell ref="W41:Y41"/>
    <mergeCell ref="W34:Z34"/>
    <mergeCell ref="Z41:AE41"/>
    <mergeCell ref="W31:Z31"/>
    <mergeCell ref="Z40:AE40"/>
    <mergeCell ref="V26:X26"/>
    <mergeCell ref="X172:Z172"/>
    <mergeCell ref="W32:Z32"/>
    <mergeCell ref="X143:AB144"/>
    <mergeCell ref="N55:P55"/>
    <mergeCell ref="T55:V55"/>
    <mergeCell ref="N54:P54"/>
    <mergeCell ref="Z61:AE61"/>
    <mergeCell ref="AE22:AG22"/>
    <mergeCell ref="M23:O23"/>
    <mergeCell ref="M24:O24"/>
    <mergeCell ref="V24:X24"/>
    <mergeCell ref="V23:X23"/>
    <mergeCell ref="D4:F4"/>
    <mergeCell ref="D6:F6"/>
    <mergeCell ref="D8:F8"/>
    <mergeCell ref="D16:F16"/>
    <mergeCell ref="H15:K15"/>
    <mergeCell ref="N30:R30"/>
    <mergeCell ref="P25:R25"/>
    <mergeCell ref="D30:H30"/>
    <mergeCell ref="J25:L25"/>
    <mergeCell ref="D10:F10"/>
    <mergeCell ref="J10:L10"/>
    <mergeCell ref="D11:F11"/>
    <mergeCell ref="J11:L11"/>
    <mergeCell ref="H16:K16"/>
    <mergeCell ref="D17:F17"/>
    <mergeCell ref="M25:O25"/>
    <mergeCell ref="AB24:AD24"/>
    <mergeCell ref="Y6:AA6"/>
    <mergeCell ref="AB4:AD4"/>
    <mergeCell ref="AB5:AD5"/>
    <mergeCell ref="V11:X11"/>
    <mergeCell ref="AE5:AG5"/>
    <mergeCell ref="V6:X6"/>
    <mergeCell ref="M5:O5"/>
    <mergeCell ref="V5:X5"/>
    <mergeCell ref="P5:R5"/>
    <mergeCell ref="J6:L6"/>
    <mergeCell ref="D3:F3"/>
    <mergeCell ref="D5:F5"/>
    <mergeCell ref="D7:F7"/>
    <mergeCell ref="D9:F9"/>
    <mergeCell ref="B16:C16"/>
    <mergeCell ref="A49:G49"/>
    <mergeCell ref="B22:C22"/>
    <mergeCell ref="D22:F22"/>
    <mergeCell ref="D26:F26"/>
    <mergeCell ref="B25:C25"/>
    <mergeCell ref="B10:B11"/>
    <mergeCell ref="B14:C14"/>
    <mergeCell ref="D14:G14"/>
    <mergeCell ref="H14:L14"/>
    <mergeCell ref="B15:C15"/>
    <mergeCell ref="B3:C3"/>
    <mergeCell ref="B4:B5"/>
    <mergeCell ref="B6:B7"/>
    <mergeCell ref="B8:B9"/>
    <mergeCell ref="D15:F15"/>
    <mergeCell ref="B31:C31"/>
    <mergeCell ref="B32:C32"/>
    <mergeCell ref="D32:G32"/>
    <mergeCell ref="D31:G31"/>
    <mergeCell ref="A44:G44"/>
    <mergeCell ref="B33:C33"/>
    <mergeCell ref="B34:C34"/>
    <mergeCell ref="D34:G34"/>
    <mergeCell ref="A43:G43"/>
    <mergeCell ref="D33:G33"/>
    <mergeCell ref="G3:I3"/>
    <mergeCell ref="J3:L3"/>
    <mergeCell ref="G203:I203"/>
    <mergeCell ref="J203:L203"/>
    <mergeCell ref="A52:G52"/>
    <mergeCell ref="N59:S59"/>
    <mergeCell ref="T59:Y59"/>
    <mergeCell ref="H60:J60"/>
    <mergeCell ref="K60:M60"/>
    <mergeCell ref="N60:P60"/>
    <mergeCell ref="Q60:S60"/>
    <mergeCell ref="G206:H206"/>
    <mergeCell ref="J206:K206"/>
    <mergeCell ref="B204:F204"/>
    <mergeCell ref="V203:X203"/>
    <mergeCell ref="M203:O203"/>
    <mergeCell ref="G204:H204"/>
    <mergeCell ref="G205:H205"/>
    <mergeCell ref="J204:K204"/>
    <mergeCell ref="J205:K205"/>
    <mergeCell ref="B205:F205"/>
    <mergeCell ref="G202:O202"/>
    <mergeCell ref="B192:H192"/>
    <mergeCell ref="B193:H193"/>
    <mergeCell ref="B194:H194"/>
    <mergeCell ref="B202:F203"/>
    <mergeCell ref="B197:H197"/>
    <mergeCell ref="B195:H195"/>
    <mergeCell ref="B196:H196"/>
    <mergeCell ref="B174:H174"/>
    <mergeCell ref="B175:H175"/>
    <mergeCell ref="B182:H182"/>
    <mergeCell ref="B183:H183"/>
    <mergeCell ref="B178:H178"/>
    <mergeCell ref="P23:R23"/>
    <mergeCell ref="P24:R24"/>
    <mergeCell ref="S30:V30"/>
    <mergeCell ref="S24:U24"/>
    <mergeCell ref="G24:I24"/>
    <mergeCell ref="J24:L24"/>
    <mergeCell ref="J23:L23"/>
    <mergeCell ref="G25:I25"/>
    <mergeCell ref="G23:I23"/>
    <mergeCell ref="D18:F18"/>
    <mergeCell ref="B17:C17"/>
    <mergeCell ref="H17:K17"/>
    <mergeCell ref="H18:K18"/>
    <mergeCell ref="B18:C18"/>
    <mergeCell ref="G22:I22"/>
    <mergeCell ref="J22:L22"/>
    <mergeCell ref="P202:X202"/>
    <mergeCell ref="B179:H179"/>
    <mergeCell ref="B180:H180"/>
    <mergeCell ref="B181:H181"/>
    <mergeCell ref="B177:H177"/>
    <mergeCell ref="B176:H176"/>
    <mergeCell ref="B26:C26"/>
    <mergeCell ref="D23:F23"/>
    <mergeCell ref="D24:F24"/>
    <mergeCell ref="D25:F25"/>
    <mergeCell ref="B23:C23"/>
    <mergeCell ref="B24:C24"/>
    <mergeCell ref="O172:Q172"/>
    <mergeCell ref="R172:T172"/>
    <mergeCell ref="B173:H173"/>
    <mergeCell ref="O171:T171"/>
    <mergeCell ref="Q51:S51"/>
    <mergeCell ref="AF64:AH64"/>
    <mergeCell ref="N63:P63"/>
    <mergeCell ref="Q63:S63"/>
    <mergeCell ref="Q62:S62"/>
    <mergeCell ref="W64:Y64"/>
    <mergeCell ref="AF62:AH62"/>
    <mergeCell ref="AF61:AH61"/>
    <mergeCell ref="T64:V64"/>
    <mergeCell ref="AF63:AH63"/>
    <mergeCell ref="B30:C30"/>
    <mergeCell ref="A61:G61"/>
    <mergeCell ref="H61:J61"/>
    <mergeCell ref="K61:M61"/>
    <mergeCell ref="N61:P61"/>
    <mergeCell ref="Q61:S61"/>
    <mergeCell ref="A48:G48"/>
    <mergeCell ref="Q48:S48"/>
    <mergeCell ref="K51:M51"/>
    <mergeCell ref="N51:P51"/>
    <mergeCell ref="AF40:AH40"/>
    <mergeCell ref="A38:G39"/>
    <mergeCell ref="A40:G40"/>
    <mergeCell ref="Z38:AH38"/>
    <mergeCell ref="K39:M39"/>
    <mergeCell ref="H38:M38"/>
    <mergeCell ref="N38:S38"/>
    <mergeCell ref="N39:P39"/>
    <mergeCell ref="A51:G51"/>
    <mergeCell ref="A45:G45"/>
    <mergeCell ref="A46:G46"/>
    <mergeCell ref="A47:G47"/>
    <mergeCell ref="A64:G64"/>
    <mergeCell ref="H62:J62"/>
    <mergeCell ref="H78:J78"/>
    <mergeCell ref="H77:J77"/>
    <mergeCell ref="A76:G76"/>
    <mergeCell ref="H64:J64"/>
    <mergeCell ref="H63:J63"/>
    <mergeCell ref="H66:J66"/>
    <mergeCell ref="H65:J65"/>
    <mergeCell ref="H72:J72"/>
    <mergeCell ref="A75:G75"/>
    <mergeCell ref="A77:G77"/>
    <mergeCell ref="A78:G78"/>
    <mergeCell ref="A85:G85"/>
    <mergeCell ref="H85:J85"/>
    <mergeCell ref="N83:S83"/>
    <mergeCell ref="H79:J79"/>
    <mergeCell ref="N79:P79"/>
    <mergeCell ref="A83:G84"/>
    <mergeCell ref="K76:M76"/>
    <mergeCell ref="A67:G67"/>
    <mergeCell ref="A68:G68"/>
    <mergeCell ref="A71:G71"/>
    <mergeCell ref="A69:G69"/>
    <mergeCell ref="A70:G70"/>
    <mergeCell ref="A73:G73"/>
    <mergeCell ref="A72:G72"/>
    <mergeCell ref="A65:G65"/>
    <mergeCell ref="A66:G66"/>
    <mergeCell ref="A62:G62"/>
    <mergeCell ref="A63:G63"/>
    <mergeCell ref="N66:P66"/>
    <mergeCell ref="A97:G97"/>
    <mergeCell ref="H73:J73"/>
    <mergeCell ref="K73:M73"/>
    <mergeCell ref="N73:P73"/>
    <mergeCell ref="B163:C164"/>
    <mergeCell ref="D164:G164"/>
    <mergeCell ref="I163:L163"/>
    <mergeCell ref="I164:L164"/>
    <mergeCell ref="I129:M129"/>
    <mergeCell ref="A103:G103"/>
    <mergeCell ref="H103:J103"/>
    <mergeCell ref="A96:G96"/>
    <mergeCell ref="H96:J96"/>
    <mergeCell ref="A101:G101"/>
    <mergeCell ref="A98:G98"/>
    <mergeCell ref="H98:J98"/>
    <mergeCell ref="A99:G99"/>
    <mergeCell ref="H99:J99"/>
    <mergeCell ref="A100:G100"/>
    <mergeCell ref="A102:G102"/>
    <mergeCell ref="A74:G74"/>
    <mergeCell ref="H74:J74"/>
    <mergeCell ref="K101:M101"/>
    <mergeCell ref="N103:P103"/>
    <mergeCell ref="K103:M103"/>
    <mergeCell ref="A91:G91"/>
    <mergeCell ref="A92:G92"/>
    <mergeCell ref="A95:G95"/>
    <mergeCell ref="A93:G93"/>
    <mergeCell ref="A94:G94"/>
    <mergeCell ref="H95:J95"/>
    <mergeCell ref="K77:M77"/>
    <mergeCell ref="W62:Y62"/>
    <mergeCell ref="Z62:AE62"/>
    <mergeCell ref="AF65:AH65"/>
    <mergeCell ref="W63:Y63"/>
    <mergeCell ref="Z63:AE63"/>
    <mergeCell ref="N64:P64"/>
    <mergeCell ref="Q64:S64"/>
    <mergeCell ref="N65:P65"/>
    <mergeCell ref="H97:J97"/>
    <mergeCell ref="K97:M97"/>
    <mergeCell ref="H93:J93"/>
    <mergeCell ref="K88:M88"/>
    <mergeCell ref="K63:M63"/>
    <mergeCell ref="H68:J68"/>
    <mergeCell ref="H69:J69"/>
    <mergeCell ref="K69:M69"/>
    <mergeCell ref="K68:M68"/>
    <mergeCell ref="H75:J75"/>
    <mergeCell ref="K84:M84"/>
    <mergeCell ref="H83:M83"/>
    <mergeCell ref="H87:J87"/>
    <mergeCell ref="K87:M87"/>
    <mergeCell ref="H92:J92"/>
    <mergeCell ref="H91:J91"/>
    <mergeCell ref="N87:P87"/>
    <mergeCell ref="Q87:S87"/>
    <mergeCell ref="Q91:S91"/>
    <mergeCell ref="H84:J84"/>
    <mergeCell ref="K85:M85"/>
    <mergeCell ref="H89:J89"/>
    <mergeCell ref="K89:M89"/>
    <mergeCell ref="N89:P89"/>
    <mergeCell ref="AF67:AH67"/>
    <mergeCell ref="AF68:AH68"/>
    <mergeCell ref="W69:Y69"/>
    <mergeCell ref="Z69:AE69"/>
    <mergeCell ref="AF69:AH69"/>
    <mergeCell ref="N69:P69"/>
    <mergeCell ref="Q69:S69"/>
    <mergeCell ref="W68:Y68"/>
    <mergeCell ref="N68:P68"/>
    <mergeCell ref="Q68:S68"/>
    <mergeCell ref="Q66:S66"/>
    <mergeCell ref="W66:Y66"/>
    <mergeCell ref="Z66:AE66"/>
    <mergeCell ref="AF66:AH66"/>
    <mergeCell ref="H67:J67"/>
    <mergeCell ref="K67:M67"/>
    <mergeCell ref="N67:P67"/>
    <mergeCell ref="Q67:S67"/>
    <mergeCell ref="T67:V67"/>
    <mergeCell ref="W67:Y67"/>
    <mergeCell ref="AF71:AH71"/>
    <mergeCell ref="K72:M72"/>
    <mergeCell ref="N72:P72"/>
    <mergeCell ref="Q72:S72"/>
    <mergeCell ref="W72:Y72"/>
    <mergeCell ref="T70:V70"/>
    <mergeCell ref="W70:Y70"/>
    <mergeCell ref="T72:V72"/>
    <mergeCell ref="K70:M70"/>
    <mergeCell ref="Q70:S70"/>
    <mergeCell ref="AF70:AH70"/>
    <mergeCell ref="H71:J71"/>
    <mergeCell ref="K71:M71"/>
    <mergeCell ref="N71:P71"/>
    <mergeCell ref="Q71:S71"/>
    <mergeCell ref="T71:V71"/>
    <mergeCell ref="W71:Y71"/>
    <mergeCell ref="Z71:AE71"/>
    <mergeCell ref="H70:J70"/>
    <mergeCell ref="N70:P70"/>
    <mergeCell ref="T74:V74"/>
    <mergeCell ref="Z76:AE76"/>
    <mergeCell ref="Z77:AE77"/>
    <mergeCell ref="T76:V76"/>
    <mergeCell ref="AF76:AH76"/>
    <mergeCell ref="W76:Y76"/>
    <mergeCell ref="Q73:S73"/>
    <mergeCell ref="T73:V73"/>
    <mergeCell ref="Q75:S75"/>
    <mergeCell ref="Z75:AE75"/>
    <mergeCell ref="AF74:AH74"/>
    <mergeCell ref="Z74:AE74"/>
    <mergeCell ref="W74:Y74"/>
    <mergeCell ref="T75:V75"/>
    <mergeCell ref="AF75:AH75"/>
    <mergeCell ref="Q74:S74"/>
    <mergeCell ref="AF72:AH72"/>
    <mergeCell ref="W73:Y73"/>
    <mergeCell ref="Z73:AE73"/>
    <mergeCell ref="AF73:AH73"/>
    <mergeCell ref="Z72:AE72"/>
    <mergeCell ref="AF87:AH87"/>
    <mergeCell ref="T89:V89"/>
    <mergeCell ref="W89:Y89"/>
    <mergeCell ref="Z89:AE89"/>
    <mergeCell ref="Z87:AE87"/>
    <mergeCell ref="A86:G86"/>
    <mergeCell ref="H86:J86"/>
    <mergeCell ref="K86:M86"/>
    <mergeCell ref="N86:P86"/>
    <mergeCell ref="T87:V87"/>
    <mergeCell ref="W87:Y87"/>
    <mergeCell ref="A89:G89"/>
    <mergeCell ref="AF77:AH77"/>
    <mergeCell ref="AF86:AH86"/>
    <mergeCell ref="A87:G87"/>
    <mergeCell ref="AF85:AH85"/>
    <mergeCell ref="Q86:S86"/>
    <mergeCell ref="T86:V86"/>
    <mergeCell ref="W86:Y86"/>
    <mergeCell ref="Z86:AE86"/>
    <mergeCell ref="Q85:S85"/>
    <mergeCell ref="N77:P77"/>
    <mergeCell ref="K79:M79"/>
    <mergeCell ref="W84:Y84"/>
    <mergeCell ref="Z84:AE84"/>
    <mergeCell ref="N78:P78"/>
    <mergeCell ref="T78:V78"/>
    <mergeCell ref="Z78:AE78"/>
    <mergeCell ref="Q77:S77"/>
    <mergeCell ref="T77:V77"/>
    <mergeCell ref="W77:Y77"/>
    <mergeCell ref="A79:G79"/>
    <mergeCell ref="A90:G90"/>
    <mergeCell ref="H90:J90"/>
    <mergeCell ref="K90:M90"/>
    <mergeCell ref="N90:P90"/>
    <mergeCell ref="Q90:S90"/>
    <mergeCell ref="AF90:AH90"/>
    <mergeCell ref="Q89:S89"/>
    <mergeCell ref="N88:P88"/>
    <mergeCell ref="Q88:S88"/>
    <mergeCell ref="T91:V91"/>
    <mergeCell ref="W91:Y91"/>
    <mergeCell ref="AF89:AH89"/>
    <mergeCell ref="Z91:AE91"/>
    <mergeCell ref="AF91:AH91"/>
    <mergeCell ref="T90:V90"/>
    <mergeCell ref="Z88:AE88"/>
    <mergeCell ref="T88:V88"/>
    <mergeCell ref="W88:Y88"/>
    <mergeCell ref="H94:J94"/>
    <mergeCell ref="K94:M94"/>
    <mergeCell ref="N94:P94"/>
    <mergeCell ref="Q94:S94"/>
    <mergeCell ref="T94:V94"/>
    <mergeCell ref="W94:Y94"/>
    <mergeCell ref="Z92:AE92"/>
    <mergeCell ref="AF92:AH92"/>
    <mergeCell ref="N91:P91"/>
    <mergeCell ref="W95:Y95"/>
    <mergeCell ref="Z93:AE93"/>
    <mergeCell ref="AF93:AH93"/>
    <mergeCell ref="Z94:AE94"/>
    <mergeCell ref="Z95:AE95"/>
    <mergeCell ref="AF95:AH95"/>
    <mergeCell ref="K92:M92"/>
    <mergeCell ref="N92:P92"/>
    <mergeCell ref="Q92:S92"/>
    <mergeCell ref="T92:V92"/>
    <mergeCell ref="W92:Y92"/>
    <mergeCell ref="AF94:AH94"/>
    <mergeCell ref="N93:P93"/>
    <mergeCell ref="Q93:S93"/>
    <mergeCell ref="T93:V93"/>
    <mergeCell ref="W93:Y93"/>
    <mergeCell ref="W97:Y97"/>
    <mergeCell ref="Z97:AE97"/>
    <mergeCell ref="W99:Y99"/>
    <mergeCell ref="AF101:AH101"/>
    <mergeCell ref="Z99:AE99"/>
    <mergeCell ref="AF99:AH99"/>
    <mergeCell ref="AF96:AH96"/>
    <mergeCell ref="N95:P95"/>
    <mergeCell ref="AF97:AH97"/>
    <mergeCell ref="W98:Y98"/>
    <mergeCell ref="Z98:AE98"/>
    <mergeCell ref="K98:M98"/>
    <mergeCell ref="N98:P98"/>
    <mergeCell ref="AF98:AH98"/>
    <mergeCell ref="Q97:S97"/>
    <mergeCell ref="T97:V97"/>
    <mergeCell ref="K96:M96"/>
    <mergeCell ref="N96:P96"/>
    <mergeCell ref="Q96:S96"/>
    <mergeCell ref="T96:V96"/>
    <mergeCell ref="W96:Y96"/>
    <mergeCell ref="Z96:AE96"/>
    <mergeCell ref="W103:Y103"/>
    <mergeCell ref="A129:A136"/>
    <mergeCell ref="B135:C135"/>
    <mergeCell ref="I135:M135"/>
    <mergeCell ref="B129:C129"/>
    <mergeCell ref="I131:M131"/>
    <mergeCell ref="I134:M134"/>
    <mergeCell ref="B134:C134"/>
    <mergeCell ref="Q101:S101"/>
    <mergeCell ref="Q100:S100"/>
    <mergeCell ref="T100:V100"/>
    <mergeCell ref="W100:Y100"/>
    <mergeCell ref="AF100:AH100"/>
    <mergeCell ref="Z102:AE102"/>
    <mergeCell ref="W101:Y101"/>
    <mergeCell ref="Z101:AE101"/>
    <mergeCell ref="T101:V101"/>
    <mergeCell ref="H100:J100"/>
    <mergeCell ref="D159:G159"/>
    <mergeCell ref="O133:R133"/>
    <mergeCell ref="N146:Q146"/>
    <mergeCell ref="I155:L155"/>
    <mergeCell ref="D156:G156"/>
    <mergeCell ref="S161:V161"/>
    <mergeCell ref="X161:AA161"/>
    <mergeCell ref="S160:V160"/>
    <mergeCell ref="X159:AA159"/>
    <mergeCell ref="X160:AA160"/>
    <mergeCell ref="D160:G160"/>
    <mergeCell ref="D161:G161"/>
    <mergeCell ref="X153:AA153"/>
    <mergeCell ref="B130:C130"/>
    <mergeCell ref="I130:M130"/>
    <mergeCell ref="B132:C132"/>
    <mergeCell ref="B133:C133"/>
    <mergeCell ref="B159:C160"/>
    <mergeCell ref="S159:V159"/>
    <mergeCell ref="D135:G135"/>
    <mergeCell ref="D138:G138"/>
    <mergeCell ref="B157:C158"/>
    <mergeCell ref="Q65:S65"/>
    <mergeCell ref="A137:A140"/>
    <mergeCell ref="B137:C137"/>
    <mergeCell ref="B138:C138"/>
    <mergeCell ref="B139:C139"/>
    <mergeCell ref="B140:C140"/>
    <mergeCell ref="B131:C131"/>
    <mergeCell ref="A128:C128"/>
    <mergeCell ref="O131:R131"/>
    <mergeCell ref="I137:M137"/>
    <mergeCell ref="O137:R137"/>
    <mergeCell ref="Q98:S98"/>
    <mergeCell ref="T98:V98"/>
    <mergeCell ref="Q95:S95"/>
    <mergeCell ref="T95:V95"/>
    <mergeCell ref="H102:J102"/>
    <mergeCell ref="N102:P102"/>
    <mergeCell ref="H101:J101"/>
    <mergeCell ref="O130:R130"/>
    <mergeCell ref="Q99:S99"/>
    <mergeCell ref="T99:V99"/>
    <mergeCell ref="K100:M100"/>
    <mergeCell ref="N100:P100"/>
    <mergeCell ref="N101:P101"/>
    <mergeCell ref="K99:M99"/>
    <mergeCell ref="T128:X128"/>
    <mergeCell ref="O128:S128"/>
    <mergeCell ref="I133:M133"/>
    <mergeCell ref="I140:M140"/>
    <mergeCell ref="O140:R140"/>
    <mergeCell ref="O138:R138"/>
    <mergeCell ref="T103:V103"/>
    <mergeCell ref="BH128:BM128"/>
    <mergeCell ref="AS129:AW129"/>
    <mergeCell ref="AX129:BC129"/>
    <mergeCell ref="BD129:BH129"/>
    <mergeCell ref="BI129:BM129"/>
    <mergeCell ref="BD130:BG130"/>
    <mergeCell ref="S150:V150"/>
    <mergeCell ref="BI130:BL130"/>
    <mergeCell ref="AS131:AV131"/>
    <mergeCell ref="AX131:BB131"/>
    <mergeCell ref="BD131:BG131"/>
    <mergeCell ref="BI131:BL131"/>
    <mergeCell ref="AQ130:AR130"/>
    <mergeCell ref="AS130:AV130"/>
    <mergeCell ref="AX130:BB130"/>
    <mergeCell ref="AQ135:AR135"/>
    <mergeCell ref="AQ136:AR136"/>
    <mergeCell ref="AQ137:AR137"/>
    <mergeCell ref="AQ131:AR131"/>
    <mergeCell ref="AQ132:AR132"/>
    <mergeCell ref="AQ133:AR133"/>
    <mergeCell ref="AQ134:AR134"/>
    <mergeCell ref="T133:W133"/>
    <mergeCell ref="T134:W134"/>
    <mergeCell ref="A157:A164"/>
    <mergeCell ref="B149:C150"/>
    <mergeCell ref="D150:G150"/>
    <mergeCell ref="D148:G148"/>
    <mergeCell ref="D145:G145"/>
    <mergeCell ref="D146:G146"/>
    <mergeCell ref="D162:G162"/>
    <mergeCell ref="B161:C162"/>
    <mergeCell ref="D155:G155"/>
    <mergeCell ref="B155:C156"/>
    <mergeCell ref="S149:V149"/>
    <mergeCell ref="X145:AA145"/>
    <mergeCell ref="X149:AA149"/>
    <mergeCell ref="X150:AA150"/>
    <mergeCell ref="X147:AA147"/>
    <mergeCell ref="X148:AA148"/>
    <mergeCell ref="X146:AA146"/>
    <mergeCell ref="S148:V148"/>
    <mergeCell ref="S147:V147"/>
    <mergeCell ref="S145:V145"/>
    <mergeCell ref="X152:AA152"/>
    <mergeCell ref="S152:V152"/>
    <mergeCell ref="S151:V151"/>
    <mergeCell ref="D163:G163"/>
    <mergeCell ref="I158:L158"/>
    <mergeCell ref="I159:L159"/>
    <mergeCell ref="D157:G157"/>
    <mergeCell ref="D158:G158"/>
    <mergeCell ref="I162:L162"/>
    <mergeCell ref="I160:L160"/>
    <mergeCell ref="I161:L161"/>
    <mergeCell ref="I157:L157"/>
    <mergeCell ref="B153:C154"/>
    <mergeCell ref="I151:L151"/>
    <mergeCell ref="N147:Q147"/>
    <mergeCell ref="N148:Q148"/>
    <mergeCell ref="N149:Q149"/>
    <mergeCell ref="I152:L152"/>
    <mergeCell ref="B151:C152"/>
    <mergeCell ref="I146:L146"/>
    <mergeCell ref="D154:G154"/>
    <mergeCell ref="I154:L154"/>
    <mergeCell ref="B147:C148"/>
    <mergeCell ref="B145:C146"/>
    <mergeCell ref="D151:G151"/>
    <mergeCell ref="I145:L145"/>
    <mergeCell ref="D152:G152"/>
    <mergeCell ref="I150:L150"/>
    <mergeCell ref="D147:G147"/>
    <mergeCell ref="I149:L149"/>
    <mergeCell ref="S146:V146"/>
    <mergeCell ref="AX132:BB132"/>
    <mergeCell ref="BD132:BG132"/>
    <mergeCell ref="BI132:BL132"/>
    <mergeCell ref="AS133:AV133"/>
    <mergeCell ref="AX133:BB133"/>
    <mergeCell ref="BD133:BG133"/>
    <mergeCell ref="BI133:BL133"/>
    <mergeCell ref="AS132:AV132"/>
    <mergeCell ref="AS134:AV134"/>
    <mergeCell ref="AQ138:AR138"/>
    <mergeCell ref="AS136:AV136"/>
    <mergeCell ref="AS135:AV135"/>
    <mergeCell ref="I148:L148"/>
    <mergeCell ref="D149:G149"/>
    <mergeCell ref="S154:V154"/>
    <mergeCell ref="D153:G153"/>
    <mergeCell ref="I153:L153"/>
    <mergeCell ref="S153:V153"/>
    <mergeCell ref="N151:Q151"/>
    <mergeCell ref="I147:L147"/>
    <mergeCell ref="AS138:AV138"/>
    <mergeCell ref="AX138:BB138"/>
    <mergeCell ref="BD138:BG138"/>
    <mergeCell ref="BI138:BL138"/>
    <mergeCell ref="AS137:AV137"/>
    <mergeCell ref="AX137:BB137"/>
    <mergeCell ref="BD137:BG137"/>
    <mergeCell ref="BI137:BL137"/>
    <mergeCell ref="AX136:BB136"/>
    <mergeCell ref="BD136:BG136"/>
    <mergeCell ref="BI136:BL136"/>
    <mergeCell ref="AX134:BB134"/>
    <mergeCell ref="BD134:BG134"/>
    <mergeCell ref="BI134:BL134"/>
    <mergeCell ref="AX135:BB135"/>
    <mergeCell ref="BD135:BG135"/>
    <mergeCell ref="BI135:BL135"/>
    <mergeCell ref="BI141:BL141"/>
    <mergeCell ref="AQ142:AR142"/>
    <mergeCell ref="AS142:AV142"/>
    <mergeCell ref="AX142:BB142"/>
    <mergeCell ref="BD142:BG142"/>
    <mergeCell ref="BI142:BL142"/>
    <mergeCell ref="AQ141:AR141"/>
    <mergeCell ref="AS141:AV141"/>
    <mergeCell ref="AX141:BB141"/>
    <mergeCell ref="BD141:BG141"/>
    <mergeCell ref="BI139:BL139"/>
    <mergeCell ref="AQ140:AR140"/>
    <mergeCell ref="AS140:AV140"/>
    <mergeCell ref="AX140:BB140"/>
    <mergeCell ref="BD140:BG140"/>
    <mergeCell ref="BI140:BL140"/>
    <mergeCell ref="AQ139:AR139"/>
    <mergeCell ref="AS139:AV139"/>
    <mergeCell ref="AX139:BB139"/>
    <mergeCell ref="BD139:BG139"/>
    <mergeCell ref="BI145:BL145"/>
    <mergeCell ref="AQ146:AR146"/>
    <mergeCell ref="AS146:AV146"/>
    <mergeCell ref="AX146:BB146"/>
    <mergeCell ref="BD146:BG146"/>
    <mergeCell ref="BI146:BL146"/>
    <mergeCell ref="AQ145:AR145"/>
    <mergeCell ref="AS145:AV145"/>
    <mergeCell ref="AX145:BB145"/>
    <mergeCell ref="BD145:BG145"/>
    <mergeCell ref="BI143:BL143"/>
    <mergeCell ref="AQ144:AR144"/>
    <mergeCell ref="AS144:AV144"/>
    <mergeCell ref="AX144:BB144"/>
    <mergeCell ref="BD144:BG144"/>
    <mergeCell ref="BI144:BL144"/>
    <mergeCell ref="AQ143:AR143"/>
    <mergeCell ref="AS143:AV143"/>
    <mergeCell ref="AX143:BB143"/>
    <mergeCell ref="BD143:BG143"/>
    <mergeCell ref="BM184:BP184"/>
    <mergeCell ref="BM183:BP183"/>
    <mergeCell ref="BM185:BP185"/>
    <mergeCell ref="AX154:BB154"/>
    <mergeCell ref="AS169:AV169"/>
    <mergeCell ref="AX169:BA169"/>
    <mergeCell ref="BH169:BK169"/>
    <mergeCell ref="BC169:BF169"/>
    <mergeCell ref="AS154:AV154"/>
    <mergeCell ref="BH168:BK168"/>
    <mergeCell ref="BH166:BL167"/>
    <mergeCell ref="AP151:AP154"/>
    <mergeCell ref="AQ151:AR151"/>
    <mergeCell ref="AS151:AV151"/>
    <mergeCell ref="AQ153:AR153"/>
    <mergeCell ref="AS153:AV153"/>
    <mergeCell ref="AX168:BA168"/>
    <mergeCell ref="AQ168:AR168"/>
    <mergeCell ref="AS166:AW167"/>
    <mergeCell ref="AX166:BB167"/>
    <mergeCell ref="AQ179:AR179"/>
    <mergeCell ref="AS179:AV179"/>
    <mergeCell ref="BC177:BF177"/>
    <mergeCell ref="BC178:BF178"/>
    <mergeCell ref="BC179:BF179"/>
    <mergeCell ref="AQ176:AR176"/>
    <mergeCell ref="AS176:AV176"/>
    <mergeCell ref="AX176:BA176"/>
    <mergeCell ref="BH176:BK176"/>
    <mergeCell ref="AX175:BA175"/>
    <mergeCell ref="BC176:BF176"/>
    <mergeCell ref="BC172:BF172"/>
    <mergeCell ref="AQ174:AR174"/>
    <mergeCell ref="AS174:AV174"/>
    <mergeCell ref="AX174:BA174"/>
    <mergeCell ref="BH174:BK174"/>
    <mergeCell ref="BH173:BK173"/>
    <mergeCell ref="AQ172:AR172"/>
    <mergeCell ref="AS172:AV172"/>
    <mergeCell ref="AX172:BA172"/>
    <mergeCell ref="AX187:BA187"/>
    <mergeCell ref="BH187:BK187"/>
    <mergeCell ref="BC188:BF188"/>
    <mergeCell ref="AS187:AV187"/>
    <mergeCell ref="AQ187:AR187"/>
    <mergeCell ref="BC187:BF187"/>
    <mergeCell ref="AS186:AV186"/>
    <mergeCell ref="AX186:BA186"/>
    <mergeCell ref="BH186:BK186"/>
    <mergeCell ref="AQ185:AR185"/>
    <mergeCell ref="AS185:AV185"/>
    <mergeCell ref="AX185:BA185"/>
    <mergeCell ref="BH185:BK185"/>
    <mergeCell ref="AQ186:AR186"/>
    <mergeCell ref="BC185:BF185"/>
    <mergeCell ref="BC186:BF186"/>
    <mergeCell ref="AQ183:AR183"/>
    <mergeCell ref="AS183:AV183"/>
    <mergeCell ref="AQ184:AR184"/>
    <mergeCell ref="AS184:AV184"/>
    <mergeCell ref="AX184:BA184"/>
    <mergeCell ref="BH184:BK184"/>
    <mergeCell ref="AX183:BA183"/>
    <mergeCell ref="BC184:BF184"/>
    <mergeCell ref="AS190:AV190"/>
    <mergeCell ref="AX190:BA190"/>
    <mergeCell ref="BH190:BK190"/>
    <mergeCell ref="BM190:BP190"/>
    <mergeCell ref="BC189:BF189"/>
    <mergeCell ref="BC190:BF190"/>
    <mergeCell ref="AP189:AP196"/>
    <mergeCell ref="AQ189:AR190"/>
    <mergeCell ref="AS189:AV189"/>
    <mergeCell ref="AX189:BA189"/>
    <mergeCell ref="AQ191:AR192"/>
    <mergeCell ref="AS191:AV191"/>
    <mergeCell ref="AX191:BA191"/>
    <mergeCell ref="AQ193:AR194"/>
    <mergeCell ref="AS193:AV193"/>
    <mergeCell ref="AX193:BA193"/>
    <mergeCell ref="AQ188:AR188"/>
    <mergeCell ref="AS188:AV188"/>
    <mergeCell ref="AX188:BA188"/>
    <mergeCell ref="BH188:BK188"/>
    <mergeCell ref="BS135:BT135"/>
    <mergeCell ref="BS136:BT136"/>
    <mergeCell ref="BS137:BT137"/>
    <mergeCell ref="BM195:BP195"/>
    <mergeCell ref="BM186:BP186"/>
    <mergeCell ref="BM179:BP179"/>
    <mergeCell ref="AS196:AV196"/>
    <mergeCell ref="AX196:BA196"/>
    <mergeCell ref="BH196:BK196"/>
    <mergeCell ref="BM196:BP196"/>
    <mergeCell ref="BC195:BF195"/>
    <mergeCell ref="BC196:BF196"/>
    <mergeCell ref="AQ195:AR196"/>
    <mergeCell ref="AS195:AV195"/>
    <mergeCell ref="AX195:BA195"/>
    <mergeCell ref="BH195:BK195"/>
    <mergeCell ref="BH193:BK193"/>
    <mergeCell ref="BM193:BP193"/>
    <mergeCell ref="AS194:AV194"/>
    <mergeCell ref="AX194:BA194"/>
    <mergeCell ref="BC193:BF193"/>
    <mergeCell ref="BC194:BF194"/>
    <mergeCell ref="BH194:BK194"/>
    <mergeCell ref="BH191:BK191"/>
    <mergeCell ref="BM191:BP191"/>
    <mergeCell ref="AS192:AV192"/>
    <mergeCell ref="AX192:BA192"/>
    <mergeCell ref="BH192:BK192"/>
    <mergeCell ref="BM192:BP192"/>
    <mergeCell ref="BC191:BF191"/>
    <mergeCell ref="BH189:BK189"/>
    <mergeCell ref="BM189:BP189"/>
    <mergeCell ref="BS160:BT160"/>
    <mergeCell ref="BS157:BT157"/>
    <mergeCell ref="BS158:BT158"/>
    <mergeCell ref="BS159:BT159"/>
    <mergeCell ref="X157:AA157"/>
    <mergeCell ref="BU128:BW128"/>
    <mergeCell ref="BS149:BT149"/>
    <mergeCell ref="BS150:BT150"/>
    <mergeCell ref="BS151:BT151"/>
    <mergeCell ref="BS152:BT152"/>
    <mergeCell ref="BS153:BT153"/>
    <mergeCell ref="BS145:BT145"/>
    <mergeCell ref="BS138:BT138"/>
    <mergeCell ref="BS139:BT139"/>
    <mergeCell ref="BS140:BT140"/>
    <mergeCell ref="CD128:CF128"/>
    <mergeCell ref="CG128:CI128"/>
    <mergeCell ref="CA128:CC128"/>
    <mergeCell ref="BS132:BT132"/>
    <mergeCell ref="BS133:BT133"/>
    <mergeCell ref="BS146:BT146"/>
    <mergeCell ref="BS147:BT147"/>
    <mergeCell ref="BS148:BT148"/>
    <mergeCell ref="BX128:BZ128"/>
    <mergeCell ref="BS142:BT142"/>
    <mergeCell ref="BS143:BT143"/>
    <mergeCell ref="BS144:BT144"/>
    <mergeCell ref="BR129:BT129"/>
    <mergeCell ref="BS130:BT130"/>
    <mergeCell ref="BS131:BT131"/>
    <mergeCell ref="BS141:BT141"/>
    <mergeCell ref="BS134:BT134"/>
    <mergeCell ref="A1:E1"/>
    <mergeCell ref="V29:AE29"/>
    <mergeCell ref="X142:AG142"/>
    <mergeCell ref="T135:W135"/>
    <mergeCell ref="N143:R144"/>
    <mergeCell ref="A143:C144"/>
    <mergeCell ref="O135:R135"/>
    <mergeCell ref="O136:R136"/>
    <mergeCell ref="BR151:BR154"/>
    <mergeCell ref="BD151:BG151"/>
    <mergeCell ref="BI151:BL151"/>
    <mergeCell ref="AQ152:AR152"/>
    <mergeCell ref="BI152:BL152"/>
    <mergeCell ref="AX151:BB151"/>
    <mergeCell ref="BI154:BL154"/>
    <mergeCell ref="BD153:BG153"/>
    <mergeCell ref="BI153:BL153"/>
    <mergeCell ref="AX152:BB152"/>
    <mergeCell ref="BD152:BG152"/>
    <mergeCell ref="BI149:BL149"/>
    <mergeCell ref="AQ150:AR150"/>
    <mergeCell ref="AS150:AV150"/>
    <mergeCell ref="AX150:BB150"/>
    <mergeCell ref="BD150:BG150"/>
    <mergeCell ref="BI150:BL150"/>
    <mergeCell ref="AQ149:AR149"/>
    <mergeCell ref="AS149:AV149"/>
    <mergeCell ref="AX149:BB149"/>
    <mergeCell ref="BD149:BG149"/>
    <mergeCell ref="BI147:BL147"/>
    <mergeCell ref="AQ148:AR148"/>
    <mergeCell ref="AS148:AV148"/>
    <mergeCell ref="BC183:BF183"/>
    <mergeCell ref="BR155:BR162"/>
    <mergeCell ref="BS155:BT155"/>
    <mergeCell ref="BM177:BP177"/>
    <mergeCell ref="BM181:BP181"/>
    <mergeCell ref="BM182:BP182"/>
    <mergeCell ref="BC180:BF180"/>
    <mergeCell ref="BC181:BF181"/>
    <mergeCell ref="AQ173:AR173"/>
    <mergeCell ref="AQ177:AR177"/>
    <mergeCell ref="AS177:AV177"/>
    <mergeCell ref="N160:Q160"/>
    <mergeCell ref="N161:Q161"/>
    <mergeCell ref="BC174:BF174"/>
    <mergeCell ref="BC175:BF175"/>
    <mergeCell ref="N163:Q163"/>
    <mergeCell ref="I138:M138"/>
    <mergeCell ref="N155:Q155"/>
    <mergeCell ref="N159:Q159"/>
    <mergeCell ref="N150:Q150"/>
    <mergeCell ref="N156:Q156"/>
    <mergeCell ref="N145:Q145"/>
    <mergeCell ref="N152:Q152"/>
    <mergeCell ref="N153:Q153"/>
    <mergeCell ref="N154:Q154"/>
    <mergeCell ref="I156:L156"/>
    <mergeCell ref="BD154:BG154"/>
    <mergeCell ref="AX153:BB153"/>
    <mergeCell ref="BS161:BT161"/>
    <mergeCell ref="BS162:BT162"/>
    <mergeCell ref="BS154:BT154"/>
    <mergeCell ref="BS156:BT156"/>
    <mergeCell ref="BM175:BP175"/>
    <mergeCell ref="BC173:BF173"/>
    <mergeCell ref="AS168:AV168"/>
    <mergeCell ref="AQ171:AR171"/>
    <mergeCell ref="BM170:BP170"/>
    <mergeCell ref="BM169:BP169"/>
    <mergeCell ref="BM168:BP168"/>
    <mergeCell ref="BH172:BK172"/>
    <mergeCell ref="AQ175:AR175"/>
    <mergeCell ref="AS175:AV175"/>
    <mergeCell ref="BM166:BQ167"/>
    <mergeCell ref="BM178:BP178"/>
    <mergeCell ref="BM176:BP176"/>
    <mergeCell ref="BM180:BP180"/>
    <mergeCell ref="BM173:BP173"/>
    <mergeCell ref="BM174:BP174"/>
    <mergeCell ref="BC182:BF182"/>
    <mergeCell ref="AQ180:AR180"/>
    <mergeCell ref="AS180:AV180"/>
    <mergeCell ref="AX180:BA180"/>
    <mergeCell ref="BH180:BK180"/>
    <mergeCell ref="AX179:BA179"/>
    <mergeCell ref="AQ182:AR182"/>
    <mergeCell ref="AS182:AV182"/>
    <mergeCell ref="AX182:BA182"/>
    <mergeCell ref="BH182:BK182"/>
    <mergeCell ref="BH181:BK181"/>
    <mergeCell ref="AQ178:AR178"/>
    <mergeCell ref="AS178:AV178"/>
    <mergeCell ref="AX178:BA178"/>
    <mergeCell ref="BH178:BK178"/>
    <mergeCell ref="BH177:BK177"/>
    <mergeCell ref="T138:W138"/>
    <mergeCell ref="T136:W136"/>
    <mergeCell ref="O134:R134"/>
    <mergeCell ref="O132:R132"/>
    <mergeCell ref="S155:V155"/>
    <mergeCell ref="X155:AA155"/>
    <mergeCell ref="X158:AA158"/>
    <mergeCell ref="S157:V157"/>
    <mergeCell ref="B136:C136"/>
    <mergeCell ref="D132:G132"/>
    <mergeCell ref="D133:G133"/>
    <mergeCell ref="D129:G129"/>
    <mergeCell ref="D134:G134"/>
    <mergeCell ref="BM172:BP172"/>
    <mergeCell ref="BM171:BP171"/>
    <mergeCell ref="AS152:AV152"/>
    <mergeCell ref="N162:Q162"/>
    <mergeCell ref="N157:Q157"/>
    <mergeCell ref="BH171:BK171"/>
    <mergeCell ref="AQ170:AR170"/>
    <mergeCell ref="AS170:AV170"/>
    <mergeCell ref="AX170:BA170"/>
    <mergeCell ref="BH170:BK170"/>
    <mergeCell ref="BC170:BF170"/>
    <mergeCell ref="BC171:BF171"/>
    <mergeCell ref="AX148:BB148"/>
    <mergeCell ref="BD148:BG148"/>
    <mergeCell ref="BI148:BL148"/>
    <mergeCell ref="AQ147:AR147"/>
    <mergeCell ref="AS147:AV147"/>
    <mergeCell ref="AX147:BB147"/>
    <mergeCell ref="BD147:BG147"/>
    <mergeCell ref="BM187:BP187"/>
    <mergeCell ref="BM188:BP188"/>
    <mergeCell ref="BM194:BP194"/>
    <mergeCell ref="AS181:AV181"/>
    <mergeCell ref="AQ181:AR181"/>
    <mergeCell ref="BH175:BK175"/>
    <mergeCell ref="BH179:BK179"/>
    <mergeCell ref="BH183:BK183"/>
    <mergeCell ref="AX177:BA177"/>
    <mergeCell ref="AX181:BA181"/>
    <mergeCell ref="BC192:BF192"/>
    <mergeCell ref="Z54:AE54"/>
    <mergeCell ref="D139:G139"/>
    <mergeCell ref="D140:G140"/>
    <mergeCell ref="I143:M144"/>
    <mergeCell ref="K102:M102"/>
    <mergeCell ref="T102:V102"/>
    <mergeCell ref="AF103:AH103"/>
    <mergeCell ref="D136:G136"/>
    <mergeCell ref="D137:G137"/>
    <mergeCell ref="D130:G130"/>
    <mergeCell ref="D131:G131"/>
    <mergeCell ref="D128:H128"/>
    <mergeCell ref="AQ169:AR169"/>
    <mergeCell ref="I128:N128"/>
    <mergeCell ref="N158:Q158"/>
    <mergeCell ref="N164:Q164"/>
    <mergeCell ref="S158:V158"/>
    <mergeCell ref="S156:V156"/>
    <mergeCell ref="X156:AA156"/>
    <mergeCell ref="BC166:BG167"/>
    <mergeCell ref="BC168:BF168"/>
  </mergeCells>
  <printOptions/>
  <pageMargins left="0.984251968503937" right="0.1968503937007874" top="0.7480314960629921" bottom="0.7086614173228347" header="0.4330708661417323" footer="0.1968503937007874"/>
  <pageSetup firstPageNumber="22" useFirstPageNumber="1" fitToHeight="0" fitToWidth="1" horizontalDpi="600" verticalDpi="600" orientation="portrait" paperSize="8" r:id="rId2"/>
  <rowBreaks count="4" manualBreakCount="4">
    <brk id="35" min="7" max="16383" man="1"/>
    <brk id="80" min="7" max="16383" man="1"/>
    <brk id="125" min="7" max="16383" man="1"/>
    <brk id="169" min="7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H19" sqref="H19"/>
    </sheetView>
  </sheetViews>
  <sheetFormatPr defaultColWidth="9.33203125" defaultRowHeight="11.25"/>
  <sheetData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2018-02-15T10:29:19Z</cp:lastPrinted>
  <dcterms:created xsi:type="dcterms:W3CDTF">2005-08-08T06:33:46Z</dcterms:created>
  <dcterms:modified xsi:type="dcterms:W3CDTF">2018-03-18T23:31:27Z</dcterms:modified>
  <cp:category/>
  <cp:version/>
  <cp:contentType/>
  <cp:contentStatus/>
</cp:coreProperties>
</file>