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0340" windowHeight="7875" activeTab="3"/>
  </bookViews>
  <sheets>
    <sheet name="グラフ" sheetId="2" r:id="rId1"/>
    <sheet name="市町村別保幼こ合計" sheetId="1" r:id="rId2"/>
    <sheet name="市町村別保育所・こども園" sheetId="3" r:id="rId3"/>
    <sheet name="市町村別幼稚園" sheetId="4" r:id="rId4"/>
  </sheets>
  <definedNames>
    <definedName name="_xlnm._FilterDatabase" localSheetId="0" hidden="1">'グラフ'!$B$61:$D$81</definedName>
    <definedName name="_xlnm._FilterDatabase" localSheetId="1" hidden="1">'市町村別保幼こ合計'!$A$4:$AX$25</definedName>
    <definedName name="_xlnm.Print_Area" localSheetId="0">'グラフ'!$A$1:$I$59</definedName>
    <definedName name="_xlnm.Print_Area" localSheetId="1">'市町村別保幼こ合計'!$B$1:$AX$25</definedName>
    <definedName name="_xlnm.Print_Titles" localSheetId="1">'市町村別保幼こ合計'!$B:$B</definedName>
    <definedName name="_xlnm.Print_Titles" localSheetId="2">'市町村別保育所・こども園'!$A:$A</definedName>
    <definedName name="_xlnm.Print_Titles" localSheetId="3">'市町村別幼稚園'!$A:$A</definedName>
  </definedNames>
  <calcPr calcId="145621"/>
</workbook>
</file>

<file path=xl/sharedStrings.xml><?xml version="1.0" encoding="utf-8"?>
<sst xmlns="http://schemas.openxmlformats.org/spreadsheetml/2006/main" count="289" uniqueCount="85">
  <si>
    <t>滋賀県</t>
    <rPh sb="0" eb="3">
      <t>シガケン</t>
    </rPh>
    <phoneticPr fontId="6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</si>
  <si>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</si>
  <si>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</si>
  <si>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</si>
  <si>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6"/>
  </si>
  <si>
    <t>竜王町</t>
  </si>
  <si>
    <t>日野町</t>
  </si>
  <si>
    <t>米原市</t>
    <rPh sb="2" eb="3">
      <t>シ</t>
    </rPh>
    <phoneticPr fontId="6"/>
  </si>
  <si>
    <t>東近江市</t>
    <rPh sb="0" eb="1">
      <t>ヒガシ</t>
    </rPh>
    <rPh sb="1" eb="3">
      <t>オウミ</t>
    </rPh>
    <phoneticPr fontId="6"/>
  </si>
  <si>
    <t>高島市</t>
    <rPh sb="0" eb="2">
      <t>タカシマ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</si>
  <si>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</si>
  <si>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野洲市</t>
    <rPh sb="2" eb="3">
      <t>シ</t>
    </rPh>
    <phoneticPr fontId="6"/>
  </si>
  <si>
    <t>甲賀市</t>
    <rPh sb="2" eb="3">
      <t>シ</t>
    </rPh>
    <phoneticPr fontId="6"/>
  </si>
  <si>
    <t>栗東市</t>
    <rPh sb="2" eb="3">
      <t>シ</t>
    </rPh>
    <phoneticPr fontId="6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</si>
  <si>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</si>
  <si>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</si>
  <si>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</si>
  <si>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</si>
  <si>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</si>
  <si>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</si>
  <si>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</si>
  <si>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</si>
  <si>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</si>
  <si>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6"/>
  </si>
  <si>
    <t>No.</t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</si>
  <si>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</si>
  <si>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</si>
  <si>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</si>
  <si>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</si>
  <si>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</si>
  <si>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</si>
  <si>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</si>
  <si>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3"/>
  </si>
  <si>
    <t>一人平均う歯数</t>
  </si>
  <si>
    <t>永久歯
う歯有病者数</t>
  </si>
  <si>
    <t>永久歯
う歯有病者率</t>
  </si>
  <si>
    <t>永久歯
う歯処置完了者数</t>
  </si>
  <si>
    <t>永久歯
う歯処置完了者率</t>
  </si>
  <si>
    <t>永久歯
う歯総本数</t>
  </si>
  <si>
    <t>永久歯
一人平均う歯数</t>
  </si>
  <si>
    <t>永久歯
CO総本数</t>
  </si>
  <si>
    <t>永久歯う歯処置完了者率</t>
  </si>
  <si>
    <t>合計</t>
    <rPh sb="0" eb="2">
      <t>ゴウケイ</t>
    </rPh>
    <phoneticPr fontId="3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</si>
  <si>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</si>
  <si>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</si>
  <si>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</si>
  <si>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</si>
  <si>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</si>
  <si>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</si>
  <si>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</si>
  <si>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</si>
  <si>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3"/>
  </si>
  <si>
    <t>受診者数</t>
  </si>
  <si>
    <t>う蝕有病者数</t>
  </si>
  <si>
    <t>う蝕有病者率</t>
  </si>
  <si>
    <t>う蝕処置完了者数</t>
  </si>
  <si>
    <t>う蝕総本数</t>
  </si>
  <si>
    <t>CO総本数</t>
  </si>
  <si>
    <t>永久歯う歯有病者数</t>
  </si>
  <si>
    <t>永久歯う歯有病者率</t>
  </si>
  <si>
    <t>永久歯う歯処置完了者数</t>
  </si>
  <si>
    <t>永久歯一人平均う歯数</t>
  </si>
  <si>
    <t>永久歯CO総本数</t>
  </si>
  <si>
    <t>市町</t>
    <rPh sb="0" eb="2">
      <t>シチョウ</t>
    </rPh>
    <phoneticPr fontId="6"/>
  </si>
  <si>
    <t>■5歳児　市町別　保育所・こども園歯科健康診査結果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</si>
  <si>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■5歳児　幼稚園歯科健康診査結果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ケッカ</t>
    </rPh>
    <phoneticPr fontId="3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</si>
  <si>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6"/>
  </si>
  <si>
    <t>国立　小計</t>
    <rPh sb="3" eb="5">
      <t>ショウケイ</t>
    </rPh>
    <phoneticPr fontId="3"/>
  </si>
  <si>
    <t>私立　　小計</t>
    <rPh sb="4" eb="6">
      <t>ショウケイ</t>
    </rPh>
    <rPh sb="5" eb="6">
      <t>ケイ</t>
    </rPh>
    <phoneticPr fontId="6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</si>
  <si>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6"/>
  </si>
  <si>
    <t>一人平均う歯数</t>
  </si>
  <si>
    <t>永久歯
う歯有病者数</t>
  </si>
  <si>
    <t>永久歯
う歯有病者率</t>
  </si>
  <si>
    <t>永久歯
う歯処置完了者数</t>
  </si>
  <si>
    <t>永久歯
う歯処置完了者率</t>
  </si>
  <si>
    <t>永久歯
う歯総本数</t>
  </si>
  <si>
    <t>永久歯
一人平均う歯数</t>
  </si>
  <si>
    <t>永久歯
CO総本数</t>
  </si>
  <si>
    <t>合計</t>
    <rPh sb="0" eb="2">
      <t>ゴウケイ</t>
    </rPh>
    <phoneticPr fontId="6"/>
  </si>
  <si>
    <t>市町名</t>
    <rPh sb="0" eb="1">
      <t>シ</t>
    </rPh>
    <rPh sb="1" eb="2">
      <t>マチ</t>
    </rPh>
    <rPh sb="2" eb="3">
      <t>メイ</t>
    </rPh>
    <phoneticPr fontId="3"/>
  </si>
  <si>
    <t>国立・私立幼稚園
および特別支援学校等</t>
    <rPh sb="0" eb="2">
      <t>コクリツ</t>
    </rPh>
    <rPh sb="3" eb="5">
      <t>シリツ</t>
    </rPh>
    <rPh sb="5" eb="8">
      <t>ヨウチエン</t>
    </rPh>
    <rPh sb="12" eb="14">
      <t>トクベツ</t>
    </rPh>
    <rPh sb="14" eb="16">
      <t>シエン</t>
    </rPh>
    <rPh sb="16" eb="18">
      <t>ガッコウ</t>
    </rPh>
    <rPh sb="18" eb="19">
      <t>トウ</t>
    </rPh>
    <phoneticPr fontId="3"/>
  </si>
  <si>
    <t>■5歳児　保育所・幼稚園・こども園歯科健康診査結果</t>
    <rPh sb="2" eb="4">
      <t>サイジ</t>
    </rPh>
    <rPh sb="5" eb="7">
      <t>ホイク</t>
    </rPh>
    <rPh sb="7" eb="8">
      <t>ショ</t>
    </rPh>
    <rPh sb="9" eb="12">
      <t>ヨウチエン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ケッカ</t>
    </rPh>
    <phoneticPr fontId="3"/>
  </si>
  <si>
    <t>う蝕のある人の割合</t>
    <rPh sb="1" eb="2">
      <t>ショク</t>
    </rPh>
    <rPh sb="5" eb="6">
      <t>ヒト</t>
    </rPh>
    <rPh sb="7" eb="9">
      <t>ワリアイ</t>
    </rPh>
    <phoneticPr fontId="3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</si>
  <si>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3"/>
  </si>
  <si>
    <t>滋賀県</t>
    <rPh sb="0" eb="3">
      <t>シガケン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</si>
</sst>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  <numFmt numFmtId="181" formatCode="#,##0.00_);[Red]\(#,##0.00\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ＭＳ Ｐゴシック"/>
      <family val="3"/>
    </font>
    <font>
      <sz val="6"/>
      <name val="Calibri"/>
      <family val="2"/>
      <scheme val="minor"/>
    </font>
    <font>
      <sz val="12"/>
      <name val="Osaka"/>
      <family val="3"/>
    </font>
    <font>
      <sz val="7"/>
      <color indexed="8"/>
      <name val="ＭＳ Ｐゴシック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6"/>
      <color theme="1"/>
      <name val="Calibri"/>
      <family val="2"/>
      <scheme val="minor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Osaka"/>
      <family val="3"/>
    </font>
    <font>
      <sz val="8"/>
      <color theme="1"/>
      <name val="ＭＳ Ｐゴシック"/>
      <family val="3"/>
    </font>
    <font>
      <sz val="12"/>
      <name val="ＭＳ Ｐゴシック"/>
      <family val="3"/>
    </font>
    <font>
      <sz val="6"/>
      <color indexed="8"/>
      <name val="ＭＳ Ｐゴシック"/>
      <family val="3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ＭＳ Ｐゴシック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/>
      <bottom style="double"/>
    </border>
    <border>
      <left style="thin"/>
      <right style="hair"/>
      <top/>
      <bottom style="double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hair"/>
      <right style="hair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 style="hair"/>
      <bottom style="thin"/>
    </border>
    <border>
      <left style="hair"/>
      <right/>
      <top/>
      <bottom style="thin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38" fontId="4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38" fontId="0" fillId="0" borderId="0" applyFont="0" applyFill="0" applyBorder="0" applyProtection="0">
      <alignment/>
    </xf>
  </cellStyleXfs>
  <cellXfs count="4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9" fontId="2" fillId="0" borderId="0" xfId="2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21" applyFont="1" applyAlignment="1">
      <alignment horizontal="center" vertical="center"/>
    </xf>
    <xf numFmtId="38" fontId="2" fillId="0" borderId="0" xfId="21" applyFont="1" applyFill="1" applyAlignment="1">
      <alignment horizontal="center" vertical="center"/>
    </xf>
    <xf numFmtId="38" fontId="2" fillId="0" borderId="0" xfId="21" applyFont="1" applyBorder="1" applyAlignment="1">
      <alignment vertical="center"/>
    </xf>
    <xf numFmtId="38" fontId="2" fillId="0" borderId="0" xfId="2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22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" fontId="9" fillId="0" borderId="1" xfId="22" applyNumberFormat="1" applyFont="1" applyFill="1" applyBorder="1" applyAlignment="1">
      <alignment horizontal="center" vertical="center"/>
      <protection/>
    </xf>
    <xf numFmtId="1" fontId="9" fillId="0" borderId="2" xfId="22" applyNumberFormat="1" applyFont="1" applyFill="1" applyBorder="1" applyAlignment="1">
      <alignment horizontal="center" vertical="center"/>
      <protection/>
    </xf>
    <xf numFmtId="1" fontId="9" fillId="0" borderId="3" xfId="22" applyNumberFormat="1" applyFont="1" applyFill="1" applyBorder="1" applyAlignment="1">
      <alignment horizontal="center" vertical="center"/>
      <protection/>
    </xf>
    <xf numFmtId="1" fontId="9" fillId="0" borderId="4" xfId="22" applyNumberFormat="1" applyFont="1" applyFill="1" applyBorder="1" applyAlignment="1">
      <alignment horizontal="center" vertical="center"/>
      <protection/>
    </xf>
    <xf numFmtId="180" fontId="9" fillId="0" borderId="4" xfId="20" applyNumberFormat="1" applyFont="1" applyFill="1" applyBorder="1" applyAlignment="1">
      <alignment horizontal="center" vertical="center"/>
    </xf>
    <xf numFmtId="180" fontId="9" fillId="0" borderId="2" xfId="20" applyNumberFormat="1" applyFont="1" applyFill="1" applyBorder="1" applyAlignment="1">
      <alignment horizontal="center" vertical="center"/>
    </xf>
    <xf numFmtId="180" fontId="9" fillId="0" borderId="3" xfId="20" applyNumberFormat="1" applyFont="1" applyFill="1" applyBorder="1" applyAlignment="1">
      <alignment horizontal="center" vertical="center"/>
    </xf>
    <xf numFmtId="40" fontId="9" fillId="0" borderId="4" xfId="21" applyNumberFormat="1" applyFont="1" applyFill="1" applyBorder="1" applyAlignment="1">
      <alignment horizontal="center" vertical="center"/>
    </xf>
    <xf numFmtId="40" fontId="9" fillId="0" borderId="2" xfId="21" applyNumberFormat="1" applyFont="1" applyFill="1" applyBorder="1" applyAlignment="1">
      <alignment horizontal="center" vertical="center"/>
    </xf>
    <xf numFmtId="40" fontId="9" fillId="0" borderId="3" xfId="21" applyNumberFormat="1" applyFont="1" applyFill="1" applyBorder="1" applyAlignment="1">
      <alignment horizontal="center" vertical="center"/>
    </xf>
    <xf numFmtId="38" fontId="9" fillId="0" borderId="2" xfId="21" applyFont="1" applyFill="1" applyBorder="1" applyAlignment="1">
      <alignment horizontal="center" vertical="center"/>
    </xf>
    <xf numFmtId="38" fontId="9" fillId="0" borderId="3" xfId="21" applyFont="1" applyFill="1" applyBorder="1" applyAlignment="1">
      <alignment horizontal="center" vertical="center"/>
    </xf>
    <xf numFmtId="38" fontId="9" fillId="0" borderId="4" xfId="21" applyFont="1" applyFill="1" applyBorder="1" applyAlignment="1">
      <alignment horizontal="center" vertical="center"/>
    </xf>
    <xf numFmtId="0" fontId="9" fillId="0" borderId="4" xfId="22" applyNumberFormat="1" applyFont="1" applyFill="1" applyBorder="1" applyAlignment="1">
      <alignment horizontal="center" vertical="center"/>
      <protection/>
    </xf>
    <xf numFmtId="0" fontId="9" fillId="0" borderId="2" xfId="22" applyNumberFormat="1" applyFont="1" applyFill="1" applyBorder="1" applyAlignment="1">
      <alignment horizontal="center" vertical="center"/>
      <protection/>
    </xf>
    <xf numFmtId="0" fontId="9" fillId="0" borderId="3" xfId="22" applyNumberFormat="1" applyFont="1" applyFill="1" applyBorder="1" applyAlignment="1">
      <alignment horizontal="center" vertical="center"/>
      <protection/>
    </xf>
    <xf numFmtId="180" fontId="0" fillId="0" borderId="0" xfId="2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9" fillId="0" borderId="5" xfId="22" applyNumberFormat="1" applyFont="1" applyFill="1" applyBorder="1" applyAlignment="1">
      <alignment horizontal="right"/>
      <protection/>
    </xf>
    <xf numFmtId="1" fontId="9" fillId="0" borderId="6" xfId="22" applyNumberFormat="1" applyFont="1" applyFill="1" applyBorder="1" applyAlignment="1">
      <alignment horizontal="right"/>
      <protection/>
    </xf>
    <xf numFmtId="180" fontId="9" fillId="0" borderId="7" xfId="20" applyNumberFormat="1" applyFont="1" applyFill="1" applyBorder="1" applyAlignment="1">
      <alignment horizontal="right" shrinkToFit="1"/>
    </xf>
    <xf numFmtId="180" fontId="9" fillId="0" borderId="5" xfId="20" applyNumberFormat="1" applyFont="1" applyFill="1" applyBorder="1" applyAlignment="1">
      <alignment horizontal="right" shrinkToFit="1"/>
    </xf>
    <xf numFmtId="180" fontId="9" fillId="0" borderId="6" xfId="20" applyNumberFormat="1" applyFont="1" applyFill="1" applyBorder="1" applyAlignment="1">
      <alignment horizontal="right" shrinkToFit="1"/>
    </xf>
    <xf numFmtId="180" fontId="9" fillId="0" borderId="7" xfId="20" applyNumberFormat="1" applyFont="1" applyFill="1" applyBorder="1" applyAlignment="1">
      <alignment horizontal="right"/>
    </xf>
    <xf numFmtId="180" fontId="9" fillId="0" borderId="5" xfId="20" applyNumberFormat="1" applyFont="1" applyFill="1" applyBorder="1" applyAlignment="1">
      <alignment horizontal="right"/>
    </xf>
    <xf numFmtId="180" fontId="9" fillId="0" borderId="6" xfId="20" applyNumberFormat="1" applyFont="1" applyFill="1" applyBorder="1" applyAlignment="1">
      <alignment horizontal="right"/>
    </xf>
    <xf numFmtId="180" fontId="9" fillId="0" borderId="5" xfId="20" applyNumberFormat="1" applyFont="1" applyFill="1" applyBorder="1" applyAlignment="1">
      <alignment horizontal="center"/>
    </xf>
    <xf numFmtId="40" fontId="9" fillId="0" borderId="7" xfId="21" applyNumberFormat="1" applyFont="1" applyFill="1" applyBorder="1" applyAlignment="1">
      <alignment horizontal="right"/>
    </xf>
    <xf numFmtId="40" fontId="9" fillId="0" borderId="5" xfId="21" applyNumberFormat="1" applyFont="1" applyFill="1" applyBorder="1" applyAlignment="1">
      <alignment horizontal="right"/>
    </xf>
    <xf numFmtId="40" fontId="9" fillId="0" borderId="6" xfId="21" applyNumberFormat="1" applyFont="1" applyFill="1" applyBorder="1" applyAlignment="1">
      <alignment horizontal="right"/>
    </xf>
    <xf numFmtId="1" fontId="9" fillId="0" borderId="8" xfId="22" applyNumberFormat="1" applyFont="1" applyFill="1" applyBorder="1" applyAlignment="1">
      <alignment horizontal="right"/>
      <protection/>
    </xf>
    <xf numFmtId="1" fontId="9" fillId="0" borderId="9" xfId="22" applyNumberFormat="1" applyFont="1" applyFill="1" applyBorder="1" applyAlignment="1">
      <alignment horizontal="right"/>
      <protection/>
    </xf>
    <xf numFmtId="180" fontId="9" fillId="0" borderId="10" xfId="20" applyNumberFormat="1" applyFont="1" applyFill="1" applyBorder="1" applyAlignment="1">
      <alignment horizontal="right" shrinkToFit="1"/>
    </xf>
    <xf numFmtId="180" fontId="9" fillId="0" borderId="8" xfId="20" applyNumberFormat="1" applyFont="1" applyFill="1" applyBorder="1" applyAlignment="1">
      <alignment horizontal="right" shrinkToFit="1"/>
    </xf>
    <xf numFmtId="180" fontId="9" fillId="0" borderId="9" xfId="20" applyNumberFormat="1" applyFont="1" applyFill="1" applyBorder="1" applyAlignment="1">
      <alignment horizontal="right" shrinkToFit="1"/>
    </xf>
    <xf numFmtId="180" fontId="9" fillId="0" borderId="10" xfId="20" applyNumberFormat="1" applyFont="1" applyFill="1" applyBorder="1" applyAlignment="1">
      <alignment horizontal="right"/>
    </xf>
    <xf numFmtId="180" fontId="9" fillId="0" borderId="8" xfId="20" applyNumberFormat="1" applyFont="1" applyFill="1" applyBorder="1" applyAlignment="1">
      <alignment horizontal="right"/>
    </xf>
    <xf numFmtId="180" fontId="9" fillId="0" borderId="9" xfId="20" applyNumberFormat="1" applyFont="1" applyFill="1" applyBorder="1" applyAlignment="1">
      <alignment horizontal="right"/>
    </xf>
    <xf numFmtId="180" fontId="9" fillId="0" borderId="8" xfId="20" applyNumberFormat="1" applyFont="1" applyFill="1" applyBorder="1" applyAlignment="1">
      <alignment horizontal="center"/>
    </xf>
    <xf numFmtId="40" fontId="9" fillId="0" borderId="10" xfId="21" applyNumberFormat="1" applyFont="1" applyFill="1" applyBorder="1" applyAlignment="1">
      <alignment horizontal="right"/>
    </xf>
    <xf numFmtId="40" fontId="9" fillId="0" borderId="8" xfId="21" applyNumberFormat="1" applyFont="1" applyFill="1" applyBorder="1" applyAlignment="1">
      <alignment horizontal="right"/>
    </xf>
    <xf numFmtId="40" fontId="9" fillId="0" borderId="9" xfId="21" applyNumberFormat="1" applyFont="1" applyFill="1" applyBorder="1" applyAlignment="1">
      <alignment horizontal="right"/>
    </xf>
    <xf numFmtId="180" fontId="9" fillId="0" borderId="11" xfId="20" applyNumberFormat="1" applyFont="1" applyFill="1" applyBorder="1" applyAlignment="1">
      <alignment horizontal="right"/>
    </xf>
    <xf numFmtId="180" fontId="9" fillId="0" borderId="12" xfId="20" applyNumberFormat="1" applyFont="1" applyFill="1" applyBorder="1" applyAlignment="1">
      <alignment horizontal="right"/>
    </xf>
    <xf numFmtId="180" fontId="9" fillId="0" borderId="13" xfId="20" applyNumberFormat="1" applyFont="1" applyFill="1" applyBorder="1" applyAlignment="1">
      <alignment horizontal="right"/>
    </xf>
    <xf numFmtId="40" fontId="9" fillId="0" borderId="11" xfId="21" applyNumberFormat="1" applyFont="1" applyFill="1" applyBorder="1" applyAlignment="1">
      <alignment horizontal="right"/>
    </xf>
    <xf numFmtId="40" fontId="9" fillId="0" borderId="12" xfId="21" applyNumberFormat="1" applyFont="1" applyFill="1" applyBorder="1" applyAlignment="1">
      <alignment horizontal="right"/>
    </xf>
    <xf numFmtId="40" fontId="9" fillId="0" borderId="13" xfId="21" applyNumberFormat="1" applyFont="1" applyFill="1" applyBorder="1" applyAlignment="1">
      <alignment horizontal="right"/>
    </xf>
    <xf numFmtId="1" fontId="9" fillId="0" borderId="14" xfId="22" applyNumberFormat="1" applyFont="1" applyFill="1" applyBorder="1" applyAlignment="1">
      <alignment horizontal="right"/>
      <protection/>
    </xf>
    <xf numFmtId="1" fontId="9" fillId="0" borderId="15" xfId="22" applyNumberFormat="1" applyFont="1" applyFill="1" applyBorder="1" applyAlignment="1">
      <alignment horizontal="right"/>
      <protection/>
    </xf>
    <xf numFmtId="0" fontId="9" fillId="0" borderId="12" xfId="22" applyFont="1" applyFill="1" applyBorder="1" applyAlignment="1">
      <alignment horizontal="right"/>
      <protection/>
    </xf>
    <xf numFmtId="0" fontId="9" fillId="0" borderId="13" xfId="22" applyFont="1" applyFill="1" applyBorder="1" applyAlignment="1">
      <alignment horizontal="right"/>
      <protection/>
    </xf>
    <xf numFmtId="0" fontId="9" fillId="0" borderId="16" xfId="22" applyFont="1" applyFill="1" applyBorder="1" applyAlignment="1">
      <alignment horizontal="right"/>
      <protection/>
    </xf>
    <xf numFmtId="1" fontId="9" fillId="0" borderId="17" xfId="22" applyNumberFormat="1" applyFont="1" applyFill="1" applyBorder="1" applyAlignment="1">
      <alignment horizontal="right"/>
      <protection/>
    </xf>
    <xf numFmtId="1" fontId="9" fillId="0" borderId="18" xfId="22" applyNumberFormat="1" applyFont="1" applyFill="1" applyBorder="1" applyAlignment="1">
      <alignment horizontal="right"/>
      <protection/>
    </xf>
    <xf numFmtId="180" fontId="9" fillId="0" borderId="19" xfId="20" applyNumberFormat="1" applyFont="1" applyFill="1" applyBorder="1" applyAlignment="1">
      <alignment horizontal="right" shrinkToFit="1"/>
    </xf>
    <xf numFmtId="180" fontId="9" fillId="0" borderId="17" xfId="20" applyNumberFormat="1" applyFont="1" applyFill="1" applyBorder="1" applyAlignment="1">
      <alignment horizontal="right" shrinkToFit="1"/>
    </xf>
    <xf numFmtId="180" fontId="9" fillId="0" borderId="18" xfId="20" applyNumberFormat="1" applyFont="1" applyFill="1" applyBorder="1" applyAlignment="1">
      <alignment horizontal="right" shrinkToFit="1"/>
    </xf>
    <xf numFmtId="180" fontId="9" fillId="0" borderId="19" xfId="20" applyNumberFormat="1" applyFont="1" applyFill="1" applyBorder="1" applyAlignment="1">
      <alignment horizontal="right"/>
    </xf>
    <xf numFmtId="180" fontId="9" fillId="0" borderId="17" xfId="20" applyNumberFormat="1" applyFont="1" applyFill="1" applyBorder="1" applyAlignment="1">
      <alignment horizontal="right"/>
    </xf>
    <xf numFmtId="180" fontId="9" fillId="0" borderId="18" xfId="20" applyNumberFormat="1" applyFont="1" applyFill="1" applyBorder="1" applyAlignment="1">
      <alignment horizontal="right"/>
    </xf>
    <xf numFmtId="180" fontId="9" fillId="0" borderId="17" xfId="20" applyNumberFormat="1" applyFont="1" applyFill="1" applyBorder="1" applyAlignment="1">
      <alignment horizontal="center"/>
    </xf>
    <xf numFmtId="40" fontId="9" fillId="0" borderId="19" xfId="21" applyNumberFormat="1" applyFont="1" applyFill="1" applyBorder="1" applyAlignment="1">
      <alignment horizontal="right"/>
    </xf>
    <xf numFmtId="40" fontId="9" fillId="0" borderId="17" xfId="21" applyNumberFormat="1" applyFont="1" applyFill="1" applyBorder="1" applyAlignment="1">
      <alignment horizontal="right"/>
    </xf>
    <xf numFmtId="40" fontId="9" fillId="0" borderId="18" xfId="21" applyNumberFormat="1" applyFont="1" applyFill="1" applyBorder="1" applyAlignment="1">
      <alignment horizontal="right"/>
    </xf>
    <xf numFmtId="1" fontId="9" fillId="0" borderId="20" xfId="22" applyNumberFormat="1" applyFont="1" applyFill="1" applyBorder="1" applyAlignment="1">
      <alignment horizontal="right"/>
      <protection/>
    </xf>
    <xf numFmtId="180" fontId="9" fillId="0" borderId="21" xfId="20" applyNumberFormat="1" applyFont="1" applyFill="1" applyBorder="1" applyAlignment="1">
      <alignment horizontal="right" shrinkToFit="1"/>
    </xf>
    <xf numFmtId="180" fontId="9" fillId="0" borderId="14" xfId="20" applyNumberFormat="1" applyFont="1" applyFill="1" applyBorder="1" applyAlignment="1">
      <alignment horizontal="right" shrinkToFit="1"/>
    </xf>
    <xf numFmtId="180" fontId="9" fillId="0" borderId="15" xfId="20" applyNumberFormat="1" applyFont="1" applyFill="1" applyBorder="1" applyAlignment="1">
      <alignment horizontal="right" shrinkToFit="1"/>
    </xf>
    <xf numFmtId="180" fontId="9" fillId="0" borderId="21" xfId="20" applyNumberFormat="1" applyFont="1" applyFill="1" applyBorder="1" applyAlignment="1">
      <alignment horizontal="right"/>
    </xf>
    <xf numFmtId="180" fontId="9" fillId="0" borderId="14" xfId="20" applyNumberFormat="1" applyFont="1" applyFill="1" applyBorder="1" applyAlignment="1">
      <alignment horizontal="right"/>
    </xf>
    <xf numFmtId="180" fontId="9" fillId="0" borderId="15" xfId="20" applyNumberFormat="1" applyFont="1" applyFill="1" applyBorder="1" applyAlignment="1">
      <alignment horizontal="right"/>
    </xf>
    <xf numFmtId="180" fontId="9" fillId="0" borderId="14" xfId="20" applyNumberFormat="1" applyFont="1" applyFill="1" applyBorder="1" applyAlignment="1">
      <alignment horizontal="center"/>
    </xf>
    <xf numFmtId="40" fontId="9" fillId="0" borderId="21" xfId="21" applyNumberFormat="1" applyFont="1" applyFill="1" applyBorder="1" applyAlignment="1">
      <alignment horizontal="right"/>
    </xf>
    <xf numFmtId="40" fontId="9" fillId="0" borderId="14" xfId="21" applyNumberFormat="1" applyFont="1" applyFill="1" applyBorder="1" applyAlignment="1">
      <alignment horizontal="right"/>
    </xf>
    <xf numFmtId="40" fontId="9" fillId="0" borderId="15" xfId="21" applyNumberFormat="1" applyFont="1" applyFill="1" applyBorder="1" applyAlignment="1">
      <alignment horizontal="right"/>
    </xf>
    <xf numFmtId="1" fontId="9" fillId="0" borderId="22" xfId="22" applyNumberFormat="1" applyFont="1" applyFill="1" applyBorder="1" applyAlignment="1">
      <alignment horizontal="right"/>
      <protection/>
    </xf>
    <xf numFmtId="38" fontId="2" fillId="0" borderId="0" xfId="21" applyFont="1" applyFill="1" applyAlignment="1">
      <alignment vertical="center"/>
    </xf>
    <xf numFmtId="38" fontId="2" fillId="0" borderId="0" xfId="21" applyFont="1" applyAlignment="1">
      <alignment vertical="center"/>
    </xf>
    <xf numFmtId="38" fontId="5" fillId="0" borderId="0" xfId="21" applyFont="1" applyFill="1" applyAlignment="1">
      <alignment vertical="center"/>
    </xf>
    <xf numFmtId="38" fontId="9" fillId="0" borderId="7" xfId="25" applyFont="1" applyFill="1" applyBorder="1" applyAlignment="1">
      <alignment horizontal="right"/>
    </xf>
    <xf numFmtId="38" fontId="9" fillId="0" borderId="5" xfId="25" applyFont="1" applyFill="1" applyBorder="1" applyAlignment="1">
      <alignment horizontal="right"/>
    </xf>
    <xf numFmtId="38" fontId="9" fillId="0" borderId="6" xfId="25" applyFont="1" applyFill="1" applyBorder="1" applyAlignment="1">
      <alignment horizontal="right"/>
    </xf>
    <xf numFmtId="38" fontId="9" fillId="0" borderId="10" xfId="25" applyFont="1" applyFill="1" applyBorder="1" applyAlignment="1">
      <alignment horizontal="right"/>
    </xf>
    <xf numFmtId="38" fontId="9" fillId="0" borderId="8" xfId="25" applyFont="1" applyFill="1" applyBorder="1" applyAlignment="1">
      <alignment horizontal="right"/>
    </xf>
    <xf numFmtId="38" fontId="9" fillId="0" borderId="9" xfId="25" applyFont="1" applyFill="1" applyBorder="1" applyAlignment="1">
      <alignment horizontal="right"/>
    </xf>
    <xf numFmtId="38" fontId="9" fillId="0" borderId="19" xfId="25" applyFont="1" applyFill="1" applyBorder="1" applyAlignment="1">
      <alignment horizontal="right"/>
    </xf>
    <xf numFmtId="38" fontId="9" fillId="0" borderId="17" xfId="25" applyFont="1" applyFill="1" applyBorder="1" applyAlignment="1">
      <alignment horizontal="right"/>
    </xf>
    <xf numFmtId="38" fontId="9" fillId="0" borderId="18" xfId="25" applyFont="1" applyFill="1" applyBorder="1" applyAlignment="1">
      <alignment horizontal="right"/>
    </xf>
    <xf numFmtId="38" fontId="9" fillId="0" borderId="21" xfId="25" applyFont="1" applyFill="1" applyBorder="1" applyAlignment="1">
      <alignment horizontal="right"/>
    </xf>
    <xf numFmtId="38" fontId="9" fillId="0" borderId="14" xfId="25" applyFont="1" applyFill="1" applyBorder="1" applyAlignment="1">
      <alignment horizontal="right"/>
    </xf>
    <xf numFmtId="38" fontId="9" fillId="0" borderId="15" xfId="25" applyFont="1" applyFill="1" applyBorder="1" applyAlignment="1">
      <alignment horizontal="right"/>
    </xf>
    <xf numFmtId="38" fontId="9" fillId="0" borderId="11" xfId="25" applyFont="1" applyFill="1" applyBorder="1" applyAlignment="1">
      <alignment horizontal="right"/>
    </xf>
    <xf numFmtId="38" fontId="9" fillId="0" borderId="12" xfId="25" applyFont="1" applyFill="1" applyBorder="1" applyAlignment="1">
      <alignment horizontal="right"/>
    </xf>
    <xf numFmtId="38" fontId="9" fillId="0" borderId="13" xfId="25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2" fillId="0" borderId="23" xfId="0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center" vertical="center"/>
    </xf>
    <xf numFmtId="9" fontId="2" fillId="0" borderId="23" xfId="2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9" fontId="11" fillId="0" borderId="24" xfId="20" applyFont="1" applyFill="1" applyBorder="1" applyAlignment="1">
      <alignment horizontal="center" vertical="center"/>
    </xf>
    <xf numFmtId="9" fontId="11" fillId="0" borderId="25" xfId="20" applyFont="1" applyFill="1" applyBorder="1" applyAlignment="1">
      <alignment horizontal="center" vertical="center"/>
    </xf>
    <xf numFmtId="9" fontId="11" fillId="0" borderId="26" xfId="20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177" fontId="11" fillId="0" borderId="24" xfId="0" applyNumberFormat="1" applyFont="1" applyFill="1" applyBorder="1" applyAlignment="1">
      <alignment horizontal="center" vertical="center"/>
    </xf>
    <xf numFmtId="177" fontId="11" fillId="0" borderId="25" xfId="0" applyNumberFormat="1" applyFont="1" applyFill="1" applyBorder="1" applyAlignment="1">
      <alignment horizontal="center" vertical="center"/>
    </xf>
    <xf numFmtId="177" fontId="11" fillId="0" borderId="26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179" fontId="12" fillId="0" borderId="28" xfId="0" applyNumberFormat="1" applyFont="1" applyFill="1" applyBorder="1" applyAlignment="1">
      <alignment horizontal="right"/>
    </xf>
    <xf numFmtId="179" fontId="12" fillId="0" borderId="8" xfId="0" applyNumberFormat="1" applyFont="1" applyFill="1" applyBorder="1" applyAlignment="1">
      <alignment horizontal="right"/>
    </xf>
    <xf numFmtId="178" fontId="11" fillId="0" borderId="9" xfId="0" applyNumberFormat="1" applyFont="1" applyBorder="1" applyAlignment="1">
      <alignment horizontal="right"/>
    </xf>
    <xf numFmtId="180" fontId="11" fillId="0" borderId="28" xfId="20" applyNumberFormat="1" applyFont="1" applyBorder="1" applyAlignment="1" applyProtection="1">
      <alignment horizontal="right"/>
      <protection hidden="1" locked="0"/>
    </xf>
    <xf numFmtId="180" fontId="11" fillId="0" borderId="8" xfId="20" applyNumberFormat="1" applyFont="1" applyBorder="1" applyAlignment="1" applyProtection="1">
      <alignment horizontal="right"/>
      <protection hidden="1" locked="0"/>
    </xf>
    <xf numFmtId="180" fontId="11" fillId="0" borderId="9" xfId="20" applyNumberFormat="1" applyFont="1" applyBorder="1" applyAlignment="1" applyProtection="1">
      <alignment horizontal="right"/>
      <protection locked="0"/>
    </xf>
    <xf numFmtId="180" fontId="12" fillId="0" borderId="28" xfId="20" applyNumberFormat="1" applyFont="1" applyFill="1" applyBorder="1" applyAlignment="1">
      <alignment horizontal="right"/>
    </xf>
    <xf numFmtId="180" fontId="12" fillId="0" borderId="8" xfId="20" applyNumberFormat="1" applyFont="1" applyFill="1" applyBorder="1" applyAlignment="1">
      <alignment horizontal="right"/>
    </xf>
    <xf numFmtId="180" fontId="12" fillId="0" borderId="9" xfId="20" applyNumberFormat="1" applyFont="1" applyFill="1" applyBorder="1" applyAlignment="1">
      <alignment horizontal="right"/>
    </xf>
    <xf numFmtId="178" fontId="12" fillId="0" borderId="28" xfId="0" applyNumberFormat="1" applyFont="1" applyFill="1" applyBorder="1" applyAlignment="1">
      <alignment horizontal="right"/>
    </xf>
    <xf numFmtId="178" fontId="12" fillId="0" borderId="8" xfId="0" applyNumberFormat="1" applyFont="1" applyFill="1" applyBorder="1" applyAlignment="1">
      <alignment horizontal="right"/>
    </xf>
    <xf numFmtId="181" fontId="12" fillId="0" borderId="28" xfId="0" applyNumberFormat="1" applyFont="1" applyFill="1" applyBorder="1" applyAlignment="1">
      <alignment horizontal="right"/>
    </xf>
    <xf numFmtId="181" fontId="12" fillId="0" borderId="8" xfId="0" applyNumberFormat="1" applyFont="1" applyFill="1" applyBorder="1" applyAlignment="1">
      <alignment horizontal="right"/>
    </xf>
    <xf numFmtId="181" fontId="12" fillId="0" borderId="9" xfId="0" applyNumberFormat="1" applyFont="1" applyFill="1" applyBorder="1" applyAlignment="1">
      <alignment horizontal="right"/>
    </xf>
    <xf numFmtId="180" fontId="11" fillId="0" borderId="28" xfId="20" applyNumberFormat="1" applyFont="1" applyFill="1" applyBorder="1" applyAlignment="1" applyProtection="1">
      <alignment horizontal="right"/>
      <protection hidden="1" locked="0"/>
    </xf>
    <xf numFmtId="180" fontId="11" fillId="0" borderId="8" xfId="20" applyNumberFormat="1" applyFont="1" applyFill="1" applyBorder="1" applyAlignment="1" applyProtection="1">
      <alignment horizontal="right"/>
      <protection hidden="1" locked="0"/>
    </xf>
    <xf numFmtId="180" fontId="11" fillId="0" borderId="9" xfId="20" applyNumberFormat="1" applyFont="1" applyFill="1" applyBorder="1" applyAlignment="1" applyProtection="1">
      <alignment horizontal="right"/>
      <protection hidden="1" locked="0"/>
    </xf>
    <xf numFmtId="2" fontId="11" fillId="0" borderId="28" xfId="0" applyNumberFormat="1" applyFont="1" applyFill="1" applyBorder="1" applyAlignment="1" applyProtection="1">
      <alignment horizontal="right"/>
      <protection hidden="1" locked="0"/>
    </xf>
    <xf numFmtId="2" fontId="11" fillId="0" borderId="8" xfId="0" applyNumberFormat="1" applyFont="1" applyFill="1" applyBorder="1" applyAlignment="1" applyProtection="1">
      <alignment horizontal="right"/>
      <protection hidden="1" locked="0"/>
    </xf>
    <xf numFmtId="2" fontId="11" fillId="0" borderId="9" xfId="0" applyNumberFormat="1" applyFont="1" applyFill="1" applyBorder="1" applyAlignment="1" applyProtection="1">
      <alignment horizontal="right"/>
      <protection hidden="1" locked="0"/>
    </xf>
    <xf numFmtId="2" fontId="11" fillId="0" borderId="28" xfId="0" applyNumberFormat="1" applyFont="1" applyFill="1" applyBorder="1" applyAlignment="1">
      <alignment horizontal="right"/>
    </xf>
    <xf numFmtId="2" fontId="11" fillId="0" borderId="8" xfId="0" applyNumberFormat="1" applyFont="1" applyFill="1" applyBorder="1" applyAlignment="1">
      <alignment horizontal="right"/>
    </xf>
    <xf numFmtId="2" fontId="11" fillId="0" borderId="29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left" vertical="center"/>
    </xf>
    <xf numFmtId="178" fontId="11" fillId="0" borderId="20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right"/>
    </xf>
    <xf numFmtId="178" fontId="11" fillId="0" borderId="18" xfId="0" applyNumberFormat="1" applyFont="1" applyBorder="1" applyAlignment="1">
      <alignment horizontal="right"/>
    </xf>
    <xf numFmtId="180" fontId="11" fillId="0" borderId="20" xfId="20" applyNumberFormat="1" applyFont="1" applyBorder="1" applyAlignment="1" applyProtection="1">
      <alignment horizontal="right"/>
      <protection hidden="1" locked="0"/>
    </xf>
    <xf numFmtId="180" fontId="11" fillId="0" borderId="17" xfId="20" applyNumberFormat="1" applyFont="1" applyBorder="1" applyAlignment="1" applyProtection="1">
      <alignment horizontal="right"/>
      <protection hidden="1" locked="0"/>
    </xf>
    <xf numFmtId="180" fontId="11" fillId="0" borderId="18" xfId="20" applyNumberFormat="1" applyFont="1" applyBorder="1" applyAlignment="1" applyProtection="1">
      <alignment horizontal="right"/>
      <protection locked="0"/>
    </xf>
    <xf numFmtId="178" fontId="11" fillId="0" borderId="20" xfId="0" applyNumberFormat="1" applyFont="1" applyFill="1" applyBorder="1" applyAlignment="1">
      <alignment horizontal="right"/>
    </xf>
    <xf numFmtId="178" fontId="11" fillId="0" borderId="17" xfId="0" applyNumberFormat="1" applyFont="1" applyFill="1" applyBorder="1" applyAlignment="1">
      <alignment horizontal="right"/>
    </xf>
    <xf numFmtId="179" fontId="12" fillId="0" borderId="20" xfId="0" applyNumberFormat="1" applyFont="1" applyFill="1" applyBorder="1" applyAlignment="1">
      <alignment horizontal="right"/>
    </xf>
    <xf numFmtId="179" fontId="12" fillId="0" borderId="17" xfId="0" applyNumberFormat="1" applyFont="1" applyFill="1" applyBorder="1" applyAlignment="1">
      <alignment horizontal="right"/>
    </xf>
    <xf numFmtId="180" fontId="11" fillId="0" borderId="20" xfId="20" applyNumberFormat="1" applyFont="1" applyFill="1" applyBorder="1" applyAlignment="1" applyProtection="1">
      <alignment horizontal="right"/>
      <protection hidden="1" locked="0"/>
    </xf>
    <xf numFmtId="180" fontId="11" fillId="0" borderId="17" xfId="20" applyNumberFormat="1" applyFont="1" applyFill="1" applyBorder="1" applyAlignment="1" applyProtection="1">
      <alignment horizontal="right"/>
      <protection hidden="1" locked="0"/>
    </xf>
    <xf numFmtId="180" fontId="11" fillId="0" borderId="18" xfId="20" applyNumberFormat="1" applyFont="1" applyFill="1" applyBorder="1" applyAlignment="1" applyProtection="1">
      <alignment horizontal="right"/>
      <protection hidden="1" locked="0"/>
    </xf>
    <xf numFmtId="2" fontId="11" fillId="0" borderId="20" xfId="0" applyNumberFormat="1" applyFont="1" applyFill="1" applyBorder="1" applyAlignment="1" applyProtection="1">
      <alignment horizontal="right"/>
      <protection hidden="1" locked="0"/>
    </xf>
    <xf numFmtId="2" fontId="11" fillId="0" borderId="17" xfId="0" applyNumberFormat="1" applyFont="1" applyFill="1" applyBorder="1" applyAlignment="1" applyProtection="1">
      <alignment horizontal="right"/>
      <protection hidden="1" locked="0"/>
    </xf>
    <xf numFmtId="2" fontId="11" fillId="0" borderId="18" xfId="0" applyNumberFormat="1" applyFont="1" applyFill="1" applyBorder="1" applyAlignment="1" applyProtection="1">
      <alignment horizontal="right"/>
      <protection hidden="1" locked="0"/>
    </xf>
    <xf numFmtId="2" fontId="11" fillId="0" borderId="20" xfId="0" applyNumberFormat="1" applyFont="1" applyFill="1" applyBorder="1" applyAlignment="1">
      <alignment horizontal="right"/>
    </xf>
    <xf numFmtId="2" fontId="11" fillId="0" borderId="17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2" fontId="11" fillId="0" borderId="22" xfId="0" applyNumberFormat="1" applyFont="1" applyFill="1" applyBorder="1" applyAlignment="1">
      <alignment horizontal="right"/>
    </xf>
    <xf numFmtId="2" fontId="11" fillId="0" borderId="14" xfId="0" applyNumberFormat="1" applyFont="1" applyFill="1" applyBorder="1" applyAlignment="1">
      <alignment horizontal="right"/>
    </xf>
    <xf numFmtId="2" fontId="11" fillId="0" borderId="32" xfId="0" applyNumberFormat="1" applyFont="1" applyFill="1" applyBorder="1" applyAlignment="1">
      <alignment horizontal="right"/>
    </xf>
    <xf numFmtId="38" fontId="11" fillId="0" borderId="33" xfId="21" applyFont="1" applyBorder="1" applyAlignment="1">
      <alignment horizontal="left" vertical="center"/>
    </xf>
    <xf numFmtId="179" fontId="11" fillId="0" borderId="16" xfId="21" applyNumberFormat="1" applyFont="1" applyBorder="1" applyAlignment="1">
      <alignment horizontal="right"/>
    </xf>
    <xf numFmtId="179" fontId="11" fillId="0" borderId="12" xfId="21" applyNumberFormat="1" applyFont="1" applyBorder="1" applyAlignment="1">
      <alignment horizontal="right"/>
    </xf>
    <xf numFmtId="178" fontId="11" fillId="0" borderId="13" xfId="0" applyNumberFormat="1" applyFont="1" applyBorder="1" applyAlignment="1">
      <alignment horizontal="right"/>
    </xf>
    <xf numFmtId="178" fontId="11" fillId="0" borderId="13" xfId="0" applyNumberFormat="1" applyFont="1" applyBorder="1" applyAlignment="1" applyProtection="1">
      <alignment horizontal="right"/>
      <protection locked="0"/>
    </xf>
    <xf numFmtId="180" fontId="11" fillId="0" borderId="16" xfId="20" applyNumberFormat="1" applyFont="1" applyBorder="1" applyAlignment="1" applyProtection="1">
      <alignment horizontal="right"/>
      <protection hidden="1" locked="0"/>
    </xf>
    <xf numFmtId="180" fontId="11" fillId="0" borderId="12" xfId="20" applyNumberFormat="1" applyFont="1" applyBorder="1" applyAlignment="1" applyProtection="1">
      <alignment horizontal="right"/>
      <protection hidden="1" locked="0"/>
    </xf>
    <xf numFmtId="180" fontId="11" fillId="0" borderId="13" xfId="20" applyNumberFormat="1" applyFont="1" applyBorder="1" applyAlignment="1" applyProtection="1">
      <alignment horizontal="right"/>
      <protection locked="0"/>
    </xf>
    <xf numFmtId="178" fontId="11" fillId="0" borderId="13" xfId="0" applyNumberFormat="1" applyFont="1" applyFill="1" applyBorder="1" applyAlignment="1" applyProtection="1">
      <alignment horizontal="right"/>
      <protection locked="0"/>
    </xf>
    <xf numFmtId="180" fontId="12" fillId="0" borderId="16" xfId="20" applyNumberFormat="1" applyFont="1" applyFill="1" applyBorder="1" applyAlignment="1">
      <alignment horizontal="right"/>
    </xf>
    <xf numFmtId="180" fontId="12" fillId="0" borderId="12" xfId="20" applyNumberFormat="1" applyFont="1" applyFill="1" applyBorder="1" applyAlignment="1">
      <alignment horizontal="right"/>
    </xf>
    <xf numFmtId="180" fontId="12" fillId="0" borderId="13" xfId="20" applyNumberFormat="1" applyFont="1" applyFill="1" applyBorder="1" applyAlignment="1">
      <alignment horizontal="right"/>
    </xf>
    <xf numFmtId="181" fontId="12" fillId="0" borderId="16" xfId="0" applyNumberFormat="1" applyFont="1" applyFill="1" applyBorder="1" applyAlignment="1">
      <alignment horizontal="right"/>
    </xf>
    <xf numFmtId="181" fontId="12" fillId="0" borderId="12" xfId="0" applyNumberFormat="1" applyFont="1" applyFill="1" applyBorder="1" applyAlignment="1">
      <alignment horizontal="right"/>
    </xf>
    <xf numFmtId="181" fontId="12" fillId="0" borderId="13" xfId="0" applyNumberFormat="1" applyFont="1" applyFill="1" applyBorder="1" applyAlignment="1">
      <alignment horizontal="right"/>
    </xf>
    <xf numFmtId="180" fontId="11" fillId="0" borderId="16" xfId="20" applyNumberFormat="1" applyFont="1" applyFill="1" applyBorder="1" applyAlignment="1" applyProtection="1">
      <alignment horizontal="right"/>
      <protection hidden="1" locked="0"/>
    </xf>
    <xf numFmtId="180" fontId="11" fillId="0" borderId="12" xfId="20" applyNumberFormat="1" applyFont="1" applyFill="1" applyBorder="1" applyAlignment="1" applyProtection="1">
      <alignment horizontal="right"/>
      <protection hidden="1" locked="0"/>
    </xf>
    <xf numFmtId="180" fontId="11" fillId="0" borderId="13" xfId="20" applyNumberFormat="1" applyFont="1" applyFill="1" applyBorder="1" applyAlignment="1" applyProtection="1">
      <alignment horizontal="right"/>
      <protection hidden="1" locked="0"/>
    </xf>
    <xf numFmtId="2" fontId="11" fillId="0" borderId="16" xfId="0" applyNumberFormat="1" applyFont="1" applyFill="1" applyBorder="1" applyAlignment="1" applyProtection="1">
      <alignment horizontal="right"/>
      <protection hidden="1" locked="0"/>
    </xf>
    <xf numFmtId="2" fontId="11" fillId="0" borderId="12" xfId="0" applyNumberFormat="1" applyFont="1" applyFill="1" applyBorder="1" applyAlignment="1" applyProtection="1">
      <alignment horizontal="right"/>
      <protection hidden="1" locked="0"/>
    </xf>
    <xf numFmtId="2" fontId="11" fillId="0" borderId="13" xfId="0" applyNumberFormat="1" applyFont="1" applyFill="1" applyBorder="1" applyAlignment="1" applyProtection="1">
      <alignment horizontal="right"/>
      <protection hidden="1" locked="0"/>
    </xf>
    <xf numFmtId="2" fontId="11" fillId="0" borderId="16" xfId="0" applyNumberFormat="1" applyFont="1" applyFill="1" applyBorder="1" applyAlignment="1">
      <alignment horizontal="right"/>
    </xf>
    <xf numFmtId="2" fontId="11" fillId="0" borderId="34" xfId="0" applyNumberFormat="1" applyFont="1" applyFill="1" applyBorder="1" applyAlignment="1">
      <alignment horizontal="right"/>
    </xf>
    <xf numFmtId="2" fontId="11" fillId="0" borderId="35" xfId="0" applyNumberFormat="1" applyFont="1" applyFill="1" applyBorder="1" applyAlignment="1">
      <alignment horizontal="right"/>
    </xf>
    <xf numFmtId="0" fontId="14" fillId="0" borderId="36" xfId="24" applyFont="1" applyFill="1" applyBorder="1" applyAlignment="1">
      <alignment vertical="center"/>
      <protection/>
    </xf>
    <xf numFmtId="0" fontId="14" fillId="0" borderId="27" xfId="24" applyFont="1" applyFill="1" applyBorder="1" applyAlignment="1">
      <alignment vertical="center"/>
      <protection/>
    </xf>
    <xf numFmtId="0" fontId="14" fillId="0" borderId="30" xfId="24" applyFont="1" applyFill="1" applyBorder="1" applyAlignment="1">
      <alignment vertical="center"/>
      <protection/>
    </xf>
    <xf numFmtId="0" fontId="14" fillId="0" borderId="37" xfId="24" applyFont="1" applyFill="1" applyBorder="1" applyAlignment="1">
      <alignment vertical="center"/>
      <protection/>
    </xf>
    <xf numFmtId="0" fontId="9" fillId="0" borderId="33" xfId="22" applyFont="1" applyFill="1" applyBorder="1" applyAlignment="1">
      <alignment horizontal="right" vertical="center"/>
      <protection/>
    </xf>
    <xf numFmtId="1" fontId="11" fillId="0" borderId="38" xfId="0" applyNumberFormat="1" applyFont="1" applyBorder="1" applyAlignment="1">
      <alignment horizontal="center" vertical="center"/>
    </xf>
    <xf numFmtId="9" fontId="11" fillId="0" borderId="38" xfId="20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2" fontId="11" fillId="0" borderId="38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177" fontId="11" fillId="0" borderId="38" xfId="0" applyNumberFormat="1" applyFont="1" applyFill="1" applyBorder="1" applyAlignment="1">
      <alignment horizontal="center" vertical="center"/>
    </xf>
    <xf numFmtId="180" fontId="11" fillId="0" borderId="10" xfId="20" applyNumberFormat="1" applyFont="1" applyBorder="1" applyAlignment="1" applyProtection="1">
      <alignment horizontal="right"/>
      <protection hidden="1" locked="0"/>
    </xf>
    <xf numFmtId="180" fontId="12" fillId="0" borderId="10" xfId="2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0" fontId="11" fillId="0" borderId="10" xfId="20" applyNumberFormat="1" applyFont="1" applyFill="1" applyBorder="1" applyAlignment="1" applyProtection="1">
      <alignment horizontal="right"/>
      <protection hidden="1" locked="0"/>
    </xf>
    <xf numFmtId="2" fontId="11" fillId="0" borderId="10" xfId="0" applyNumberFormat="1" applyFont="1" applyFill="1" applyBorder="1" applyAlignment="1" applyProtection="1">
      <alignment horizontal="right"/>
      <protection hidden="1" locked="0"/>
    </xf>
    <xf numFmtId="180" fontId="11" fillId="0" borderId="19" xfId="20" applyNumberFormat="1" applyFont="1" applyBorder="1" applyAlignment="1" applyProtection="1">
      <alignment horizontal="right"/>
      <protection hidden="1" locked="0"/>
    </xf>
    <xf numFmtId="180" fontId="11" fillId="0" borderId="19" xfId="20" applyNumberFormat="1" applyFont="1" applyFill="1" applyBorder="1" applyAlignment="1" applyProtection="1">
      <alignment horizontal="right"/>
      <protection hidden="1" locked="0"/>
    </xf>
    <xf numFmtId="2" fontId="11" fillId="0" borderId="19" xfId="0" applyNumberFormat="1" applyFont="1" applyFill="1" applyBorder="1" applyAlignment="1" applyProtection="1">
      <alignment horizontal="right"/>
      <protection hidden="1" locked="0"/>
    </xf>
    <xf numFmtId="180" fontId="11" fillId="0" borderId="11" xfId="20" applyNumberFormat="1" applyFont="1" applyBorder="1" applyAlignment="1" applyProtection="1">
      <alignment horizontal="right"/>
      <protection hidden="1" locked="0"/>
    </xf>
    <xf numFmtId="180" fontId="12" fillId="0" borderId="11" xfId="20" applyNumberFormat="1" applyFont="1" applyFill="1" applyBorder="1" applyAlignment="1">
      <alignment horizontal="right"/>
    </xf>
    <xf numFmtId="181" fontId="12" fillId="0" borderId="11" xfId="0" applyNumberFormat="1" applyFont="1" applyFill="1" applyBorder="1" applyAlignment="1">
      <alignment horizontal="right"/>
    </xf>
    <xf numFmtId="180" fontId="11" fillId="0" borderId="11" xfId="20" applyNumberFormat="1" applyFont="1" applyFill="1" applyBorder="1" applyAlignment="1" applyProtection="1">
      <alignment horizontal="right"/>
      <protection hidden="1" locked="0"/>
    </xf>
    <xf numFmtId="2" fontId="11" fillId="0" borderId="11" xfId="0" applyNumberFormat="1" applyFont="1" applyFill="1" applyBorder="1" applyAlignment="1" applyProtection="1">
      <alignment horizontal="right"/>
      <protection hidden="1" locked="0"/>
    </xf>
    <xf numFmtId="2" fontId="11" fillId="0" borderId="39" xfId="0" applyNumberFormat="1" applyFont="1" applyFill="1" applyBorder="1" applyAlignment="1" applyProtection="1">
      <alignment horizontal="right"/>
      <protection hidden="1" locked="0"/>
    </xf>
    <xf numFmtId="38" fontId="11" fillId="0" borderId="33" xfId="21" applyFont="1" applyBorder="1" applyAlignment="1">
      <alignment horizontal="right" vertical="center"/>
    </xf>
    <xf numFmtId="0" fontId="12" fillId="0" borderId="40" xfId="0" applyFont="1" applyFill="1" applyBorder="1" applyAlignment="1">
      <alignment horizontal="left" vertical="center"/>
    </xf>
    <xf numFmtId="180" fontId="11" fillId="0" borderId="41" xfId="20" applyNumberFormat="1" applyFont="1" applyBorder="1" applyAlignment="1" applyProtection="1">
      <alignment horizontal="right"/>
      <protection hidden="1" locked="0"/>
    </xf>
    <xf numFmtId="180" fontId="11" fillId="0" borderId="42" xfId="20" applyNumberFormat="1" applyFont="1" applyBorder="1" applyAlignment="1" applyProtection="1">
      <alignment horizontal="right"/>
      <protection hidden="1" locked="0"/>
    </xf>
    <xf numFmtId="180" fontId="11" fillId="0" borderId="43" xfId="20" applyNumberFormat="1" applyFont="1" applyBorder="1" applyAlignment="1" applyProtection="1">
      <alignment horizontal="right"/>
      <protection locked="0"/>
    </xf>
    <xf numFmtId="180" fontId="12" fillId="0" borderId="44" xfId="20" applyNumberFormat="1" applyFont="1" applyFill="1" applyBorder="1" applyAlignment="1">
      <alignment horizontal="right"/>
    </xf>
    <xf numFmtId="180" fontId="12" fillId="0" borderId="45" xfId="20" applyNumberFormat="1" applyFont="1" applyFill="1" applyBorder="1" applyAlignment="1">
      <alignment horizontal="right"/>
    </xf>
    <xf numFmtId="180" fontId="12" fillId="0" borderId="46" xfId="20" applyNumberFormat="1" applyFont="1" applyFill="1" applyBorder="1" applyAlignment="1">
      <alignment horizontal="right"/>
    </xf>
    <xf numFmtId="181" fontId="12" fillId="0" borderId="44" xfId="0" applyNumberFormat="1" applyFont="1" applyFill="1" applyBorder="1" applyAlignment="1">
      <alignment horizontal="right"/>
    </xf>
    <xf numFmtId="181" fontId="12" fillId="0" borderId="45" xfId="0" applyNumberFormat="1" applyFont="1" applyFill="1" applyBorder="1" applyAlignment="1">
      <alignment horizontal="right"/>
    </xf>
    <xf numFmtId="181" fontId="12" fillId="0" borderId="46" xfId="0" applyNumberFormat="1" applyFont="1" applyFill="1" applyBorder="1" applyAlignment="1">
      <alignment horizontal="right"/>
    </xf>
    <xf numFmtId="180" fontId="11" fillId="0" borderId="41" xfId="20" applyNumberFormat="1" applyFont="1" applyFill="1" applyBorder="1" applyAlignment="1" applyProtection="1">
      <alignment horizontal="right"/>
      <protection hidden="1" locked="0"/>
    </xf>
    <xf numFmtId="180" fontId="11" fillId="0" borderId="42" xfId="20" applyNumberFormat="1" applyFont="1" applyFill="1" applyBorder="1" applyAlignment="1" applyProtection="1">
      <alignment horizontal="right"/>
      <protection hidden="1" locked="0"/>
    </xf>
    <xf numFmtId="180" fontId="11" fillId="0" borderId="43" xfId="20" applyNumberFormat="1" applyFont="1" applyFill="1" applyBorder="1" applyAlignment="1" applyProtection="1">
      <alignment horizontal="right"/>
      <protection hidden="1" locked="0"/>
    </xf>
    <xf numFmtId="2" fontId="11" fillId="0" borderId="41" xfId="0" applyNumberFormat="1" applyFont="1" applyFill="1" applyBorder="1" applyAlignment="1" applyProtection="1">
      <alignment horizontal="right"/>
      <protection hidden="1" locked="0"/>
    </xf>
    <xf numFmtId="2" fontId="11" fillId="0" borderId="42" xfId="0" applyNumberFormat="1" applyFont="1" applyFill="1" applyBorder="1" applyAlignment="1" applyProtection="1">
      <alignment horizontal="right"/>
      <protection hidden="1" locked="0"/>
    </xf>
    <xf numFmtId="2" fontId="11" fillId="0" borderId="43" xfId="0" applyNumberFormat="1" applyFont="1" applyFill="1" applyBorder="1" applyAlignment="1" applyProtection="1">
      <alignment horizontal="right"/>
      <protection hidden="1" locked="0"/>
    </xf>
    <xf numFmtId="0" fontId="12" fillId="0" borderId="47" xfId="0" applyFont="1" applyFill="1" applyBorder="1" applyAlignment="1">
      <alignment horizontal="left" vertical="center"/>
    </xf>
    <xf numFmtId="180" fontId="11" fillId="0" borderId="48" xfId="20" applyNumberFormat="1" applyFont="1" applyBorder="1" applyAlignment="1" applyProtection="1">
      <alignment horizontal="right"/>
      <protection hidden="1" locked="0"/>
    </xf>
    <xf numFmtId="180" fontId="11" fillId="0" borderId="49" xfId="20" applyNumberFormat="1" applyFont="1" applyBorder="1" applyAlignment="1" applyProtection="1">
      <alignment horizontal="right"/>
      <protection hidden="1" locked="0"/>
    </xf>
    <xf numFmtId="180" fontId="11" fillId="0" borderId="50" xfId="20" applyNumberFormat="1" applyFont="1" applyBorder="1" applyAlignment="1" applyProtection="1">
      <alignment horizontal="right"/>
      <protection locked="0"/>
    </xf>
    <xf numFmtId="180" fontId="12" fillId="0" borderId="48" xfId="20" applyNumberFormat="1" applyFont="1" applyFill="1" applyBorder="1" applyAlignment="1">
      <alignment horizontal="right"/>
    </xf>
    <xf numFmtId="180" fontId="12" fillId="0" borderId="49" xfId="20" applyNumberFormat="1" applyFont="1" applyFill="1" applyBorder="1" applyAlignment="1">
      <alignment horizontal="right"/>
    </xf>
    <xf numFmtId="180" fontId="12" fillId="0" borderId="50" xfId="20" applyNumberFormat="1" applyFont="1" applyFill="1" applyBorder="1" applyAlignment="1">
      <alignment horizontal="right"/>
    </xf>
    <xf numFmtId="181" fontId="12" fillId="0" borderId="48" xfId="0" applyNumberFormat="1" applyFont="1" applyFill="1" applyBorder="1" applyAlignment="1">
      <alignment horizontal="right"/>
    </xf>
    <xf numFmtId="181" fontId="12" fillId="0" borderId="49" xfId="0" applyNumberFormat="1" applyFont="1" applyFill="1" applyBorder="1" applyAlignment="1">
      <alignment horizontal="right"/>
    </xf>
    <xf numFmtId="181" fontId="12" fillId="0" borderId="50" xfId="0" applyNumberFormat="1" applyFont="1" applyFill="1" applyBorder="1" applyAlignment="1">
      <alignment horizontal="right"/>
    </xf>
    <xf numFmtId="180" fontId="11" fillId="0" borderId="48" xfId="20" applyNumberFormat="1" applyFont="1" applyFill="1" applyBorder="1" applyAlignment="1" applyProtection="1">
      <alignment horizontal="right"/>
      <protection hidden="1" locked="0"/>
    </xf>
    <xf numFmtId="180" fontId="11" fillId="0" borderId="49" xfId="20" applyNumberFormat="1" applyFont="1" applyFill="1" applyBorder="1" applyAlignment="1" applyProtection="1">
      <alignment horizontal="right"/>
      <protection hidden="1" locked="0"/>
    </xf>
    <xf numFmtId="180" fontId="11" fillId="0" borderId="50" xfId="20" applyNumberFormat="1" applyFont="1" applyFill="1" applyBorder="1" applyAlignment="1" applyProtection="1">
      <alignment horizontal="right"/>
      <protection hidden="1" locked="0"/>
    </xf>
    <xf numFmtId="2" fontId="11" fillId="0" borderId="48" xfId="0" applyNumberFormat="1" applyFont="1" applyFill="1" applyBorder="1" applyAlignment="1" applyProtection="1">
      <alignment horizontal="right"/>
      <protection hidden="1" locked="0"/>
    </xf>
    <xf numFmtId="2" fontId="11" fillId="0" borderId="49" xfId="0" applyNumberFormat="1" applyFont="1" applyFill="1" applyBorder="1" applyAlignment="1" applyProtection="1">
      <alignment horizontal="right"/>
      <protection hidden="1" locked="0"/>
    </xf>
    <xf numFmtId="2" fontId="11" fillId="0" borderId="50" xfId="0" applyNumberFormat="1" applyFont="1" applyFill="1" applyBorder="1" applyAlignment="1" applyProtection="1">
      <alignment horizontal="right"/>
      <protection hidden="1" locked="0"/>
    </xf>
    <xf numFmtId="0" fontId="11" fillId="0" borderId="37" xfId="0" applyFont="1" applyBorder="1" applyAlignment="1">
      <alignment horizontal="left" vertical="center"/>
    </xf>
    <xf numFmtId="180" fontId="11" fillId="0" borderId="21" xfId="20" applyNumberFormat="1" applyFont="1" applyBorder="1" applyAlignment="1" applyProtection="1">
      <alignment horizontal="right"/>
      <protection hidden="1" locked="0"/>
    </xf>
    <xf numFmtId="180" fontId="11" fillId="0" borderId="14" xfId="20" applyNumberFormat="1" applyFont="1" applyBorder="1" applyAlignment="1" applyProtection="1">
      <alignment horizontal="right"/>
      <protection hidden="1" locked="0"/>
    </xf>
    <xf numFmtId="180" fontId="11" fillId="0" borderId="15" xfId="20" applyNumberFormat="1" applyFont="1" applyBorder="1" applyAlignment="1" applyProtection="1">
      <alignment horizontal="right"/>
      <protection locked="0"/>
    </xf>
    <xf numFmtId="180" fontId="12" fillId="0" borderId="21" xfId="20" applyNumberFormat="1" applyFont="1" applyFill="1" applyBorder="1" applyAlignment="1">
      <alignment horizontal="right"/>
    </xf>
    <xf numFmtId="180" fontId="12" fillId="0" borderId="14" xfId="20" applyNumberFormat="1" applyFont="1" applyFill="1" applyBorder="1" applyAlignment="1">
      <alignment horizontal="right"/>
    </xf>
    <xf numFmtId="180" fontId="12" fillId="0" borderId="15" xfId="20" applyNumberFormat="1" applyFont="1" applyFill="1" applyBorder="1" applyAlignment="1">
      <alignment horizontal="right"/>
    </xf>
    <xf numFmtId="181" fontId="12" fillId="0" borderId="21" xfId="0" applyNumberFormat="1" applyFont="1" applyFill="1" applyBorder="1" applyAlignment="1">
      <alignment horizontal="right"/>
    </xf>
    <xf numFmtId="181" fontId="12" fillId="0" borderId="14" xfId="0" applyNumberFormat="1" applyFont="1" applyFill="1" applyBorder="1" applyAlignment="1">
      <alignment horizontal="right"/>
    </xf>
    <xf numFmtId="181" fontId="12" fillId="0" borderId="15" xfId="0" applyNumberFormat="1" applyFont="1" applyFill="1" applyBorder="1" applyAlignment="1">
      <alignment horizontal="right"/>
    </xf>
    <xf numFmtId="180" fontId="11" fillId="0" borderId="21" xfId="20" applyNumberFormat="1" applyFont="1" applyFill="1" applyBorder="1" applyAlignment="1" applyProtection="1">
      <alignment horizontal="right"/>
      <protection hidden="1" locked="0"/>
    </xf>
    <xf numFmtId="180" fontId="11" fillId="0" borderId="14" xfId="20" applyNumberFormat="1" applyFont="1" applyFill="1" applyBorder="1" applyAlignment="1" applyProtection="1">
      <alignment horizontal="right"/>
      <protection hidden="1" locked="0"/>
    </xf>
    <xf numFmtId="180" fontId="11" fillId="0" borderId="15" xfId="20" applyNumberFormat="1" applyFont="1" applyFill="1" applyBorder="1" applyAlignment="1" applyProtection="1">
      <alignment horizontal="right"/>
      <protection hidden="1" locked="0"/>
    </xf>
    <xf numFmtId="2" fontId="11" fillId="0" borderId="21" xfId="0" applyNumberFormat="1" applyFont="1" applyFill="1" applyBorder="1" applyAlignment="1" applyProtection="1">
      <alignment horizontal="right"/>
      <protection hidden="1" locked="0"/>
    </xf>
    <xf numFmtId="2" fontId="11" fillId="0" borderId="14" xfId="0" applyNumberFormat="1" applyFont="1" applyFill="1" applyBorder="1" applyAlignment="1" applyProtection="1">
      <alignment horizontal="right"/>
      <protection hidden="1" locked="0"/>
    </xf>
    <xf numFmtId="2" fontId="11" fillId="0" borderId="15" xfId="0" applyNumberFormat="1" applyFont="1" applyFill="1" applyBorder="1" applyAlignment="1" applyProtection="1">
      <alignment horizontal="right"/>
      <protection hidden="1" locked="0"/>
    </xf>
    <xf numFmtId="38" fontId="12" fillId="0" borderId="47" xfId="21" applyFont="1" applyFill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38" fontId="12" fillId="0" borderId="10" xfId="25" applyFont="1" applyFill="1" applyBorder="1" applyAlignment="1">
      <alignment horizontal="right"/>
    </xf>
    <xf numFmtId="38" fontId="12" fillId="0" borderId="8" xfId="25" applyFont="1" applyFill="1" applyBorder="1" applyAlignment="1">
      <alignment horizontal="right"/>
    </xf>
    <xf numFmtId="38" fontId="11" fillId="0" borderId="9" xfId="25" applyFont="1" applyBorder="1" applyAlignment="1">
      <alignment horizontal="right"/>
    </xf>
    <xf numFmtId="38" fontId="12" fillId="0" borderId="19" xfId="25" applyFont="1" applyFill="1" applyBorder="1" applyAlignment="1">
      <alignment horizontal="right"/>
    </xf>
    <xf numFmtId="38" fontId="12" fillId="0" borderId="17" xfId="25" applyFont="1" applyFill="1" applyBorder="1" applyAlignment="1">
      <alignment horizontal="right"/>
    </xf>
    <xf numFmtId="38" fontId="11" fillId="0" borderId="18" xfId="25" applyFont="1" applyBorder="1" applyAlignment="1">
      <alignment horizontal="right"/>
    </xf>
    <xf numFmtId="38" fontId="12" fillId="0" borderId="41" xfId="25" applyFont="1" applyFill="1" applyBorder="1" applyAlignment="1">
      <alignment horizontal="right"/>
    </xf>
    <xf numFmtId="38" fontId="12" fillId="0" borderId="42" xfId="25" applyFont="1" applyFill="1" applyBorder="1" applyAlignment="1">
      <alignment horizontal="right"/>
    </xf>
    <xf numFmtId="38" fontId="11" fillId="0" borderId="43" xfId="25" applyFont="1" applyBorder="1" applyAlignment="1">
      <alignment horizontal="right"/>
    </xf>
    <xf numFmtId="38" fontId="12" fillId="0" borderId="48" xfId="25" applyFont="1" applyFill="1" applyBorder="1" applyAlignment="1">
      <alignment horizontal="right"/>
    </xf>
    <xf numFmtId="38" fontId="12" fillId="0" borderId="49" xfId="25" applyFont="1" applyFill="1" applyBorder="1" applyAlignment="1">
      <alignment horizontal="right"/>
    </xf>
    <xf numFmtId="38" fontId="11" fillId="0" borderId="50" xfId="25" applyFont="1" applyBorder="1" applyAlignment="1">
      <alignment horizontal="right"/>
    </xf>
    <xf numFmtId="38" fontId="11" fillId="0" borderId="21" xfId="25" applyFont="1" applyBorder="1" applyAlignment="1">
      <alignment horizontal="right"/>
    </xf>
    <xf numFmtId="38" fontId="11" fillId="0" borderId="14" xfId="25" applyFont="1" applyBorder="1" applyAlignment="1">
      <alignment horizontal="right"/>
    </xf>
    <xf numFmtId="38" fontId="11" fillId="0" borderId="15" xfId="25" applyFont="1" applyBorder="1" applyAlignment="1">
      <alignment horizontal="right"/>
    </xf>
    <xf numFmtId="38" fontId="11" fillId="0" borderId="11" xfId="25" applyFont="1" applyBorder="1" applyAlignment="1">
      <alignment horizontal="right"/>
    </xf>
    <xf numFmtId="38" fontId="11" fillId="0" borderId="12" xfId="25" applyFont="1" applyBorder="1" applyAlignment="1">
      <alignment horizontal="right"/>
    </xf>
    <xf numFmtId="38" fontId="11" fillId="0" borderId="13" xfId="25" applyFont="1" applyBorder="1" applyAlignment="1">
      <alignment horizontal="right"/>
    </xf>
    <xf numFmtId="38" fontId="11" fillId="0" borderId="21" xfId="25" applyFont="1" applyFill="1" applyBorder="1" applyAlignment="1">
      <alignment horizontal="right"/>
    </xf>
    <xf numFmtId="38" fontId="11" fillId="0" borderId="14" xfId="25" applyFont="1" applyFill="1" applyBorder="1" applyAlignment="1">
      <alignment horizontal="right"/>
    </xf>
    <xf numFmtId="38" fontId="11" fillId="0" borderId="11" xfId="25" applyFont="1" applyFill="1" applyBorder="1" applyAlignment="1">
      <alignment horizontal="right"/>
    </xf>
    <xf numFmtId="38" fontId="11" fillId="0" borderId="12" xfId="25" applyFont="1" applyFill="1" applyBorder="1" applyAlignment="1">
      <alignment horizontal="right"/>
    </xf>
    <xf numFmtId="38" fontId="11" fillId="0" borderId="16" xfId="25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2" fontId="11" fillId="0" borderId="24" xfId="0" applyNumberFormat="1" applyFont="1" applyFill="1" applyBorder="1" applyAlignment="1">
      <alignment horizontal="right"/>
    </xf>
    <xf numFmtId="2" fontId="11" fillId="0" borderId="25" xfId="0" applyNumberFormat="1" applyFont="1" applyFill="1" applyBorder="1" applyAlignment="1">
      <alignment horizontal="right"/>
    </xf>
    <xf numFmtId="2" fontId="11" fillId="0" borderId="51" xfId="0" applyNumberFormat="1" applyFont="1" applyFill="1" applyBorder="1" applyAlignment="1">
      <alignment horizontal="right"/>
    </xf>
    <xf numFmtId="38" fontId="11" fillId="0" borderId="39" xfId="25" applyFont="1" applyBorder="1" applyAlignment="1">
      <alignment horizontal="right"/>
    </xf>
    <xf numFmtId="0" fontId="11" fillId="0" borderId="52" xfId="0" applyFont="1" applyBorder="1" applyAlignment="1">
      <alignment vertical="center"/>
    </xf>
    <xf numFmtId="1" fontId="15" fillId="0" borderId="0" xfId="0" applyNumberFormat="1" applyFont="1" applyAlignment="1">
      <alignment horizontal="left" vertical="center"/>
    </xf>
    <xf numFmtId="179" fontId="5" fillId="0" borderId="17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12" fillId="0" borderId="53" xfId="0" applyFont="1" applyFill="1" applyBorder="1" applyAlignment="1">
      <alignment horizontal="left" vertical="center"/>
    </xf>
    <xf numFmtId="179" fontId="12" fillId="0" borderId="24" xfId="0" applyNumberFormat="1" applyFont="1" applyFill="1" applyBorder="1" applyAlignment="1">
      <alignment horizontal="right"/>
    </xf>
    <xf numFmtId="179" fontId="12" fillId="0" borderId="25" xfId="0" applyNumberFormat="1" applyFont="1" applyFill="1" applyBorder="1" applyAlignment="1">
      <alignment horizontal="right"/>
    </xf>
    <xf numFmtId="178" fontId="11" fillId="0" borderId="26" xfId="0" applyNumberFormat="1" applyFont="1" applyBorder="1" applyAlignment="1">
      <alignment horizontal="right"/>
    </xf>
    <xf numFmtId="180" fontId="11" fillId="0" borderId="24" xfId="20" applyNumberFormat="1" applyFont="1" applyBorder="1" applyAlignment="1" applyProtection="1">
      <alignment horizontal="right"/>
      <protection hidden="1" locked="0"/>
    </xf>
    <xf numFmtId="180" fontId="11" fillId="0" borderId="25" xfId="20" applyNumberFormat="1" applyFont="1" applyBorder="1" applyAlignment="1" applyProtection="1">
      <alignment horizontal="right"/>
      <protection hidden="1" locked="0"/>
    </xf>
    <xf numFmtId="180" fontId="11" fillId="0" borderId="26" xfId="20" applyNumberFormat="1" applyFont="1" applyBorder="1" applyAlignment="1" applyProtection="1">
      <alignment horizontal="right"/>
      <protection locked="0"/>
    </xf>
    <xf numFmtId="180" fontId="12" fillId="0" borderId="24" xfId="20" applyNumberFormat="1" applyFont="1" applyFill="1" applyBorder="1" applyAlignment="1">
      <alignment horizontal="right"/>
    </xf>
    <xf numFmtId="180" fontId="12" fillId="0" borderId="25" xfId="20" applyNumberFormat="1" applyFont="1" applyFill="1" applyBorder="1" applyAlignment="1">
      <alignment horizontal="right"/>
    </xf>
    <xf numFmtId="180" fontId="12" fillId="0" borderId="26" xfId="20" applyNumberFormat="1" applyFont="1" applyFill="1" applyBorder="1" applyAlignment="1">
      <alignment horizontal="right"/>
    </xf>
    <xf numFmtId="181" fontId="12" fillId="0" borderId="24" xfId="0" applyNumberFormat="1" applyFont="1" applyFill="1" applyBorder="1" applyAlignment="1">
      <alignment horizontal="right"/>
    </xf>
    <xf numFmtId="181" fontId="12" fillId="0" borderId="25" xfId="0" applyNumberFormat="1" applyFont="1" applyFill="1" applyBorder="1" applyAlignment="1">
      <alignment horizontal="right"/>
    </xf>
    <xf numFmtId="181" fontId="12" fillId="0" borderId="26" xfId="0" applyNumberFormat="1" applyFont="1" applyFill="1" applyBorder="1" applyAlignment="1">
      <alignment horizontal="right"/>
    </xf>
    <xf numFmtId="180" fontId="11" fillId="0" borderId="24" xfId="20" applyNumberFormat="1" applyFont="1" applyFill="1" applyBorder="1" applyAlignment="1" applyProtection="1">
      <alignment horizontal="right"/>
      <protection hidden="1" locked="0"/>
    </xf>
    <xf numFmtId="180" fontId="11" fillId="0" borderId="25" xfId="20" applyNumberFormat="1" applyFont="1" applyFill="1" applyBorder="1" applyAlignment="1" applyProtection="1">
      <alignment horizontal="right"/>
      <protection hidden="1" locked="0"/>
    </xf>
    <xf numFmtId="180" fontId="11" fillId="0" borderId="26" xfId="20" applyNumberFormat="1" applyFont="1" applyFill="1" applyBorder="1" applyAlignment="1" applyProtection="1">
      <alignment horizontal="right"/>
      <protection hidden="1" locked="0"/>
    </xf>
    <xf numFmtId="2" fontId="11" fillId="0" borderId="24" xfId="0" applyNumberFormat="1" applyFont="1" applyFill="1" applyBorder="1" applyAlignment="1" applyProtection="1">
      <alignment horizontal="right"/>
      <protection hidden="1" locked="0"/>
    </xf>
    <xf numFmtId="2" fontId="11" fillId="0" borderId="25" xfId="0" applyNumberFormat="1" applyFont="1" applyFill="1" applyBorder="1" applyAlignment="1" applyProtection="1">
      <alignment horizontal="right"/>
      <protection hidden="1" locked="0"/>
    </xf>
    <xf numFmtId="2" fontId="11" fillId="0" borderId="26" xfId="0" applyNumberFormat="1" applyFont="1" applyFill="1" applyBorder="1" applyAlignment="1" applyProtection="1">
      <alignment horizontal="right"/>
      <protection hidden="1" locked="0"/>
    </xf>
    <xf numFmtId="0" fontId="16" fillId="0" borderId="54" xfId="0" applyFont="1" applyFill="1" applyBorder="1" applyAlignment="1">
      <alignment horizontal="left" vertical="center" wrapText="1"/>
    </xf>
    <xf numFmtId="179" fontId="12" fillId="0" borderId="55" xfId="0" applyNumberFormat="1" applyFont="1" applyFill="1" applyBorder="1" applyAlignment="1">
      <alignment horizontal="right"/>
    </xf>
    <xf numFmtId="179" fontId="12" fillId="0" borderId="56" xfId="0" applyNumberFormat="1" applyFont="1" applyFill="1" applyBorder="1" applyAlignment="1">
      <alignment horizontal="right"/>
    </xf>
    <xf numFmtId="178" fontId="11" fillId="0" borderId="57" xfId="0" applyNumberFormat="1" applyFont="1" applyBorder="1" applyAlignment="1">
      <alignment horizontal="right"/>
    </xf>
    <xf numFmtId="180" fontId="11" fillId="0" borderId="55" xfId="20" applyNumberFormat="1" applyFont="1" applyBorder="1" applyAlignment="1" applyProtection="1">
      <alignment horizontal="right"/>
      <protection hidden="1" locked="0"/>
    </xf>
    <xf numFmtId="180" fontId="11" fillId="0" borderId="56" xfId="20" applyNumberFormat="1" applyFont="1" applyBorder="1" applyAlignment="1" applyProtection="1">
      <alignment horizontal="right"/>
      <protection hidden="1" locked="0"/>
    </xf>
    <xf numFmtId="180" fontId="11" fillId="0" borderId="57" xfId="20" applyNumberFormat="1" applyFont="1" applyBorder="1" applyAlignment="1" applyProtection="1">
      <alignment horizontal="right"/>
      <protection locked="0"/>
    </xf>
    <xf numFmtId="180" fontId="12" fillId="0" borderId="55" xfId="20" applyNumberFormat="1" applyFont="1" applyFill="1" applyBorder="1" applyAlignment="1">
      <alignment horizontal="right"/>
    </xf>
    <xf numFmtId="180" fontId="12" fillId="0" borderId="56" xfId="20" applyNumberFormat="1" applyFont="1" applyFill="1" applyBorder="1" applyAlignment="1">
      <alignment horizontal="right"/>
    </xf>
    <xf numFmtId="180" fontId="12" fillId="0" borderId="57" xfId="20" applyNumberFormat="1" applyFont="1" applyFill="1" applyBorder="1" applyAlignment="1">
      <alignment horizontal="right"/>
    </xf>
    <xf numFmtId="181" fontId="12" fillId="0" borderId="55" xfId="0" applyNumberFormat="1" applyFont="1" applyFill="1" applyBorder="1" applyAlignment="1">
      <alignment horizontal="right"/>
    </xf>
    <xf numFmtId="181" fontId="12" fillId="0" borderId="56" xfId="0" applyNumberFormat="1" applyFont="1" applyFill="1" applyBorder="1" applyAlignment="1">
      <alignment horizontal="right"/>
    </xf>
    <xf numFmtId="181" fontId="12" fillId="0" borderId="57" xfId="0" applyNumberFormat="1" applyFont="1" applyFill="1" applyBorder="1" applyAlignment="1">
      <alignment horizontal="right"/>
    </xf>
    <xf numFmtId="180" fontId="11" fillId="0" borderId="55" xfId="20" applyNumberFormat="1" applyFont="1" applyFill="1" applyBorder="1" applyAlignment="1" applyProtection="1">
      <alignment horizontal="right"/>
      <protection hidden="1" locked="0"/>
    </xf>
    <xf numFmtId="180" fontId="11" fillId="0" borderId="56" xfId="20" applyNumberFormat="1" applyFont="1" applyFill="1" applyBorder="1" applyAlignment="1" applyProtection="1">
      <alignment horizontal="right"/>
      <protection hidden="1" locked="0"/>
    </xf>
    <xf numFmtId="180" fontId="11" fillId="0" borderId="57" xfId="20" applyNumberFormat="1" applyFont="1" applyFill="1" applyBorder="1" applyAlignment="1" applyProtection="1">
      <alignment horizontal="right"/>
      <protection hidden="1" locked="0"/>
    </xf>
    <xf numFmtId="2" fontId="11" fillId="0" borderId="55" xfId="0" applyNumberFormat="1" applyFont="1" applyFill="1" applyBorder="1" applyAlignment="1" applyProtection="1">
      <alignment horizontal="right"/>
      <protection hidden="1" locked="0"/>
    </xf>
    <xf numFmtId="2" fontId="11" fillId="0" borderId="56" xfId="0" applyNumberFormat="1" applyFont="1" applyFill="1" applyBorder="1" applyAlignment="1" applyProtection="1">
      <alignment horizontal="right"/>
      <protection hidden="1" locked="0"/>
    </xf>
    <xf numFmtId="2" fontId="11" fillId="0" borderId="57" xfId="0" applyNumberFormat="1" applyFont="1" applyFill="1" applyBorder="1" applyAlignment="1" applyProtection="1">
      <alignment horizontal="right"/>
      <protection hidden="1" locked="0"/>
    </xf>
    <xf numFmtId="2" fontId="11" fillId="0" borderId="55" xfId="0" applyNumberFormat="1" applyFont="1" applyFill="1" applyBorder="1" applyAlignment="1">
      <alignment horizontal="right"/>
    </xf>
    <xf numFmtId="2" fontId="11" fillId="0" borderId="56" xfId="0" applyNumberFormat="1" applyFont="1" applyFill="1" applyBorder="1" applyAlignment="1">
      <alignment horizontal="right"/>
    </xf>
    <xf numFmtId="2" fontId="11" fillId="0" borderId="58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80" fontId="0" fillId="0" borderId="0" xfId="2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11" fillId="0" borderId="59" xfId="0" applyNumberFormat="1" applyFont="1" applyBorder="1" applyAlignment="1">
      <alignment horizontal="center" vertical="center" wrapText="1"/>
    </xf>
    <xf numFmtId="1" fontId="11" fillId="0" borderId="60" xfId="0" applyNumberFormat="1" applyFont="1" applyBorder="1" applyAlignment="1">
      <alignment horizontal="center" vertical="center" wrapText="1"/>
    </xf>
    <xf numFmtId="1" fontId="11" fillId="0" borderId="61" xfId="0" applyNumberFormat="1" applyFont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NumberFormat="1" applyFont="1" applyFill="1" applyBorder="1" applyAlignment="1">
      <alignment horizontal="center" vertical="center" wrapText="1"/>
    </xf>
    <xf numFmtId="2" fontId="11" fillId="0" borderId="59" xfId="0" applyNumberFormat="1" applyFont="1" applyFill="1" applyBorder="1" applyAlignment="1">
      <alignment horizontal="center" vertical="center" wrapText="1"/>
    </xf>
    <xf numFmtId="2" fontId="11" fillId="0" borderId="60" xfId="0" applyNumberFormat="1" applyFont="1" applyFill="1" applyBorder="1" applyAlignment="1">
      <alignment horizontal="center" vertical="center" wrapText="1"/>
    </xf>
    <xf numFmtId="2" fontId="11" fillId="0" borderId="61" xfId="0" applyNumberFormat="1" applyFont="1" applyFill="1" applyBorder="1" applyAlignment="1">
      <alignment horizontal="center" vertical="center" wrapText="1"/>
    </xf>
    <xf numFmtId="177" fontId="11" fillId="0" borderId="59" xfId="0" applyNumberFormat="1" applyFont="1" applyFill="1" applyBorder="1" applyAlignment="1">
      <alignment horizontal="center" vertical="center" wrapText="1"/>
    </xf>
    <xf numFmtId="177" fontId="11" fillId="0" borderId="60" xfId="0" applyNumberFormat="1" applyFont="1" applyFill="1" applyBorder="1" applyAlignment="1">
      <alignment horizontal="center" vertical="center" wrapText="1"/>
    </xf>
    <xf numFmtId="177" fontId="11" fillId="0" borderId="61" xfId="0" applyNumberFormat="1" applyFont="1" applyFill="1" applyBorder="1" applyAlignment="1">
      <alignment horizontal="center" vertical="center" wrapText="1"/>
    </xf>
    <xf numFmtId="9" fontId="11" fillId="0" borderId="59" xfId="20" applyFont="1" applyFill="1" applyBorder="1" applyAlignment="1">
      <alignment horizontal="center" vertical="center" wrapText="1"/>
    </xf>
    <xf numFmtId="9" fontId="11" fillId="0" borderId="60" xfId="20" applyFont="1" applyFill="1" applyBorder="1" applyAlignment="1">
      <alignment horizontal="center" vertical="center" wrapText="1"/>
    </xf>
    <xf numFmtId="9" fontId="11" fillId="0" borderId="61" xfId="20" applyFont="1" applyFill="1" applyBorder="1" applyAlignment="1">
      <alignment horizontal="center" vertical="center" wrapText="1"/>
    </xf>
    <xf numFmtId="1" fontId="11" fillId="0" borderId="59" xfId="0" applyNumberFormat="1" applyFont="1" applyFill="1" applyBorder="1" applyAlignment="1">
      <alignment horizontal="center" vertical="center" wrapText="1"/>
    </xf>
    <xf numFmtId="1" fontId="11" fillId="0" borderId="60" xfId="0" applyNumberFormat="1" applyFont="1" applyFill="1" applyBorder="1" applyAlignment="1">
      <alignment horizontal="center" vertical="center" wrapText="1"/>
    </xf>
    <xf numFmtId="1" fontId="11" fillId="0" borderId="61" xfId="0" applyNumberFormat="1" applyFont="1" applyFill="1" applyBorder="1" applyAlignment="1">
      <alignment horizontal="center" vertical="center" wrapText="1"/>
    </xf>
    <xf numFmtId="0" fontId="9" fillId="0" borderId="52" xfId="22" applyFont="1" applyFill="1" applyBorder="1" applyAlignment="1">
      <alignment horizontal="center" vertical="center"/>
      <protection/>
    </xf>
    <xf numFmtId="0" fontId="9" fillId="0" borderId="33" xfId="22" applyFont="1" applyFill="1" applyBorder="1" applyAlignment="1">
      <alignment horizontal="center" vertical="center"/>
      <protection/>
    </xf>
    <xf numFmtId="180" fontId="9" fillId="0" borderId="65" xfId="20" applyNumberFormat="1" applyFont="1" applyFill="1" applyBorder="1" applyAlignment="1">
      <alignment horizontal="center" vertical="center" wrapText="1"/>
    </xf>
    <xf numFmtId="180" fontId="9" fillId="0" borderId="66" xfId="20" applyNumberFormat="1" applyFont="1" applyFill="1" applyBorder="1" applyAlignment="1">
      <alignment horizontal="center" vertical="center" wrapText="1"/>
    </xf>
    <xf numFmtId="1" fontId="9" fillId="0" borderId="65" xfId="22" applyNumberFormat="1" applyFont="1" applyFill="1" applyBorder="1" applyAlignment="1">
      <alignment horizontal="center" vertical="center" wrapText="1"/>
      <protection/>
    </xf>
    <xf numFmtId="1" fontId="9" fillId="0" borderId="66" xfId="22" applyNumberFormat="1" applyFont="1" applyFill="1" applyBorder="1" applyAlignment="1">
      <alignment horizontal="center" vertical="center" wrapText="1"/>
      <protection/>
    </xf>
    <xf numFmtId="0" fontId="9" fillId="0" borderId="65" xfId="22" applyNumberFormat="1" applyFont="1" applyFill="1" applyBorder="1" applyAlignment="1">
      <alignment horizontal="center" vertical="center" wrapText="1"/>
      <protection/>
    </xf>
    <xf numFmtId="0" fontId="9" fillId="0" borderId="66" xfId="22" applyNumberFormat="1" applyFont="1" applyFill="1" applyBorder="1" applyAlignment="1">
      <alignment horizontal="center" vertical="center" wrapText="1"/>
      <protection/>
    </xf>
    <xf numFmtId="1" fontId="9" fillId="0" borderId="65" xfId="22" applyNumberFormat="1" applyFont="1" applyFill="1" applyBorder="1" applyAlignment="1">
      <alignment horizontal="center" vertical="center"/>
      <protection/>
    </xf>
    <xf numFmtId="0" fontId="13" fillId="0" borderId="65" xfId="22" applyFont="1" applyFill="1" applyBorder="1" applyAlignment="1">
      <alignment horizontal="center" vertical="center"/>
      <protection/>
    </xf>
    <xf numFmtId="0" fontId="13" fillId="0" borderId="66" xfId="22" applyFont="1" applyFill="1" applyBorder="1" applyAlignment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40" fontId="9" fillId="0" borderId="65" xfId="21" applyNumberFormat="1" applyFont="1" applyFill="1" applyBorder="1" applyAlignment="1">
      <alignment horizontal="center" vertical="center" wrapText="1"/>
    </xf>
    <xf numFmtId="40" fontId="9" fillId="0" borderId="66" xfId="21" applyNumberFormat="1" applyFont="1" applyFill="1" applyBorder="1" applyAlignment="1">
      <alignment horizontal="center" vertical="center" wrapText="1"/>
    </xf>
    <xf numFmtId="1" fontId="9" fillId="0" borderId="67" xfId="22" applyNumberFormat="1" applyFont="1" applyFill="1" applyBorder="1" applyAlignment="1">
      <alignment horizontal="center" vertical="center" wrapText="1"/>
      <protection/>
    </xf>
    <xf numFmtId="0" fontId="13" fillId="0" borderId="65" xfId="22" applyFont="1" applyFill="1" applyBorder="1" applyAlignment="1">
      <alignment horizontal="center" vertical="center" wrapText="1"/>
      <protection/>
    </xf>
    <xf numFmtId="0" fontId="13" fillId="0" borderId="66" xfId="22" applyFont="1" applyFill="1" applyBorder="1" applyAlignment="1">
      <alignment horizontal="center" vertical="center" wrapText="1"/>
      <protection/>
    </xf>
    <xf numFmtId="38" fontId="9" fillId="0" borderId="65" xfId="21" applyFont="1" applyFill="1" applyBorder="1" applyAlignment="1">
      <alignment horizontal="center" vertical="center" wrapText="1"/>
    </xf>
    <xf numFmtId="38" fontId="9" fillId="0" borderId="66" xfId="21" applyFont="1" applyFill="1" applyBorder="1" applyAlignment="1">
      <alignment horizontal="center" vertical="center" wrapText="1"/>
    </xf>
    <xf numFmtId="0" fontId="11" fillId="0" borderId="6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2" fontId="11" fillId="0" borderId="68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77" fontId="11" fillId="0" borderId="68" xfId="0" applyNumberFormat="1" applyFont="1" applyFill="1" applyBorder="1" applyAlignment="1">
      <alignment horizontal="center" vertical="center" wrapText="1"/>
    </xf>
    <xf numFmtId="177" fontId="11" fillId="0" borderId="29" xfId="0" applyNumberFormat="1" applyFont="1" applyFill="1" applyBorder="1" applyAlignment="1">
      <alignment horizontal="center" vertical="center" wrapText="1"/>
    </xf>
    <xf numFmtId="1" fontId="11" fillId="0" borderId="68" xfId="0" applyNumberFormat="1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9" fontId="11" fillId="0" borderId="68" xfId="20" applyFont="1" applyFill="1" applyBorder="1" applyAlignment="1">
      <alignment horizontal="center" vertical="center" wrapText="1"/>
    </xf>
    <xf numFmtId="9" fontId="11" fillId="0" borderId="29" xfId="20" applyFont="1" applyFill="1" applyBorder="1" applyAlignment="1">
      <alignment horizontal="center" vertical="center" wrapText="1"/>
    </xf>
    <xf numFmtId="1" fontId="11" fillId="0" borderId="68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 2" xfId="21"/>
    <cellStyle name="標準 2" xfId="22"/>
    <cellStyle name="標準 2 2" xfId="23"/>
    <cellStyle name="標準 3" xfId="24"/>
    <cellStyle name="桁区切り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市町別　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5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歳児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グラフ!$C$61</c:f>
              <c:strCache>
                <c:ptCount val="1"/>
                <c:pt idx="0">
                  <c:v>う蝕のある人の割合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グラフ!$B$62:$B$81</c:f>
              <c:strCache/>
            </c:strRef>
          </c:cat>
          <c:val>
            <c:numRef>
              <c:f>グラフ!$C$62:$C$81</c:f>
              <c:numCache/>
            </c:numRef>
          </c:val>
        </c:ser>
        <c:axId val="53057174"/>
        <c:axId val="7752519"/>
      </c:bar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057174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市町別　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5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歳児一人平均むし歯数（乳歯＋永久歯）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グラフ!$D$61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グラフ!$B$62:$B$81</c:f>
              <c:strCache/>
            </c:strRef>
          </c:cat>
          <c:val>
            <c:numRef>
              <c:f>グラフ!$D$62:$D$81</c:f>
              <c:numCache/>
            </c:numRef>
          </c:val>
        </c:ser>
        <c:axId val="2663808"/>
        <c:axId val="23974273"/>
      </c:barChart>
      <c:catAx>
        <c:axId val="266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3974273"/>
        <c:crosses val="autoZero"/>
        <c:auto val="1"/>
        <c:lblOffset val="100"/>
        <c:noMultiLvlLbl val="0"/>
      </c:catAx>
      <c:valAx>
        <c:axId val="239742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63808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7</xdr:row>
      <xdr:rowOff>133350</xdr:rowOff>
    </xdr:from>
    <xdr:to>
      <xdr:col>6</xdr:col>
      <xdr:colOff>419100</xdr:colOff>
      <xdr:row>20</xdr:row>
      <xdr:rowOff>47625</xdr:rowOff>
    </xdr:to>
    <xdr:graphicFrame macro="">
      <xdr:nvGraphicFramePr>
        <xdr:cNvPr id="3" name="グラフ 2"/>
        <xdr:cNvGraphicFramePr/>
      </xdr:nvGraphicFramePr>
      <xdr:xfrm>
        <a:off x="838200" y="1466850"/>
        <a:ext cx="3238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35</xdr:row>
      <xdr:rowOff>133350</xdr:rowOff>
    </xdr:from>
    <xdr:to>
      <xdr:col>6</xdr:col>
      <xdr:colOff>419100</xdr:colOff>
      <xdr:row>48</xdr:row>
      <xdr:rowOff>57150</xdr:rowOff>
    </xdr:to>
    <xdr:graphicFrame macro="">
      <xdr:nvGraphicFramePr>
        <xdr:cNvPr id="12" name="グラフ 11"/>
        <xdr:cNvGraphicFramePr/>
      </xdr:nvGraphicFramePr>
      <xdr:xfrm>
        <a:off x="838200" y="6800850"/>
        <a:ext cx="3238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30</xdr:row>
      <xdr:rowOff>57150</xdr:rowOff>
    </xdr:from>
    <xdr:to>
      <xdr:col>9</xdr:col>
      <xdr:colOff>0</xdr:colOff>
      <xdr:row>55</xdr:row>
      <xdr:rowOff>19050</xdr:rowOff>
    </xdr:to>
    <xdr:pic>
      <xdr:nvPicPr>
        <xdr:cNvPr id="14" name="図 1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772150"/>
          <a:ext cx="5429250" cy="472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2</xdr:row>
      <xdr:rowOff>104775</xdr:rowOff>
    </xdr:from>
    <xdr:to>
      <xdr:col>9</xdr:col>
      <xdr:colOff>0</xdr:colOff>
      <xdr:row>27</xdr:row>
      <xdr:rowOff>76200</xdr:rowOff>
    </xdr:to>
    <xdr:pic>
      <xdr:nvPicPr>
        <xdr:cNvPr id="15" name="図 1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85775"/>
          <a:ext cx="5429250" cy="473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228600</xdr:colOff>
      <xdr:row>3</xdr:row>
      <xdr:rowOff>66675</xdr:rowOff>
    </xdr:from>
    <xdr:ext cx="495300" cy="295275"/>
    <xdr:sp macro="" textlink="">
      <xdr:nvSpPr>
        <xdr:cNvPr id="8" name="テキスト ボックス 7"/>
        <xdr:cNvSpPr txBox="1"/>
      </xdr:nvSpPr>
      <xdr:spPr>
        <a:xfrm>
          <a:off x="228600" y="638175"/>
          <a:ext cx="4953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（％）</a:t>
          </a:r>
        </a:p>
      </xdr:txBody>
    </xdr:sp>
    <xdr:clientData/>
  </xdr:oneCellAnchor>
  <xdr:oneCellAnchor>
    <xdr:from>
      <xdr:col>0</xdr:col>
      <xdr:colOff>342900</xdr:colOff>
      <xdr:row>31</xdr:row>
      <xdr:rowOff>57150</xdr:rowOff>
    </xdr:from>
    <xdr:ext cx="495300" cy="295275"/>
    <xdr:sp macro="" textlink="">
      <xdr:nvSpPr>
        <xdr:cNvPr id="9" name="テキスト ボックス 8"/>
        <xdr:cNvSpPr txBox="1"/>
      </xdr:nvSpPr>
      <xdr:spPr>
        <a:xfrm>
          <a:off x="342900" y="5962650"/>
          <a:ext cx="4953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1:D81"/>
  <sheetViews>
    <sheetView view="pageBreakPreview" zoomScale="70" zoomScaleSheetLayoutView="70" workbookViewId="0" topLeftCell="A1">
      <selection activeCell="M27" sqref="M27"/>
    </sheetView>
  </sheetViews>
  <sheetFormatPr defaultColWidth="9.140625" defaultRowHeight="15"/>
  <sheetData>
    <row r="61" spans="3:4" ht="22.5">
      <c r="C61" s="368" t="s">
        <v>82</v>
      </c>
      <c r="D61" s="369" t="s">
        <v>83</v>
      </c>
    </row>
    <row r="62" spans="2:4" ht="15">
      <c r="B62" t="s">
        <v>15</v>
      </c>
      <c r="C62" s="370">
        <v>0.2643979057591623</v>
      </c>
      <c r="D62" s="371">
        <v>0.9703315881326352</v>
      </c>
    </row>
    <row r="63" spans="2:4" ht="15">
      <c r="B63" t="s">
        <v>14</v>
      </c>
      <c r="C63" s="370">
        <v>0.30712788259958074</v>
      </c>
      <c r="D63" s="371">
        <v>1.1666666666666667</v>
      </c>
    </row>
    <row r="64" spans="2:4" ht="15">
      <c r="B64" t="s">
        <v>19</v>
      </c>
      <c r="C64" s="370">
        <v>0.34032449544914917</v>
      </c>
      <c r="D64" s="371">
        <v>1.220815195884448</v>
      </c>
    </row>
    <row r="65" spans="2:4" ht="15">
      <c r="B65" t="s">
        <v>10</v>
      </c>
      <c r="C65" s="370">
        <v>0.34345794392523366</v>
      </c>
      <c r="D65" s="371">
        <v>1.4205607476635513</v>
      </c>
    </row>
    <row r="66" spans="2:4" ht="15">
      <c r="B66" t="s">
        <v>16</v>
      </c>
      <c r="C66" s="370">
        <v>0.35301668806161746</v>
      </c>
      <c r="D66" s="371">
        <v>1.465982028241335</v>
      </c>
    </row>
    <row r="67" spans="2:4" ht="15">
      <c r="B67" t="s">
        <v>18</v>
      </c>
      <c r="C67" s="370">
        <v>0.35402298850574715</v>
      </c>
      <c r="D67" s="371">
        <v>1.3379310344827586</v>
      </c>
    </row>
    <row r="68" spans="2:4" ht="15">
      <c r="B68" t="s">
        <v>84</v>
      </c>
      <c r="C68" s="370">
        <v>0.3602172003513535</v>
      </c>
      <c r="D68" s="371">
        <v>1.4078894833506348</v>
      </c>
    </row>
    <row r="69" spans="2:4" ht="15">
      <c r="B69" t="s">
        <v>13</v>
      </c>
      <c r="C69" s="370">
        <v>0.3660205245153934</v>
      </c>
      <c r="D69" s="371">
        <v>1.2873432155074116</v>
      </c>
    </row>
    <row r="70" spans="2:4" ht="15">
      <c r="B70" t="s">
        <v>4</v>
      </c>
      <c r="C70" s="370">
        <v>0.37209302325581395</v>
      </c>
      <c r="D70" s="371">
        <v>1.872093023255814</v>
      </c>
    </row>
    <row r="71" spans="2:4" ht="15">
      <c r="B71" t="s">
        <v>7</v>
      </c>
      <c r="C71" s="370">
        <v>0.3742690058479532</v>
      </c>
      <c r="D71" s="371">
        <v>1.3859649122807018</v>
      </c>
    </row>
    <row r="72" spans="2:4" ht="15">
      <c r="B72" t="s">
        <v>5</v>
      </c>
      <c r="C72" s="370">
        <v>0.3805309734513274</v>
      </c>
      <c r="D72" s="371">
        <v>1.3716814159292035</v>
      </c>
    </row>
    <row r="73" spans="2:4" ht="15">
      <c r="B73" t="s">
        <v>8</v>
      </c>
      <c r="C73" s="370">
        <v>0.3871576959395656</v>
      </c>
      <c r="D73" s="371">
        <v>1.6288951841359773</v>
      </c>
    </row>
    <row r="74" spans="2:4" ht="15">
      <c r="B74" t="s">
        <v>12</v>
      </c>
      <c r="C74" s="370">
        <v>0.4041916167664671</v>
      </c>
      <c r="D74" s="371">
        <v>1.5793413173652695</v>
      </c>
    </row>
    <row r="75" spans="2:4" ht="15">
      <c r="B75" t="s">
        <v>3</v>
      </c>
      <c r="C75" s="370">
        <v>0.40789473684210525</v>
      </c>
      <c r="D75" s="371">
        <v>1.0657894736842106</v>
      </c>
    </row>
    <row r="76" spans="2:4" ht="15">
      <c r="B76" t="s">
        <v>11</v>
      </c>
      <c r="C76" s="370">
        <v>0.4180327868852459</v>
      </c>
      <c r="D76" s="371">
        <v>1.6577868852459017</v>
      </c>
    </row>
    <row r="77" spans="2:4" ht="15">
      <c r="B77" t="s">
        <v>1</v>
      </c>
      <c r="C77" s="370">
        <v>0.42592592592592593</v>
      </c>
      <c r="D77" s="371">
        <v>0.9259259259259259</v>
      </c>
    </row>
    <row r="78" spans="2:4" ht="15">
      <c r="B78" t="s">
        <v>17</v>
      </c>
      <c r="C78" s="370">
        <v>0.435634328358209</v>
      </c>
      <c r="D78" s="371">
        <v>1.9692164179104477</v>
      </c>
    </row>
    <row r="79" spans="2:4" ht="15">
      <c r="B79" t="s">
        <v>2</v>
      </c>
      <c r="C79" s="370">
        <v>0.4358974358974359</v>
      </c>
      <c r="D79" s="371">
        <v>1.8076923076923077</v>
      </c>
    </row>
    <row r="80" spans="2:4" ht="15">
      <c r="B80" t="s">
        <v>9</v>
      </c>
      <c r="C80" s="370">
        <v>0.4444444444444444</v>
      </c>
      <c r="D80" s="371">
        <v>1.8187134502923976</v>
      </c>
    </row>
    <row r="81" spans="2:4" ht="15">
      <c r="B81" t="s">
        <v>6</v>
      </c>
      <c r="C81" s="370">
        <v>0.5031847133757962</v>
      </c>
      <c r="D81" s="371">
        <v>2.2038216560509554</v>
      </c>
    </row>
  </sheetData>
  <autoFilter ref="B61:D81">
    <sortState ref="B62:D81">
      <sortCondition sortBy="value" ref="C62:C81"/>
    </sortState>
  </autoFilter>
  <printOptions horizontalCentered="1" verticalCentered="1"/>
  <pageMargins left="1.0236220472440944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"/>
  <sheetViews>
    <sheetView view="pageBreakPreview"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10.57421875" defaultRowHeight="15"/>
  <cols>
    <col min="1" max="1" width="3.28125" style="1" customWidth="1"/>
    <col min="2" max="2" width="13.57421875" style="10" customWidth="1"/>
    <col min="3" max="4" width="4.7109375" style="7" customWidth="1"/>
    <col min="5" max="5" width="5.28125" style="7" customWidth="1"/>
    <col min="6" max="8" width="4.7109375" style="7" customWidth="1"/>
    <col min="9" max="11" width="4.7109375" style="9" customWidth="1"/>
    <col min="12" max="17" width="4.7109375" style="8" customWidth="1"/>
    <col min="18" max="19" width="4.7109375" style="7" customWidth="1"/>
    <col min="20" max="20" width="5.28125" style="7" customWidth="1"/>
    <col min="21" max="23" width="4.7109375" style="4" customWidth="1"/>
    <col min="24" max="29" width="4.7109375" style="3" customWidth="1"/>
    <col min="30" max="32" width="4.7109375" style="6" customWidth="1"/>
    <col min="33" max="37" width="4.7109375" style="3" customWidth="1"/>
    <col min="38" max="38" width="4.7109375" style="5" customWidth="1"/>
    <col min="39" max="41" width="4.7109375" style="3" customWidth="1"/>
    <col min="42" max="44" width="4.7109375" style="4" customWidth="1"/>
    <col min="45" max="47" width="4.7109375" style="3" customWidth="1"/>
    <col min="48" max="50" width="4.7109375" style="2" customWidth="1"/>
    <col min="51" max="55" width="10.57421875" style="2" customWidth="1"/>
    <col min="56" max="16384" width="10.57421875" style="1" customWidth="1"/>
  </cols>
  <sheetData>
    <row r="1" spans="2:27" ht="14.25">
      <c r="B1" s="1"/>
      <c r="C1" s="366" t="s">
        <v>81</v>
      </c>
      <c r="AA1" s="366" t="s">
        <v>81</v>
      </c>
    </row>
    <row r="3" spans="2:55" s="16" customFormat="1" ht="30" customHeight="1">
      <c r="B3" s="318"/>
      <c r="C3" s="372" t="s">
        <v>31</v>
      </c>
      <c r="D3" s="373"/>
      <c r="E3" s="374"/>
      <c r="F3" s="372" t="s">
        <v>30</v>
      </c>
      <c r="G3" s="373"/>
      <c r="H3" s="374"/>
      <c r="I3" s="387" t="s">
        <v>29</v>
      </c>
      <c r="J3" s="388"/>
      <c r="K3" s="389"/>
      <c r="L3" s="390" t="s">
        <v>28</v>
      </c>
      <c r="M3" s="391"/>
      <c r="N3" s="392"/>
      <c r="O3" s="390" t="s">
        <v>27</v>
      </c>
      <c r="P3" s="391"/>
      <c r="Q3" s="392"/>
      <c r="R3" s="372" t="s">
        <v>26</v>
      </c>
      <c r="S3" s="373"/>
      <c r="T3" s="374"/>
      <c r="U3" s="381" t="s">
        <v>33</v>
      </c>
      <c r="V3" s="382"/>
      <c r="W3" s="383"/>
      <c r="X3" s="378" t="s">
        <v>25</v>
      </c>
      <c r="Y3" s="379"/>
      <c r="Z3" s="380"/>
      <c r="AA3" s="378" t="s">
        <v>34</v>
      </c>
      <c r="AB3" s="379"/>
      <c r="AC3" s="380"/>
      <c r="AD3" s="384" t="s">
        <v>35</v>
      </c>
      <c r="AE3" s="385"/>
      <c r="AF3" s="386"/>
      <c r="AG3" s="378" t="s">
        <v>36</v>
      </c>
      <c r="AH3" s="379"/>
      <c r="AI3" s="380"/>
      <c r="AJ3" s="378" t="s">
        <v>37</v>
      </c>
      <c r="AK3" s="379"/>
      <c r="AL3" s="380"/>
      <c r="AM3" s="378" t="s">
        <v>38</v>
      </c>
      <c r="AN3" s="379"/>
      <c r="AO3" s="380"/>
      <c r="AP3" s="381" t="s">
        <v>39</v>
      </c>
      <c r="AQ3" s="382"/>
      <c r="AR3" s="383"/>
      <c r="AS3" s="378" t="s">
        <v>40</v>
      </c>
      <c r="AT3" s="379"/>
      <c r="AU3" s="380"/>
      <c r="AV3" s="375" t="s">
        <v>32</v>
      </c>
      <c r="AW3" s="376"/>
      <c r="AX3" s="377"/>
      <c r="AY3" s="17"/>
      <c r="AZ3" s="17"/>
      <c r="BA3" s="17"/>
      <c r="BB3" s="17"/>
      <c r="BC3" s="17"/>
    </row>
    <row r="4" spans="1:55" s="16" customFormat="1" ht="18.75" customHeight="1">
      <c r="A4" s="16" t="s">
        <v>24</v>
      </c>
      <c r="B4" s="289" t="s">
        <v>79</v>
      </c>
      <c r="C4" s="124" t="s">
        <v>22</v>
      </c>
      <c r="D4" s="125" t="s">
        <v>21</v>
      </c>
      <c r="E4" s="126" t="s">
        <v>20</v>
      </c>
      <c r="F4" s="124" t="s">
        <v>22</v>
      </c>
      <c r="G4" s="125" t="s">
        <v>21</v>
      </c>
      <c r="H4" s="126" t="s">
        <v>20</v>
      </c>
      <c r="I4" s="127" t="s">
        <v>22</v>
      </c>
      <c r="J4" s="128" t="s">
        <v>21</v>
      </c>
      <c r="K4" s="129" t="s">
        <v>20</v>
      </c>
      <c r="L4" s="130" t="s">
        <v>22</v>
      </c>
      <c r="M4" s="131" t="s">
        <v>21</v>
      </c>
      <c r="N4" s="132" t="s">
        <v>23</v>
      </c>
      <c r="O4" s="130" t="s">
        <v>22</v>
      </c>
      <c r="P4" s="131" t="s">
        <v>21</v>
      </c>
      <c r="Q4" s="132" t="s">
        <v>20</v>
      </c>
      <c r="R4" s="124" t="s">
        <v>22</v>
      </c>
      <c r="S4" s="125" t="s">
        <v>21</v>
      </c>
      <c r="T4" s="126" t="s">
        <v>20</v>
      </c>
      <c r="U4" s="133" t="s">
        <v>22</v>
      </c>
      <c r="V4" s="134" t="s">
        <v>21</v>
      </c>
      <c r="W4" s="135" t="s">
        <v>20</v>
      </c>
      <c r="X4" s="136" t="s">
        <v>22</v>
      </c>
      <c r="Y4" s="137" t="s">
        <v>21</v>
      </c>
      <c r="Z4" s="138" t="s">
        <v>20</v>
      </c>
      <c r="AA4" s="136" t="s">
        <v>22</v>
      </c>
      <c r="AB4" s="137" t="s">
        <v>21</v>
      </c>
      <c r="AC4" s="138" t="s">
        <v>20</v>
      </c>
      <c r="AD4" s="139" t="s">
        <v>22</v>
      </c>
      <c r="AE4" s="140" t="s">
        <v>21</v>
      </c>
      <c r="AF4" s="141" t="s">
        <v>20</v>
      </c>
      <c r="AG4" s="136" t="s">
        <v>22</v>
      </c>
      <c r="AH4" s="137" t="s">
        <v>21</v>
      </c>
      <c r="AI4" s="138" t="s">
        <v>20</v>
      </c>
      <c r="AJ4" s="136" t="s">
        <v>22</v>
      </c>
      <c r="AK4" s="137" t="s">
        <v>21</v>
      </c>
      <c r="AL4" s="142" t="s">
        <v>20</v>
      </c>
      <c r="AM4" s="136" t="s">
        <v>22</v>
      </c>
      <c r="AN4" s="137" t="s">
        <v>21</v>
      </c>
      <c r="AO4" s="138" t="s">
        <v>20</v>
      </c>
      <c r="AP4" s="133" t="s">
        <v>22</v>
      </c>
      <c r="AQ4" s="134" t="s">
        <v>21</v>
      </c>
      <c r="AR4" s="135" t="s">
        <v>20</v>
      </c>
      <c r="AS4" s="136" t="s">
        <v>22</v>
      </c>
      <c r="AT4" s="137" t="s">
        <v>21</v>
      </c>
      <c r="AU4" s="138" t="s">
        <v>20</v>
      </c>
      <c r="AV4" s="136" t="s">
        <v>22</v>
      </c>
      <c r="AW4" s="137" t="s">
        <v>21</v>
      </c>
      <c r="AX4" s="138" t="s">
        <v>20</v>
      </c>
      <c r="AY4" s="17"/>
      <c r="AZ4" s="17"/>
      <c r="BA4" s="17"/>
      <c r="BB4" s="17"/>
      <c r="BC4" s="17"/>
    </row>
    <row r="5" spans="1:93" s="15" customFormat="1" ht="18" customHeight="1">
      <c r="A5" s="15">
        <v>1</v>
      </c>
      <c r="B5" s="143" t="s">
        <v>19</v>
      </c>
      <c r="C5" s="144">
        <f>'市町村別保育所・こども園'!B5+'市町村別幼稚園'!B5</f>
        <v>1290</v>
      </c>
      <c r="D5" s="145">
        <f>'市町村別保育所・こども園'!C5+'市町村別幼稚園'!C5</f>
        <v>1237</v>
      </c>
      <c r="E5" s="146">
        <f aca="true" t="shared" si="0" ref="E5:E25">C5+D5</f>
        <v>2527</v>
      </c>
      <c r="F5" s="144">
        <f>'市町村別保育所・こども園'!E5+'市町村別幼稚園'!E5</f>
        <v>467</v>
      </c>
      <c r="G5" s="145">
        <f>'市町村別保育所・こども園'!F5+'市町村別幼稚園'!F5</f>
        <v>393</v>
      </c>
      <c r="H5" s="146">
        <f aca="true" t="shared" si="1" ref="H5:H25">F5+G5</f>
        <v>860</v>
      </c>
      <c r="I5" s="147">
        <f aca="true" t="shared" si="2" ref="I5:I25">F5/C5</f>
        <v>0.362015503875969</v>
      </c>
      <c r="J5" s="148">
        <f aca="true" t="shared" si="3" ref="J5:J25">G5/D5</f>
        <v>0.3177041228779305</v>
      </c>
      <c r="K5" s="149">
        <f aca="true" t="shared" si="4" ref="K5:K25">H5/E5</f>
        <v>0.34032449544914917</v>
      </c>
      <c r="L5" s="144">
        <f>'市町村別保育所・こども園'!K5+'市町村別幼稚園'!K5</f>
        <v>195</v>
      </c>
      <c r="M5" s="145">
        <f>'市町村別保育所・こども園'!L5+'市町村別幼稚園'!L5</f>
        <v>140</v>
      </c>
      <c r="N5" s="146">
        <f aca="true" t="shared" si="5" ref="N5:N25">L5+M5</f>
        <v>335</v>
      </c>
      <c r="O5" s="150">
        <f aca="true" t="shared" si="6" ref="O5:O25">L5/C5</f>
        <v>0.1511627906976744</v>
      </c>
      <c r="P5" s="151">
        <f aca="true" t="shared" si="7" ref="P5:P25">M5/D5</f>
        <v>0.11317704122877931</v>
      </c>
      <c r="Q5" s="152">
        <f aca="true" t="shared" si="8" ref="Q5:Q25">N5/E5</f>
        <v>0.13256826276216857</v>
      </c>
      <c r="R5" s="153">
        <f>'市町村別保育所・こども園'!Q5+'市町村別幼稚園'!Q5</f>
        <v>1652</v>
      </c>
      <c r="S5" s="154">
        <f>'市町村別保育所・こども園'!R5+'市町村別幼稚園'!R5</f>
        <v>1414</v>
      </c>
      <c r="T5" s="146">
        <f aca="true" t="shared" si="9" ref="T5:T25">R5+S5</f>
        <v>3066</v>
      </c>
      <c r="U5" s="155">
        <f aca="true" t="shared" si="10" ref="U5:U25">R5/C5</f>
        <v>1.2806201550387597</v>
      </c>
      <c r="V5" s="156">
        <f aca="true" t="shared" si="11" ref="V5:V25">S5/D5</f>
        <v>1.143088116410671</v>
      </c>
      <c r="W5" s="157">
        <f aca="true" t="shared" si="12" ref="W5:W25">T5/E5</f>
        <v>1.2132963988919667</v>
      </c>
      <c r="X5" s="153">
        <f>'市町村別保育所・こども園'!W5+'市町村別幼稚園'!W5</f>
        <v>218</v>
      </c>
      <c r="Y5" s="154">
        <f>'市町村別保育所・こども園'!X5+'市町村別幼稚園'!X5</f>
        <v>236</v>
      </c>
      <c r="Z5" s="146">
        <f aca="true" t="shared" si="13" ref="Z5:Z25">X5+Y5</f>
        <v>454</v>
      </c>
      <c r="AA5" s="144">
        <f>'市町村別保育所・こども園'!Z5+'市町村別幼稚園'!Z5</f>
        <v>8</v>
      </c>
      <c r="AB5" s="145">
        <f>'市町村別保育所・こども園'!AA5+'市町村別幼稚園'!AA5</f>
        <v>10</v>
      </c>
      <c r="AC5" s="146">
        <f aca="true" t="shared" si="14" ref="AC5:AC25">AA5+AB5</f>
        <v>18</v>
      </c>
      <c r="AD5" s="158">
        <f aca="true" t="shared" si="15" ref="AD5:AD25">AA5/C5</f>
        <v>0.006201550387596899</v>
      </c>
      <c r="AE5" s="159">
        <f aca="true" t="shared" si="16" ref="AE5:AE25">AB5/D5</f>
        <v>0.008084074373484237</v>
      </c>
      <c r="AF5" s="160">
        <f aca="true" t="shared" si="17" ref="AF5:AF25">AC5/E5</f>
        <v>0.007123070834982192</v>
      </c>
      <c r="AG5" s="144">
        <f>'市町村別保育所・こども園'!AF5+'市町村別幼稚園'!AF5</f>
        <v>6</v>
      </c>
      <c r="AH5" s="145">
        <f>'市町村別保育所・こども園'!AG5+'市町村別幼稚園'!AG5</f>
        <v>7</v>
      </c>
      <c r="AI5" s="146">
        <f aca="true" t="shared" si="18" ref="AI5:AI25">AG5+AH5</f>
        <v>13</v>
      </c>
      <c r="AJ5" s="158">
        <f aca="true" t="shared" si="19" ref="AJ5:AJ25">AG5/C5</f>
        <v>0.004651162790697674</v>
      </c>
      <c r="AK5" s="159">
        <f aca="true" t="shared" si="20" ref="AK5:AK25">AH5/D5</f>
        <v>0.005658852061438965</v>
      </c>
      <c r="AL5" s="160">
        <f aca="true" t="shared" si="21" ref="AL5:AL25">AI5/E5</f>
        <v>0.0051444400474871385</v>
      </c>
      <c r="AM5" s="144">
        <f>'市町村別保育所・こども園'!AL5+'市町村別幼稚園'!AL5</f>
        <v>8</v>
      </c>
      <c r="AN5" s="145">
        <f>'市町村別保育所・こども園'!AM5+'市町村別幼稚園'!AM5</f>
        <v>11</v>
      </c>
      <c r="AO5" s="146">
        <f aca="true" t="shared" si="22" ref="AO5:AO25">AM5+AN5</f>
        <v>19</v>
      </c>
      <c r="AP5" s="161">
        <f aca="true" t="shared" si="23" ref="AP5:AP25">AM5/C5</f>
        <v>0.006201550387596899</v>
      </c>
      <c r="AQ5" s="162">
        <f aca="true" t="shared" si="24" ref="AQ5:AQ25">AN5/D5</f>
        <v>0.00889248181083266</v>
      </c>
      <c r="AR5" s="163">
        <f aca="true" t="shared" si="25" ref="AR5:AR25">AO5/E5</f>
        <v>0.007518796992481203</v>
      </c>
      <c r="AS5" s="144">
        <f>'市町村別保育所・こども園'!AR5+'市町村別幼稚園'!AR5</f>
        <v>6</v>
      </c>
      <c r="AT5" s="145">
        <f>'市町村別保育所・こども園'!AS5+'市町村別幼稚園'!AS5</f>
        <v>2</v>
      </c>
      <c r="AU5" s="146">
        <f aca="true" t="shared" si="26" ref="AU5:AU25">AS5+AT5</f>
        <v>8</v>
      </c>
      <c r="AV5" s="164">
        <f aca="true" t="shared" si="27" ref="AV5:AV25">(R5+AM5)/C5</f>
        <v>1.2868217054263567</v>
      </c>
      <c r="AW5" s="165">
        <f aca="true" t="shared" si="28" ref="AW5:AW25">(S5+AN5)/D5</f>
        <v>1.1519805982215037</v>
      </c>
      <c r="AX5" s="166">
        <f aca="true" t="shared" si="29" ref="AX5:AX25">(T5+AO5)/E5</f>
        <v>1.220815195884448</v>
      </c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5" customFormat="1" ht="18" customHeight="1">
      <c r="A6" s="15">
        <v>2</v>
      </c>
      <c r="B6" s="167" t="s">
        <v>18</v>
      </c>
      <c r="C6" s="168">
        <f>'市町村別保育所・こども園'!B6+'市町村別幼稚園'!B6</f>
        <v>480</v>
      </c>
      <c r="D6" s="169">
        <f>'市町村別保育所・こども園'!C6+'市町村別幼稚園'!C6</f>
        <v>390</v>
      </c>
      <c r="E6" s="170">
        <f t="shared" si="0"/>
        <v>870</v>
      </c>
      <c r="F6" s="168">
        <f>'市町村別保育所・こども園'!E6+'市町村別幼稚園'!E6</f>
        <v>162</v>
      </c>
      <c r="G6" s="169">
        <f>'市町村別保育所・こども園'!F6+'市町村別幼稚園'!F6</f>
        <v>146</v>
      </c>
      <c r="H6" s="170">
        <f t="shared" si="1"/>
        <v>308</v>
      </c>
      <c r="I6" s="171">
        <f t="shared" si="2"/>
        <v>0.3375</v>
      </c>
      <c r="J6" s="172">
        <f t="shared" si="3"/>
        <v>0.37435897435897436</v>
      </c>
      <c r="K6" s="173">
        <f t="shared" si="4"/>
        <v>0.35402298850574715</v>
      </c>
      <c r="L6" s="174">
        <f>'市町村別保育所・こども園'!K6+'市町村別幼稚園'!K6</f>
        <v>58</v>
      </c>
      <c r="M6" s="175">
        <f>'市町村別保育所・こども園'!L6+'市町村別幼稚園'!L6</f>
        <v>45</v>
      </c>
      <c r="N6" s="170">
        <f t="shared" si="5"/>
        <v>103</v>
      </c>
      <c r="O6" s="150">
        <f t="shared" si="6"/>
        <v>0.12083333333333333</v>
      </c>
      <c r="P6" s="151">
        <f t="shared" si="7"/>
        <v>0.11538461538461539</v>
      </c>
      <c r="Q6" s="152">
        <f t="shared" si="8"/>
        <v>0.11839080459770115</v>
      </c>
      <c r="R6" s="168">
        <f>'市町村別保育所・こども園'!Q6+'市町村別幼稚園'!Q6</f>
        <v>606</v>
      </c>
      <c r="S6" s="169">
        <f>'市町村別保育所・こども園'!R6+'市町村別幼稚園'!R6</f>
        <v>517</v>
      </c>
      <c r="T6" s="170">
        <f t="shared" si="9"/>
        <v>1123</v>
      </c>
      <c r="U6" s="155">
        <f t="shared" si="10"/>
        <v>1.2625</v>
      </c>
      <c r="V6" s="156">
        <f t="shared" si="11"/>
        <v>1.3256410256410256</v>
      </c>
      <c r="W6" s="157">
        <f t="shared" si="12"/>
        <v>1.2908045977011495</v>
      </c>
      <c r="X6" s="174">
        <f>'市町村別保育所・こども園'!W6+'市町村別幼稚園'!W6</f>
        <v>48</v>
      </c>
      <c r="Y6" s="175">
        <f>'市町村別保育所・こども園'!X6+'市町村別幼稚園'!X6</f>
        <v>34</v>
      </c>
      <c r="Z6" s="170">
        <f t="shared" si="13"/>
        <v>82</v>
      </c>
      <c r="AA6" s="176">
        <f>'市町村別保育所・こども園'!Z6+'市町村別幼稚園'!Z6</f>
        <v>5</v>
      </c>
      <c r="AB6" s="177">
        <f>'市町村別保育所・こども園'!AA6+'市町村別幼稚園'!AA6</f>
        <v>5</v>
      </c>
      <c r="AC6" s="170">
        <f t="shared" si="14"/>
        <v>10</v>
      </c>
      <c r="AD6" s="178">
        <f t="shared" si="15"/>
        <v>0.010416666666666666</v>
      </c>
      <c r="AE6" s="179">
        <f t="shared" si="16"/>
        <v>0.01282051282051282</v>
      </c>
      <c r="AF6" s="180">
        <f t="shared" si="17"/>
        <v>0.011494252873563218</v>
      </c>
      <c r="AG6" s="176">
        <f>'市町村別保育所・こども園'!AF6+'市町村別幼稚園'!AF6</f>
        <v>2</v>
      </c>
      <c r="AH6" s="177">
        <f>'市町村別保育所・こども園'!AG6+'市町村別幼稚園'!AG6</f>
        <v>2</v>
      </c>
      <c r="AI6" s="170">
        <f t="shared" si="18"/>
        <v>4</v>
      </c>
      <c r="AJ6" s="178">
        <f t="shared" si="19"/>
        <v>0.004166666666666667</v>
      </c>
      <c r="AK6" s="179">
        <f t="shared" si="20"/>
        <v>0.005128205128205128</v>
      </c>
      <c r="AL6" s="180">
        <f t="shared" si="21"/>
        <v>0.004597701149425287</v>
      </c>
      <c r="AM6" s="176">
        <f>'市町村別保育所・こども園'!AL6+'市町村別幼稚園'!AL6</f>
        <v>23</v>
      </c>
      <c r="AN6" s="177">
        <f>'市町村別保育所・こども園'!AM6+'市町村別幼稚園'!AM6</f>
        <v>18</v>
      </c>
      <c r="AO6" s="170">
        <f t="shared" si="22"/>
        <v>41</v>
      </c>
      <c r="AP6" s="181">
        <f t="shared" si="23"/>
        <v>0.04791666666666667</v>
      </c>
      <c r="AQ6" s="182">
        <f t="shared" si="24"/>
        <v>0.046153846153846156</v>
      </c>
      <c r="AR6" s="183">
        <f t="shared" si="25"/>
        <v>0.047126436781609195</v>
      </c>
      <c r="AS6" s="176">
        <f>'市町村別保育所・こども園'!AR6+'市町村別幼稚園'!AR6</f>
        <v>2</v>
      </c>
      <c r="AT6" s="177">
        <f>'市町村別保育所・こども園'!AS6+'市町村別幼稚園'!AS6</f>
        <v>9</v>
      </c>
      <c r="AU6" s="170">
        <f t="shared" si="26"/>
        <v>11</v>
      </c>
      <c r="AV6" s="184">
        <f t="shared" si="27"/>
        <v>1.3104166666666666</v>
      </c>
      <c r="AW6" s="185">
        <f t="shared" si="28"/>
        <v>1.3717948717948718</v>
      </c>
      <c r="AX6" s="186">
        <f t="shared" si="29"/>
        <v>1.3379310344827586</v>
      </c>
      <c r="AY6" s="2"/>
      <c r="AZ6" s="2"/>
      <c r="BA6" s="2"/>
      <c r="BB6" s="2"/>
      <c r="BC6" s="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5" customFormat="1" ht="18" customHeight="1">
      <c r="A7" s="15">
        <v>3</v>
      </c>
      <c r="B7" s="167" t="s">
        <v>17</v>
      </c>
      <c r="C7" s="176">
        <f>'市町村別保育所・こども園'!B7+'市町村別幼稚園'!B7</f>
        <v>560</v>
      </c>
      <c r="D7" s="177">
        <f>'市町村別保育所・こども園'!C7+'市町村別幼稚園'!C7</f>
        <v>512</v>
      </c>
      <c r="E7" s="170">
        <f t="shared" si="0"/>
        <v>1072</v>
      </c>
      <c r="F7" s="176">
        <f>'市町村別保育所・こども園'!E7+'市町村別幼稚園'!E7</f>
        <v>246</v>
      </c>
      <c r="G7" s="177">
        <f>'市町村別保育所・こども園'!F7+'市町村別幼稚園'!F7</f>
        <v>221</v>
      </c>
      <c r="H7" s="170">
        <f t="shared" si="1"/>
        <v>467</v>
      </c>
      <c r="I7" s="171">
        <f t="shared" si="2"/>
        <v>0.4392857142857143</v>
      </c>
      <c r="J7" s="172">
        <f t="shared" si="3"/>
        <v>0.431640625</v>
      </c>
      <c r="K7" s="173">
        <f t="shared" si="4"/>
        <v>0.435634328358209</v>
      </c>
      <c r="L7" s="176">
        <f>'市町村別保育所・こども園'!K7+'市町村別幼稚園'!K7</f>
        <v>81</v>
      </c>
      <c r="M7" s="177">
        <f>'市町村別保育所・こども園'!L7+'市町村別幼稚園'!L7</f>
        <v>86</v>
      </c>
      <c r="N7" s="170">
        <f t="shared" si="5"/>
        <v>167</v>
      </c>
      <c r="O7" s="150">
        <f t="shared" si="6"/>
        <v>0.14464285714285716</v>
      </c>
      <c r="P7" s="151">
        <f t="shared" si="7"/>
        <v>0.16796875</v>
      </c>
      <c r="Q7" s="152">
        <f t="shared" si="8"/>
        <v>0.15578358208955223</v>
      </c>
      <c r="R7" s="176">
        <f>'市町村別保育所・こども園'!Q7+'市町村別幼稚園'!Q7</f>
        <v>1089</v>
      </c>
      <c r="S7" s="177">
        <f>'市町村別保育所・こども園'!R7+'市町村別幼稚園'!R7</f>
        <v>975</v>
      </c>
      <c r="T7" s="170">
        <f t="shared" si="9"/>
        <v>2064</v>
      </c>
      <c r="U7" s="155">
        <f t="shared" si="10"/>
        <v>1.9446428571428571</v>
      </c>
      <c r="V7" s="156">
        <f t="shared" si="11"/>
        <v>1.904296875</v>
      </c>
      <c r="W7" s="157">
        <f t="shared" si="12"/>
        <v>1.9253731343283582</v>
      </c>
      <c r="X7" s="176">
        <f>'市町村別保育所・こども園'!W7+'市町村別幼稚園'!W7</f>
        <v>105</v>
      </c>
      <c r="Y7" s="177">
        <f>'市町村別保育所・こども園'!X7+'市町村別幼稚園'!X7</f>
        <v>106</v>
      </c>
      <c r="Z7" s="170">
        <f t="shared" si="13"/>
        <v>211</v>
      </c>
      <c r="AA7" s="176">
        <f>'市町村別保育所・こども園'!Z7+'市町村別幼稚園'!Z7</f>
        <v>11</v>
      </c>
      <c r="AB7" s="177">
        <f>'市町村別保育所・こども園'!AA7+'市町村別幼稚園'!AA7</f>
        <v>7</v>
      </c>
      <c r="AC7" s="170">
        <f t="shared" si="14"/>
        <v>18</v>
      </c>
      <c r="AD7" s="178">
        <f t="shared" si="15"/>
        <v>0.019642857142857142</v>
      </c>
      <c r="AE7" s="179">
        <f t="shared" si="16"/>
        <v>0.013671875</v>
      </c>
      <c r="AF7" s="180">
        <f t="shared" si="17"/>
        <v>0.016791044776119403</v>
      </c>
      <c r="AG7" s="176">
        <f>'市町村別保育所・こども園'!AF7+'市町村別幼稚園'!AF7</f>
        <v>7</v>
      </c>
      <c r="AH7" s="177">
        <f>'市町村別保育所・こども園'!AG7+'市町村別幼稚園'!AG7</f>
        <v>4</v>
      </c>
      <c r="AI7" s="170">
        <f t="shared" si="18"/>
        <v>11</v>
      </c>
      <c r="AJ7" s="178">
        <f t="shared" si="19"/>
        <v>0.0125</v>
      </c>
      <c r="AK7" s="179">
        <f t="shared" si="20"/>
        <v>0.0078125</v>
      </c>
      <c r="AL7" s="180">
        <f t="shared" si="21"/>
        <v>0.010261194029850746</v>
      </c>
      <c r="AM7" s="176">
        <f>'市町村別保育所・こども園'!AL7+'市町村別幼稚園'!AL7</f>
        <v>35</v>
      </c>
      <c r="AN7" s="177">
        <f>'市町村別保育所・こども園'!AM7+'市町村別幼稚園'!AM7</f>
        <v>12</v>
      </c>
      <c r="AO7" s="170">
        <f t="shared" si="22"/>
        <v>47</v>
      </c>
      <c r="AP7" s="181">
        <f t="shared" si="23"/>
        <v>0.0625</v>
      </c>
      <c r="AQ7" s="182">
        <f t="shared" si="24"/>
        <v>0.0234375</v>
      </c>
      <c r="AR7" s="183">
        <f t="shared" si="25"/>
        <v>0.043843283582089554</v>
      </c>
      <c r="AS7" s="176">
        <f>'市町村別保育所・こども園'!AR7+'市町村別幼稚園'!AR7</f>
        <v>6</v>
      </c>
      <c r="AT7" s="177">
        <f>'市町村別保育所・こども園'!AS7+'市町村別幼稚園'!AS7</f>
        <v>1</v>
      </c>
      <c r="AU7" s="170">
        <f t="shared" si="26"/>
        <v>7</v>
      </c>
      <c r="AV7" s="184">
        <f t="shared" si="27"/>
        <v>2.007142857142857</v>
      </c>
      <c r="AW7" s="185">
        <f t="shared" si="28"/>
        <v>1.927734375</v>
      </c>
      <c r="AX7" s="186">
        <f t="shared" si="29"/>
        <v>1.9692164179104477</v>
      </c>
      <c r="AY7" s="2"/>
      <c r="AZ7" s="2"/>
      <c r="BA7" s="2"/>
      <c r="BB7" s="2"/>
      <c r="BC7" s="2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5" customFormat="1" ht="18" customHeight="1">
      <c r="A8" s="15">
        <v>4</v>
      </c>
      <c r="B8" s="167" t="s">
        <v>16</v>
      </c>
      <c r="C8" s="176">
        <f>'市町村別保育所・こども園'!B8+'市町村別幼稚園'!B8</f>
        <v>403</v>
      </c>
      <c r="D8" s="177">
        <f>'市町村別保育所・こども園'!C8+'市町村別幼稚園'!C8</f>
        <v>376</v>
      </c>
      <c r="E8" s="170">
        <f t="shared" si="0"/>
        <v>779</v>
      </c>
      <c r="F8" s="176">
        <f>'市町村別保育所・こども園'!E8+'市町村別幼稚園'!E8</f>
        <v>155</v>
      </c>
      <c r="G8" s="177">
        <f>'市町村別保育所・こども園'!F8+'市町村別幼稚園'!F8</f>
        <v>120</v>
      </c>
      <c r="H8" s="170">
        <f t="shared" si="1"/>
        <v>275</v>
      </c>
      <c r="I8" s="171">
        <f t="shared" si="2"/>
        <v>0.38461538461538464</v>
      </c>
      <c r="J8" s="172">
        <f t="shared" si="3"/>
        <v>0.3191489361702128</v>
      </c>
      <c r="K8" s="173">
        <f t="shared" si="4"/>
        <v>0.35301668806161746</v>
      </c>
      <c r="L8" s="176">
        <f>'市町村別保育所・こども園'!K8+'市町村別幼稚園'!K8</f>
        <v>41</v>
      </c>
      <c r="M8" s="177">
        <f>'市町村別保育所・こども園'!L8+'市町村別幼稚園'!L8</f>
        <v>25</v>
      </c>
      <c r="N8" s="170">
        <f t="shared" si="5"/>
        <v>66</v>
      </c>
      <c r="O8" s="150">
        <f t="shared" si="6"/>
        <v>0.10173697270471464</v>
      </c>
      <c r="P8" s="151">
        <f t="shared" si="7"/>
        <v>0.06648936170212766</v>
      </c>
      <c r="Q8" s="152">
        <f t="shared" si="8"/>
        <v>0.08472400513478819</v>
      </c>
      <c r="R8" s="176">
        <f>'市町村別保育所・こども園'!Q8+'市町村別幼稚園'!Q8</f>
        <v>668</v>
      </c>
      <c r="S8" s="177">
        <f>'市町村別保育所・こども園'!R8+'市町村別幼稚園'!R8</f>
        <v>450</v>
      </c>
      <c r="T8" s="170">
        <f t="shared" si="9"/>
        <v>1118</v>
      </c>
      <c r="U8" s="155">
        <f t="shared" si="10"/>
        <v>1.6575682382133996</v>
      </c>
      <c r="V8" s="156">
        <f t="shared" si="11"/>
        <v>1.196808510638298</v>
      </c>
      <c r="W8" s="157">
        <f t="shared" si="12"/>
        <v>1.4351732991014121</v>
      </c>
      <c r="X8" s="176">
        <f>'市町村別保育所・こども園'!W8+'市町村別幼稚園'!W8</f>
        <v>51</v>
      </c>
      <c r="Y8" s="177">
        <f>'市町村別保育所・こども園'!X8+'市町村別幼稚園'!X8</f>
        <v>39</v>
      </c>
      <c r="Z8" s="170">
        <f t="shared" si="13"/>
        <v>90</v>
      </c>
      <c r="AA8" s="176">
        <f>'市町村別保育所・こども園'!Z8+'市町村別幼稚園'!Z8</f>
        <v>7</v>
      </c>
      <c r="AB8" s="177">
        <f>'市町村別保育所・こども園'!AA8+'市町村別幼稚園'!AA8</f>
        <v>5</v>
      </c>
      <c r="AC8" s="170">
        <f t="shared" si="14"/>
        <v>12</v>
      </c>
      <c r="AD8" s="178">
        <f t="shared" si="15"/>
        <v>0.017369727047146403</v>
      </c>
      <c r="AE8" s="179">
        <f t="shared" si="16"/>
        <v>0.013297872340425532</v>
      </c>
      <c r="AF8" s="180">
        <f t="shared" si="17"/>
        <v>0.01540436456996149</v>
      </c>
      <c r="AG8" s="176">
        <f>'市町村別保育所・こども園'!AF8+'市町村別幼稚園'!AF8</f>
        <v>1</v>
      </c>
      <c r="AH8" s="177">
        <f>'市町村別保育所・こども園'!AG8+'市町村別幼稚園'!AG8</f>
        <v>0</v>
      </c>
      <c r="AI8" s="170">
        <f t="shared" si="18"/>
        <v>1</v>
      </c>
      <c r="AJ8" s="178">
        <f t="shared" si="19"/>
        <v>0.0024813895781637717</v>
      </c>
      <c r="AK8" s="179">
        <f t="shared" si="20"/>
        <v>0</v>
      </c>
      <c r="AL8" s="180">
        <f t="shared" si="21"/>
        <v>0.0012836970474967907</v>
      </c>
      <c r="AM8" s="176">
        <f>'市町村別保育所・こども園'!AL8+'市町村別幼稚園'!AL8</f>
        <v>12</v>
      </c>
      <c r="AN8" s="177">
        <f>'市町村別保育所・こども園'!AM8+'市町村別幼稚園'!AM8</f>
        <v>12</v>
      </c>
      <c r="AO8" s="170">
        <f t="shared" si="22"/>
        <v>24</v>
      </c>
      <c r="AP8" s="181">
        <f t="shared" si="23"/>
        <v>0.02977667493796526</v>
      </c>
      <c r="AQ8" s="182">
        <f t="shared" si="24"/>
        <v>0.031914893617021274</v>
      </c>
      <c r="AR8" s="183">
        <f t="shared" si="25"/>
        <v>0.03080872913992298</v>
      </c>
      <c r="AS8" s="176">
        <f>'市町村別保育所・こども園'!AR8+'市町村別幼稚園'!AR8</f>
        <v>1</v>
      </c>
      <c r="AT8" s="177">
        <f>'市町村別保育所・こども園'!AS8+'市町村別幼稚園'!AS8</f>
        <v>0</v>
      </c>
      <c r="AU8" s="170">
        <f t="shared" si="26"/>
        <v>1</v>
      </c>
      <c r="AV8" s="184">
        <f t="shared" si="27"/>
        <v>1.6873449131513647</v>
      </c>
      <c r="AW8" s="185">
        <f t="shared" si="28"/>
        <v>1.2287234042553192</v>
      </c>
      <c r="AX8" s="186">
        <f t="shared" si="29"/>
        <v>1.465982028241335</v>
      </c>
      <c r="AY8" s="2"/>
      <c r="AZ8" s="2"/>
      <c r="BA8" s="2"/>
      <c r="BB8" s="2"/>
      <c r="BC8" s="2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5" customFormat="1" ht="18" customHeight="1">
      <c r="A9" s="15">
        <v>5</v>
      </c>
      <c r="B9" s="167" t="s">
        <v>15</v>
      </c>
      <c r="C9" s="168">
        <f>'市町村別保育所・こども園'!B9+'市町村別幼稚園'!B9</f>
        <v>553</v>
      </c>
      <c r="D9" s="169">
        <f>'市町村別保育所・こども園'!C9+'市町村別幼稚園'!C9</f>
        <v>593</v>
      </c>
      <c r="E9" s="170">
        <f t="shared" si="0"/>
        <v>1146</v>
      </c>
      <c r="F9" s="168">
        <f>'市町村別保育所・こども園'!E9+'市町村別幼稚園'!E9</f>
        <v>146</v>
      </c>
      <c r="G9" s="169">
        <f>'市町村別保育所・こども園'!F9+'市町村別幼稚園'!F9</f>
        <v>157</v>
      </c>
      <c r="H9" s="170">
        <f t="shared" si="1"/>
        <v>303</v>
      </c>
      <c r="I9" s="171">
        <f t="shared" si="2"/>
        <v>0.2640144665461121</v>
      </c>
      <c r="J9" s="172">
        <f t="shared" si="3"/>
        <v>0.26475548060708265</v>
      </c>
      <c r="K9" s="173">
        <f t="shared" si="4"/>
        <v>0.2643979057591623</v>
      </c>
      <c r="L9" s="168">
        <f>'市町村別保育所・こども園'!K9+'市町村別幼稚園'!K9</f>
        <v>48</v>
      </c>
      <c r="M9" s="169">
        <f>'市町村別保育所・こども園'!L9+'市町村別幼稚園'!L9</f>
        <v>65</v>
      </c>
      <c r="N9" s="170">
        <f t="shared" si="5"/>
        <v>113</v>
      </c>
      <c r="O9" s="150">
        <f t="shared" si="6"/>
        <v>0.0867992766726944</v>
      </c>
      <c r="P9" s="151">
        <f t="shared" si="7"/>
        <v>0.10961214165261383</v>
      </c>
      <c r="Q9" s="152">
        <f t="shared" si="8"/>
        <v>0.09860383944153578</v>
      </c>
      <c r="R9" s="168">
        <f>'市町村別保育所・こども園'!Q9+'市町村別幼稚園'!Q9</f>
        <v>550</v>
      </c>
      <c r="S9" s="169">
        <f>'市町村別保育所・こども園'!R9+'市町村別幼稚園'!R9</f>
        <v>562</v>
      </c>
      <c r="T9" s="170">
        <f t="shared" si="9"/>
        <v>1112</v>
      </c>
      <c r="U9" s="155">
        <f t="shared" si="10"/>
        <v>0.9945750452079566</v>
      </c>
      <c r="V9" s="156">
        <f t="shared" si="11"/>
        <v>0.9477234401349073</v>
      </c>
      <c r="W9" s="157">
        <f t="shared" si="12"/>
        <v>0.9703315881326352</v>
      </c>
      <c r="X9" s="168">
        <f>'市町村別保育所・こども園'!W9+'市町村別幼稚園'!W9</f>
        <v>49</v>
      </c>
      <c r="Y9" s="169">
        <f>'市町村別保育所・こども園'!X9+'市町村別幼稚園'!X9</f>
        <v>66</v>
      </c>
      <c r="Z9" s="170">
        <f t="shared" si="13"/>
        <v>115</v>
      </c>
      <c r="AA9" s="176">
        <f>'市町村別保育所・こども園'!Z9+'市町村別幼稚園'!Z9</f>
        <v>0</v>
      </c>
      <c r="AB9" s="177">
        <f>'市町村別保育所・こども園'!AA9+'市町村別幼稚園'!AA9</f>
        <v>0</v>
      </c>
      <c r="AC9" s="170">
        <f t="shared" si="14"/>
        <v>0</v>
      </c>
      <c r="AD9" s="178">
        <f t="shared" si="15"/>
        <v>0</v>
      </c>
      <c r="AE9" s="179">
        <f t="shared" si="16"/>
        <v>0</v>
      </c>
      <c r="AF9" s="180">
        <f t="shared" si="17"/>
        <v>0</v>
      </c>
      <c r="AG9" s="176">
        <f>'市町村別保育所・こども園'!AF9+'市町村別幼稚園'!AF9</f>
        <v>0</v>
      </c>
      <c r="AH9" s="177">
        <f>'市町村別保育所・こども園'!AG9+'市町村別幼稚園'!AG9</f>
        <v>0</v>
      </c>
      <c r="AI9" s="170">
        <f t="shared" si="18"/>
        <v>0</v>
      </c>
      <c r="AJ9" s="178">
        <f t="shared" si="19"/>
        <v>0</v>
      </c>
      <c r="AK9" s="179">
        <f t="shared" si="20"/>
        <v>0</v>
      </c>
      <c r="AL9" s="180">
        <f t="shared" si="21"/>
        <v>0</v>
      </c>
      <c r="AM9" s="176">
        <f>'市町村別保育所・こども園'!AL9+'市町村別幼稚園'!AL9</f>
        <v>0</v>
      </c>
      <c r="AN9" s="177">
        <f>'市町村別保育所・こども園'!AM9+'市町村別幼稚園'!AM9</f>
        <v>0</v>
      </c>
      <c r="AO9" s="170">
        <f t="shared" si="22"/>
        <v>0</v>
      </c>
      <c r="AP9" s="181">
        <f t="shared" si="23"/>
        <v>0</v>
      </c>
      <c r="AQ9" s="182">
        <f t="shared" si="24"/>
        <v>0</v>
      </c>
      <c r="AR9" s="183">
        <f t="shared" si="25"/>
        <v>0</v>
      </c>
      <c r="AS9" s="176">
        <f>'市町村別保育所・こども園'!AR9+'市町村別幼稚園'!AR9</f>
        <v>0</v>
      </c>
      <c r="AT9" s="177">
        <f>'市町村別保育所・こども園'!AS9+'市町村別幼稚園'!AS9</f>
        <v>1</v>
      </c>
      <c r="AU9" s="170">
        <f t="shared" si="26"/>
        <v>1</v>
      </c>
      <c r="AV9" s="184">
        <f t="shared" si="27"/>
        <v>0.9945750452079566</v>
      </c>
      <c r="AW9" s="185">
        <f t="shared" si="28"/>
        <v>0.9477234401349073</v>
      </c>
      <c r="AX9" s="186">
        <f t="shared" si="29"/>
        <v>0.9703315881326352</v>
      </c>
      <c r="AY9" s="2"/>
      <c r="AZ9" s="2"/>
      <c r="BA9" s="2"/>
      <c r="BB9" s="2"/>
      <c r="BC9" s="2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5" customFormat="1" ht="18" customHeight="1">
      <c r="A10" s="15">
        <v>6</v>
      </c>
      <c r="B10" s="167" t="s">
        <v>14</v>
      </c>
      <c r="C10" s="176">
        <f>'市町村別保育所・こども園'!B10+'市町村別幼稚園'!B10</f>
        <v>471</v>
      </c>
      <c r="D10" s="177">
        <f>'市町村別保育所・こども園'!C10+'市町村別幼稚園'!C10</f>
        <v>483</v>
      </c>
      <c r="E10" s="170">
        <f t="shared" si="0"/>
        <v>954</v>
      </c>
      <c r="F10" s="176">
        <f>'市町村別保育所・こども園'!E10+'市町村別幼稚園'!E10</f>
        <v>160</v>
      </c>
      <c r="G10" s="177">
        <f>'市町村別保育所・こども園'!F10+'市町村別幼稚園'!F10</f>
        <v>133</v>
      </c>
      <c r="H10" s="170">
        <f t="shared" si="1"/>
        <v>293</v>
      </c>
      <c r="I10" s="171">
        <f t="shared" si="2"/>
        <v>0.33970276008492567</v>
      </c>
      <c r="J10" s="172">
        <f t="shared" si="3"/>
        <v>0.2753623188405797</v>
      </c>
      <c r="K10" s="173">
        <f t="shared" si="4"/>
        <v>0.30712788259958074</v>
      </c>
      <c r="L10" s="176">
        <f>'市町村別保育所・こども園'!K10+'市町村別幼稚園'!K10</f>
        <v>60</v>
      </c>
      <c r="M10" s="177">
        <f>'市町村別保育所・こども園'!L10+'市町村別幼稚園'!L10</f>
        <v>46</v>
      </c>
      <c r="N10" s="170">
        <f t="shared" si="5"/>
        <v>106</v>
      </c>
      <c r="O10" s="150">
        <f t="shared" si="6"/>
        <v>0.12738853503184713</v>
      </c>
      <c r="P10" s="151">
        <f t="shared" si="7"/>
        <v>0.09523809523809523</v>
      </c>
      <c r="Q10" s="152">
        <f t="shared" si="8"/>
        <v>0.1111111111111111</v>
      </c>
      <c r="R10" s="176">
        <f>'市町村別保育所・こども園'!Q10+'市町村別幼稚園'!Q10</f>
        <v>662</v>
      </c>
      <c r="S10" s="177">
        <f>'市町村別保育所・こども園'!R10+'市町村別幼稚園'!R10</f>
        <v>448</v>
      </c>
      <c r="T10" s="170">
        <f t="shared" si="9"/>
        <v>1110</v>
      </c>
      <c r="U10" s="155">
        <f t="shared" si="10"/>
        <v>1.40552016985138</v>
      </c>
      <c r="V10" s="156">
        <f t="shared" si="11"/>
        <v>0.927536231884058</v>
      </c>
      <c r="W10" s="157">
        <f t="shared" si="12"/>
        <v>1.1635220125786163</v>
      </c>
      <c r="X10" s="176">
        <f>'市町村別保育所・こども園'!W10+'市町村別幼稚園'!W10</f>
        <v>40</v>
      </c>
      <c r="Y10" s="177">
        <f>'市町村別保育所・こども園'!X10+'市町村別幼稚園'!X10</f>
        <v>91</v>
      </c>
      <c r="Z10" s="170">
        <f t="shared" si="13"/>
        <v>131</v>
      </c>
      <c r="AA10" s="176">
        <f>'市町村別保育所・こども園'!Z10+'市町村別幼稚園'!Z10</f>
        <v>0</v>
      </c>
      <c r="AB10" s="177">
        <f>'市町村別保育所・こども園'!AA10+'市町村別幼稚園'!AA10</f>
        <v>3</v>
      </c>
      <c r="AC10" s="170">
        <f t="shared" si="14"/>
        <v>3</v>
      </c>
      <c r="AD10" s="178">
        <f t="shared" si="15"/>
        <v>0</v>
      </c>
      <c r="AE10" s="179">
        <f t="shared" si="16"/>
        <v>0.006211180124223602</v>
      </c>
      <c r="AF10" s="180">
        <f t="shared" si="17"/>
        <v>0.0031446540880503146</v>
      </c>
      <c r="AG10" s="176">
        <f>'市町村別保育所・こども園'!AF10+'市町村別幼稚園'!AF10</f>
        <v>0</v>
      </c>
      <c r="AH10" s="177">
        <f>'市町村別保育所・こども園'!AG10+'市町村別幼稚園'!AG10</f>
        <v>0</v>
      </c>
      <c r="AI10" s="170">
        <f t="shared" si="18"/>
        <v>0</v>
      </c>
      <c r="AJ10" s="178">
        <f t="shared" si="19"/>
        <v>0</v>
      </c>
      <c r="AK10" s="179">
        <f t="shared" si="20"/>
        <v>0</v>
      </c>
      <c r="AL10" s="180">
        <f t="shared" si="21"/>
        <v>0</v>
      </c>
      <c r="AM10" s="176">
        <f>'市町村別保育所・こども園'!AL10+'市町村別幼稚園'!AL10</f>
        <v>0</v>
      </c>
      <c r="AN10" s="177">
        <f>'市町村別保育所・こども園'!AM10+'市町村別幼稚園'!AM10</f>
        <v>3</v>
      </c>
      <c r="AO10" s="170">
        <f t="shared" si="22"/>
        <v>3</v>
      </c>
      <c r="AP10" s="181">
        <f t="shared" si="23"/>
        <v>0</v>
      </c>
      <c r="AQ10" s="182">
        <f t="shared" si="24"/>
        <v>0.006211180124223602</v>
      </c>
      <c r="AR10" s="183">
        <f t="shared" si="25"/>
        <v>0.0031446540880503146</v>
      </c>
      <c r="AS10" s="176">
        <f>'市町村別保育所・こども園'!AR10+'市町村別幼稚園'!AR10</f>
        <v>2</v>
      </c>
      <c r="AT10" s="177">
        <f>'市町村別保育所・こども園'!AS10+'市町村別幼稚園'!AS10</f>
        <v>19</v>
      </c>
      <c r="AU10" s="170">
        <f t="shared" si="26"/>
        <v>21</v>
      </c>
      <c r="AV10" s="184">
        <f t="shared" si="27"/>
        <v>1.40552016985138</v>
      </c>
      <c r="AW10" s="185">
        <f t="shared" si="28"/>
        <v>0.9337474120082816</v>
      </c>
      <c r="AX10" s="186">
        <f t="shared" si="29"/>
        <v>1.1666666666666667</v>
      </c>
      <c r="AY10" s="2"/>
      <c r="AZ10" s="2"/>
      <c r="BA10" s="2"/>
      <c r="BB10" s="2"/>
      <c r="BC10" s="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s="15" customFormat="1" ht="18" customHeight="1">
      <c r="A11" s="15">
        <v>7</v>
      </c>
      <c r="B11" s="167" t="s">
        <v>13</v>
      </c>
      <c r="C11" s="176">
        <f>'市町村別保育所・こども園'!B11+'市町村別幼稚園'!B11</f>
        <v>425</v>
      </c>
      <c r="D11" s="177">
        <f>'市町村別保育所・こども園'!C11+'市町村別幼稚園'!C11</f>
        <v>452</v>
      </c>
      <c r="E11" s="170">
        <f t="shared" si="0"/>
        <v>877</v>
      </c>
      <c r="F11" s="176">
        <f>'市町村別保育所・こども園'!E11+'市町村別幼稚園'!E11</f>
        <v>156</v>
      </c>
      <c r="G11" s="177">
        <f>'市町村別保育所・こども園'!F11+'市町村別幼稚園'!F11</f>
        <v>165</v>
      </c>
      <c r="H11" s="170">
        <f t="shared" si="1"/>
        <v>321</v>
      </c>
      <c r="I11" s="171">
        <f t="shared" si="2"/>
        <v>0.36705882352941177</v>
      </c>
      <c r="J11" s="172">
        <f t="shared" si="3"/>
        <v>0.36504424778761063</v>
      </c>
      <c r="K11" s="173">
        <f t="shared" si="4"/>
        <v>0.3660205245153934</v>
      </c>
      <c r="L11" s="176">
        <f>'市町村別保育所・こども園'!K11+'市町村別幼稚園'!K11</f>
        <v>29</v>
      </c>
      <c r="M11" s="177">
        <f>'市町村別保育所・こども園'!L11+'市町村別幼稚園'!L11</f>
        <v>49</v>
      </c>
      <c r="N11" s="170">
        <f t="shared" si="5"/>
        <v>78</v>
      </c>
      <c r="O11" s="150">
        <f t="shared" si="6"/>
        <v>0.06823529411764706</v>
      </c>
      <c r="P11" s="151">
        <f t="shared" si="7"/>
        <v>0.1084070796460177</v>
      </c>
      <c r="Q11" s="152">
        <f t="shared" si="8"/>
        <v>0.08893956670467502</v>
      </c>
      <c r="R11" s="176">
        <f>'市町村別保育所・こども園'!Q11+'市町村別幼稚園'!Q11</f>
        <v>540</v>
      </c>
      <c r="S11" s="177">
        <f>'市町村別保育所・こども園'!R11+'市町村別幼稚園'!R11</f>
        <v>589</v>
      </c>
      <c r="T11" s="170">
        <f t="shared" si="9"/>
        <v>1129</v>
      </c>
      <c r="U11" s="155">
        <f t="shared" si="10"/>
        <v>1.2705882352941176</v>
      </c>
      <c r="V11" s="156">
        <f t="shared" si="11"/>
        <v>1.3030973451327434</v>
      </c>
      <c r="W11" s="157">
        <f t="shared" si="12"/>
        <v>1.2873432155074116</v>
      </c>
      <c r="X11" s="176">
        <f>'市町村別保育所・こども園'!W11+'市町村別幼稚園'!W11</f>
        <v>92</v>
      </c>
      <c r="Y11" s="177">
        <f>'市町村別保育所・こども園'!X11+'市町村別幼稚園'!X11</f>
        <v>75</v>
      </c>
      <c r="Z11" s="170">
        <f t="shared" si="13"/>
        <v>167</v>
      </c>
      <c r="AA11" s="176">
        <f>'市町村別保育所・こども園'!Z11+'市町村別幼稚園'!Z11</f>
        <v>0</v>
      </c>
      <c r="AB11" s="177">
        <f>'市町村別保育所・こども園'!AA11+'市町村別幼稚園'!AA11</f>
        <v>0</v>
      </c>
      <c r="AC11" s="170">
        <f t="shared" si="14"/>
        <v>0</v>
      </c>
      <c r="AD11" s="178">
        <f t="shared" si="15"/>
        <v>0</v>
      </c>
      <c r="AE11" s="179">
        <f t="shared" si="16"/>
        <v>0</v>
      </c>
      <c r="AF11" s="180">
        <f t="shared" si="17"/>
        <v>0</v>
      </c>
      <c r="AG11" s="176">
        <f>'市町村別保育所・こども園'!AF11+'市町村別幼稚園'!AF11</f>
        <v>0</v>
      </c>
      <c r="AH11" s="177">
        <f>'市町村別保育所・こども園'!AG11+'市町村別幼稚園'!AG11</f>
        <v>0</v>
      </c>
      <c r="AI11" s="170">
        <f t="shared" si="18"/>
        <v>0</v>
      </c>
      <c r="AJ11" s="178">
        <f t="shared" si="19"/>
        <v>0</v>
      </c>
      <c r="AK11" s="179">
        <f t="shared" si="20"/>
        <v>0</v>
      </c>
      <c r="AL11" s="180">
        <f t="shared" si="21"/>
        <v>0</v>
      </c>
      <c r="AM11" s="176">
        <f>'市町村別保育所・こども園'!AL11+'市町村別幼稚園'!AL11</f>
        <v>0</v>
      </c>
      <c r="AN11" s="177">
        <f>'市町村別保育所・こども園'!AM11+'市町村別幼稚園'!AM11</f>
        <v>0</v>
      </c>
      <c r="AO11" s="170">
        <f t="shared" si="22"/>
        <v>0</v>
      </c>
      <c r="AP11" s="181">
        <f t="shared" si="23"/>
        <v>0</v>
      </c>
      <c r="AQ11" s="182">
        <f t="shared" si="24"/>
        <v>0</v>
      </c>
      <c r="AR11" s="183">
        <f t="shared" si="25"/>
        <v>0</v>
      </c>
      <c r="AS11" s="176">
        <f>'市町村別保育所・こども園'!AR11+'市町村別幼稚園'!AR11</f>
        <v>2</v>
      </c>
      <c r="AT11" s="177">
        <f>'市町村別保育所・こども園'!AS11+'市町村別幼稚園'!AS11</f>
        <v>0</v>
      </c>
      <c r="AU11" s="170">
        <f t="shared" si="26"/>
        <v>2</v>
      </c>
      <c r="AV11" s="184">
        <f t="shared" si="27"/>
        <v>1.2705882352941176</v>
      </c>
      <c r="AW11" s="185">
        <f t="shared" si="28"/>
        <v>1.3030973451327434</v>
      </c>
      <c r="AX11" s="186">
        <f t="shared" si="29"/>
        <v>1.2873432155074116</v>
      </c>
      <c r="AY11" s="2"/>
      <c r="AZ11" s="2"/>
      <c r="BA11" s="2"/>
      <c r="BB11" s="2"/>
      <c r="BC11" s="2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s="15" customFormat="1" ht="18" customHeight="1">
      <c r="A12" s="15">
        <v>8</v>
      </c>
      <c r="B12" s="167" t="s">
        <v>12</v>
      </c>
      <c r="C12" s="168">
        <f>'市町村別保育所・こども園'!B12+'市町村別幼稚園'!B12</f>
        <v>343</v>
      </c>
      <c r="D12" s="169">
        <f>'市町村別保育所・こども園'!C12+'市町村別幼稚園'!C12</f>
        <v>325</v>
      </c>
      <c r="E12" s="170">
        <f t="shared" si="0"/>
        <v>668</v>
      </c>
      <c r="F12" s="168">
        <f>'市町村別保育所・こども園'!E12+'市町村別幼稚園'!E12</f>
        <v>139</v>
      </c>
      <c r="G12" s="169">
        <f>'市町村別保育所・こども園'!F12+'市町村別幼稚園'!F12</f>
        <v>131</v>
      </c>
      <c r="H12" s="170">
        <f t="shared" si="1"/>
        <v>270</v>
      </c>
      <c r="I12" s="171">
        <f t="shared" si="2"/>
        <v>0.40524781341107874</v>
      </c>
      <c r="J12" s="172">
        <f t="shared" si="3"/>
        <v>0.40307692307692305</v>
      </c>
      <c r="K12" s="173">
        <f t="shared" si="4"/>
        <v>0.4041916167664671</v>
      </c>
      <c r="L12" s="174">
        <f>'市町村別保育所・こども園'!K12+'市町村別幼稚園'!K12</f>
        <v>54</v>
      </c>
      <c r="M12" s="175">
        <f>'市町村別保育所・こども園'!L12+'市町村別幼稚園'!L12</f>
        <v>43</v>
      </c>
      <c r="N12" s="170">
        <f t="shared" si="5"/>
        <v>97</v>
      </c>
      <c r="O12" s="150">
        <f t="shared" si="6"/>
        <v>0.15743440233236153</v>
      </c>
      <c r="P12" s="151">
        <f t="shared" si="7"/>
        <v>0.13230769230769232</v>
      </c>
      <c r="Q12" s="152">
        <f t="shared" si="8"/>
        <v>0.14520958083832336</v>
      </c>
      <c r="R12" s="168">
        <f>'市町村別保育所・こども園'!Q12+'市町村別幼稚園'!Q12</f>
        <v>545</v>
      </c>
      <c r="S12" s="169">
        <f>'市町村別保育所・こども園'!R12+'市町村別幼稚園'!R12</f>
        <v>508</v>
      </c>
      <c r="T12" s="170">
        <f t="shared" si="9"/>
        <v>1053</v>
      </c>
      <c r="U12" s="155">
        <f t="shared" si="10"/>
        <v>1.5889212827988337</v>
      </c>
      <c r="V12" s="156">
        <f t="shared" si="11"/>
        <v>1.563076923076923</v>
      </c>
      <c r="W12" s="157">
        <f t="shared" si="12"/>
        <v>1.5763473053892216</v>
      </c>
      <c r="X12" s="176">
        <f>'市町村別保育所・こども園'!W12+'市町村別幼稚園'!W12</f>
        <v>68</v>
      </c>
      <c r="Y12" s="177">
        <f>'市町村別保育所・こども園'!X12+'市町村別幼稚園'!X12</f>
        <v>74</v>
      </c>
      <c r="Z12" s="170">
        <f t="shared" si="13"/>
        <v>142</v>
      </c>
      <c r="AA12" s="176">
        <f>'市町村別保育所・こども園'!Z12+'市町村別幼稚園'!Z12</f>
        <v>0</v>
      </c>
      <c r="AB12" s="177">
        <f>'市町村別保育所・こども園'!AA12+'市町村別幼稚園'!AA12</f>
        <v>1</v>
      </c>
      <c r="AC12" s="170">
        <f t="shared" si="14"/>
        <v>1</v>
      </c>
      <c r="AD12" s="178">
        <f t="shared" si="15"/>
        <v>0</v>
      </c>
      <c r="AE12" s="179">
        <f t="shared" si="16"/>
        <v>0.003076923076923077</v>
      </c>
      <c r="AF12" s="180">
        <f t="shared" si="17"/>
        <v>0.0014970059880239522</v>
      </c>
      <c r="AG12" s="176">
        <f>'市町村別保育所・こども園'!AF12+'市町村別幼稚園'!AF12</f>
        <v>0</v>
      </c>
      <c r="AH12" s="177">
        <f>'市町村別保育所・こども園'!AG12+'市町村別幼稚園'!AG12</f>
        <v>0</v>
      </c>
      <c r="AI12" s="170">
        <f t="shared" si="18"/>
        <v>0</v>
      </c>
      <c r="AJ12" s="178">
        <f t="shared" si="19"/>
        <v>0</v>
      </c>
      <c r="AK12" s="179">
        <f t="shared" si="20"/>
        <v>0</v>
      </c>
      <c r="AL12" s="180">
        <f t="shared" si="21"/>
        <v>0</v>
      </c>
      <c r="AM12" s="176">
        <f>'市町村別保育所・こども園'!AL12+'市町村別幼稚園'!AL12</f>
        <v>0</v>
      </c>
      <c r="AN12" s="177">
        <f>'市町村別保育所・こども園'!AM12+'市町村別幼稚園'!AM12</f>
        <v>2</v>
      </c>
      <c r="AO12" s="170">
        <f t="shared" si="22"/>
        <v>2</v>
      </c>
      <c r="AP12" s="181">
        <f t="shared" si="23"/>
        <v>0</v>
      </c>
      <c r="AQ12" s="182">
        <f t="shared" si="24"/>
        <v>0.006153846153846154</v>
      </c>
      <c r="AR12" s="183">
        <f t="shared" si="25"/>
        <v>0.0029940119760479044</v>
      </c>
      <c r="AS12" s="176">
        <f>'市町村別保育所・こども園'!AR12+'市町村別幼稚園'!AR12</f>
        <v>2</v>
      </c>
      <c r="AT12" s="177">
        <f>'市町村別保育所・こども園'!AS12+'市町村別幼稚園'!AS12</f>
        <v>2</v>
      </c>
      <c r="AU12" s="170">
        <f t="shared" si="26"/>
        <v>4</v>
      </c>
      <c r="AV12" s="184">
        <f t="shared" si="27"/>
        <v>1.5889212827988337</v>
      </c>
      <c r="AW12" s="185">
        <f t="shared" si="28"/>
        <v>1.5692307692307692</v>
      </c>
      <c r="AX12" s="186">
        <f t="shared" si="29"/>
        <v>1.5793413173652695</v>
      </c>
      <c r="AY12" s="2"/>
      <c r="AZ12" s="2"/>
      <c r="BA12" s="2"/>
      <c r="BB12" s="2"/>
      <c r="BC12" s="2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s="15" customFormat="1" ht="18" customHeight="1">
      <c r="A13" s="15">
        <v>9</v>
      </c>
      <c r="B13" s="167" t="s">
        <v>11</v>
      </c>
      <c r="C13" s="176">
        <f>'市町村別保育所・こども園'!B13+'市町村別幼稚園'!B13</f>
        <v>263</v>
      </c>
      <c r="D13" s="177">
        <f>'市町村別保育所・こども園'!C13+'市町村別幼稚園'!C13</f>
        <v>225</v>
      </c>
      <c r="E13" s="170">
        <f t="shared" si="0"/>
        <v>488</v>
      </c>
      <c r="F13" s="176">
        <f>'市町村別保育所・こども園'!E13+'市町村別幼稚園'!E13</f>
        <v>105</v>
      </c>
      <c r="G13" s="177">
        <f>'市町村別保育所・こども園'!F13+'市町村別幼稚園'!F13</f>
        <v>99</v>
      </c>
      <c r="H13" s="170">
        <f t="shared" si="1"/>
        <v>204</v>
      </c>
      <c r="I13" s="171">
        <f t="shared" si="2"/>
        <v>0.39923954372623577</v>
      </c>
      <c r="J13" s="172">
        <f t="shared" si="3"/>
        <v>0.44</v>
      </c>
      <c r="K13" s="173">
        <f t="shared" si="4"/>
        <v>0.4180327868852459</v>
      </c>
      <c r="L13" s="176">
        <f>'市町村別保育所・こども園'!K13+'市町村別幼稚園'!K13</f>
        <v>30</v>
      </c>
      <c r="M13" s="177">
        <f>'市町村別保育所・こども園'!L13+'市町村別幼稚園'!L13</f>
        <v>33</v>
      </c>
      <c r="N13" s="170">
        <f t="shared" si="5"/>
        <v>63</v>
      </c>
      <c r="O13" s="150">
        <f t="shared" si="6"/>
        <v>0.11406844106463879</v>
      </c>
      <c r="P13" s="151">
        <f t="shared" si="7"/>
        <v>0.14666666666666667</v>
      </c>
      <c r="Q13" s="152">
        <f t="shared" si="8"/>
        <v>0.1290983606557377</v>
      </c>
      <c r="R13" s="176">
        <f>'市町村別保育所・こども園'!Q13+'市町村別幼稚園'!Q13</f>
        <v>440</v>
      </c>
      <c r="S13" s="177">
        <f>'市町村別保育所・こども園'!R13+'市町村別幼稚園'!R13</f>
        <v>369</v>
      </c>
      <c r="T13" s="170">
        <f t="shared" si="9"/>
        <v>809</v>
      </c>
      <c r="U13" s="155">
        <f t="shared" si="10"/>
        <v>1.673003802281369</v>
      </c>
      <c r="V13" s="156">
        <f t="shared" si="11"/>
        <v>1.64</v>
      </c>
      <c r="W13" s="157">
        <f t="shared" si="12"/>
        <v>1.6577868852459017</v>
      </c>
      <c r="X13" s="176">
        <f>'市町村別保育所・こども園'!W13+'市町村別幼稚園'!W13</f>
        <v>47</v>
      </c>
      <c r="Y13" s="177">
        <f>'市町村別保育所・こども園'!X13+'市町村別幼稚園'!X13</f>
        <v>78</v>
      </c>
      <c r="Z13" s="170">
        <f t="shared" si="13"/>
        <v>125</v>
      </c>
      <c r="AA13" s="176">
        <f>'市町村別保育所・こども園'!Z13+'市町村別幼稚園'!Z13</f>
        <v>1</v>
      </c>
      <c r="AB13" s="177">
        <f>'市町村別保育所・こども園'!AA13+'市町村別幼稚園'!AA13</f>
        <v>0</v>
      </c>
      <c r="AC13" s="170">
        <f t="shared" si="14"/>
        <v>1</v>
      </c>
      <c r="AD13" s="178">
        <f t="shared" si="15"/>
        <v>0.0038022813688212928</v>
      </c>
      <c r="AE13" s="179">
        <f t="shared" si="16"/>
        <v>0</v>
      </c>
      <c r="AF13" s="180">
        <f t="shared" si="17"/>
        <v>0.0020491803278688526</v>
      </c>
      <c r="AG13" s="176">
        <f>'市町村別保育所・こども園'!AF13+'市町村別幼稚園'!AF13</f>
        <v>0</v>
      </c>
      <c r="AH13" s="177">
        <f>'市町村別保育所・こども園'!AG13+'市町村別幼稚園'!AG13</f>
        <v>0</v>
      </c>
      <c r="AI13" s="170">
        <f t="shared" si="18"/>
        <v>0</v>
      </c>
      <c r="AJ13" s="178">
        <f t="shared" si="19"/>
        <v>0</v>
      </c>
      <c r="AK13" s="179">
        <f t="shared" si="20"/>
        <v>0</v>
      </c>
      <c r="AL13" s="180">
        <f t="shared" si="21"/>
        <v>0</v>
      </c>
      <c r="AM13" s="176">
        <f>'市町村別保育所・こども園'!AL13+'市町村別幼稚園'!AL13</f>
        <v>0</v>
      </c>
      <c r="AN13" s="177">
        <f>'市町村別保育所・こども園'!AM13+'市町村別幼稚園'!AM13</f>
        <v>0</v>
      </c>
      <c r="AO13" s="170">
        <f t="shared" si="22"/>
        <v>0</v>
      </c>
      <c r="AP13" s="181">
        <f t="shared" si="23"/>
        <v>0</v>
      </c>
      <c r="AQ13" s="182">
        <f t="shared" si="24"/>
        <v>0</v>
      </c>
      <c r="AR13" s="183">
        <f t="shared" si="25"/>
        <v>0</v>
      </c>
      <c r="AS13" s="176">
        <f>'市町村別保育所・こども園'!AR13+'市町村別幼稚園'!AR13</f>
        <v>0</v>
      </c>
      <c r="AT13" s="177">
        <f>'市町村別保育所・こども園'!AS13+'市町村別幼稚園'!AS13</f>
        <v>1</v>
      </c>
      <c r="AU13" s="170">
        <f t="shared" si="26"/>
        <v>1</v>
      </c>
      <c r="AV13" s="184">
        <f t="shared" si="27"/>
        <v>1.673003802281369</v>
      </c>
      <c r="AW13" s="185">
        <f t="shared" si="28"/>
        <v>1.64</v>
      </c>
      <c r="AX13" s="186">
        <f t="shared" si="29"/>
        <v>1.6577868852459017</v>
      </c>
      <c r="AY13" s="2"/>
      <c r="AZ13" s="2"/>
      <c r="BA13" s="2"/>
      <c r="BB13" s="2"/>
      <c r="BC13" s="2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s="15" customFormat="1" ht="18" customHeight="1">
      <c r="A14" s="15">
        <v>10</v>
      </c>
      <c r="B14" s="167" t="s">
        <v>10</v>
      </c>
      <c r="C14" s="168">
        <f>'市町村別保育所・こども園'!B14+'市町村別幼稚園'!B14</f>
        <v>248</v>
      </c>
      <c r="D14" s="169">
        <f>'市町村別保育所・こども園'!C14+'市町村別幼稚園'!C14</f>
        <v>180</v>
      </c>
      <c r="E14" s="170">
        <f t="shared" si="0"/>
        <v>428</v>
      </c>
      <c r="F14" s="168">
        <f>'市町村別保育所・こども園'!E14+'市町村別幼稚園'!E14</f>
        <v>85</v>
      </c>
      <c r="G14" s="169">
        <f>'市町村別保育所・こども園'!F14+'市町村別幼稚園'!F14</f>
        <v>62</v>
      </c>
      <c r="H14" s="170">
        <f t="shared" si="1"/>
        <v>147</v>
      </c>
      <c r="I14" s="171">
        <f t="shared" si="2"/>
        <v>0.34274193548387094</v>
      </c>
      <c r="J14" s="172">
        <f t="shared" si="3"/>
        <v>0.34444444444444444</v>
      </c>
      <c r="K14" s="173">
        <f t="shared" si="4"/>
        <v>0.34345794392523366</v>
      </c>
      <c r="L14" s="168">
        <f>'市町村別保育所・こども園'!K14+'市町村別幼稚園'!K14</f>
        <v>21</v>
      </c>
      <c r="M14" s="169">
        <f>'市町村別保育所・こども園'!L14+'市町村別幼稚園'!L14</f>
        <v>17</v>
      </c>
      <c r="N14" s="170">
        <f t="shared" si="5"/>
        <v>38</v>
      </c>
      <c r="O14" s="150">
        <f t="shared" si="6"/>
        <v>0.0846774193548387</v>
      </c>
      <c r="P14" s="151">
        <f t="shared" si="7"/>
        <v>0.09444444444444444</v>
      </c>
      <c r="Q14" s="152">
        <f t="shared" si="8"/>
        <v>0.08878504672897196</v>
      </c>
      <c r="R14" s="168">
        <f>'市町村別保育所・こども園'!Q14+'市町村別幼稚園'!Q14</f>
        <v>381</v>
      </c>
      <c r="S14" s="169">
        <f>'市町村別保育所・こども園'!R14+'市町村別幼稚園'!R14</f>
        <v>210</v>
      </c>
      <c r="T14" s="170">
        <f t="shared" si="9"/>
        <v>591</v>
      </c>
      <c r="U14" s="155">
        <f t="shared" si="10"/>
        <v>1.5362903225806452</v>
      </c>
      <c r="V14" s="156">
        <f t="shared" si="11"/>
        <v>1.1666666666666667</v>
      </c>
      <c r="W14" s="157">
        <f t="shared" si="12"/>
        <v>1.3808411214953271</v>
      </c>
      <c r="X14" s="168">
        <f>'市町村別保育所・こども園'!W14+'市町村別幼稚園'!W14</f>
        <v>55</v>
      </c>
      <c r="Y14" s="169">
        <f>'市町村別保育所・こども園'!X14+'市町村別幼稚園'!X14</f>
        <v>32</v>
      </c>
      <c r="Z14" s="170">
        <f t="shared" si="13"/>
        <v>87</v>
      </c>
      <c r="AA14" s="176">
        <f>'市町村別保育所・こども園'!Z14+'市町村別幼稚園'!Z14</f>
        <v>4</v>
      </c>
      <c r="AB14" s="177">
        <f>'市町村別保育所・こども園'!AA14+'市町村別幼稚園'!AA14</f>
        <v>2</v>
      </c>
      <c r="AC14" s="170">
        <f t="shared" si="14"/>
        <v>6</v>
      </c>
      <c r="AD14" s="178">
        <f t="shared" si="15"/>
        <v>0.016129032258064516</v>
      </c>
      <c r="AE14" s="179">
        <f t="shared" si="16"/>
        <v>0.011111111111111112</v>
      </c>
      <c r="AF14" s="180">
        <f t="shared" si="17"/>
        <v>0.014018691588785047</v>
      </c>
      <c r="AG14" s="176">
        <f>'市町村別保育所・こども園'!AF14+'市町村別幼稚園'!AF14</f>
        <v>0</v>
      </c>
      <c r="AH14" s="177">
        <f>'市町村別保育所・こども園'!AG14+'市町村別幼稚園'!AG14</f>
        <v>0</v>
      </c>
      <c r="AI14" s="170">
        <f t="shared" si="18"/>
        <v>0</v>
      </c>
      <c r="AJ14" s="178">
        <f t="shared" si="19"/>
        <v>0</v>
      </c>
      <c r="AK14" s="179">
        <f t="shared" si="20"/>
        <v>0</v>
      </c>
      <c r="AL14" s="180">
        <f t="shared" si="21"/>
        <v>0</v>
      </c>
      <c r="AM14" s="176">
        <f>'市町村別保育所・こども園'!AL14+'市町村別幼稚園'!AL14</f>
        <v>12</v>
      </c>
      <c r="AN14" s="177">
        <f>'市町村別保育所・こども園'!AM14+'市町村別幼稚園'!AM14</f>
        <v>5</v>
      </c>
      <c r="AO14" s="170">
        <f t="shared" si="22"/>
        <v>17</v>
      </c>
      <c r="AP14" s="181">
        <f t="shared" si="23"/>
        <v>0.04838709677419355</v>
      </c>
      <c r="AQ14" s="182">
        <f t="shared" si="24"/>
        <v>0.027777777777777776</v>
      </c>
      <c r="AR14" s="183">
        <f t="shared" si="25"/>
        <v>0.0397196261682243</v>
      </c>
      <c r="AS14" s="176">
        <f>'市町村別保育所・こども園'!AR14+'市町村別幼稚園'!AR14</f>
        <v>0</v>
      </c>
      <c r="AT14" s="177">
        <f>'市町村別保育所・こども園'!AS14+'市町村別幼稚園'!AS14</f>
        <v>0</v>
      </c>
      <c r="AU14" s="170">
        <f t="shared" si="26"/>
        <v>0</v>
      </c>
      <c r="AV14" s="184">
        <f t="shared" si="27"/>
        <v>1.5846774193548387</v>
      </c>
      <c r="AW14" s="185">
        <f t="shared" si="28"/>
        <v>1.1944444444444444</v>
      </c>
      <c r="AX14" s="186">
        <f t="shared" si="29"/>
        <v>1.4205607476635513</v>
      </c>
      <c r="AY14" s="2"/>
      <c r="AZ14" s="2"/>
      <c r="BA14" s="2"/>
      <c r="BB14" s="2"/>
      <c r="BC14" s="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15" customFormat="1" ht="18" customHeight="1">
      <c r="A15" s="15">
        <v>11</v>
      </c>
      <c r="B15" s="167" t="s">
        <v>9</v>
      </c>
      <c r="C15" s="168">
        <f>'市町村別保育所・こども園'!B15+'市町村別幼稚園'!B15</f>
        <v>195</v>
      </c>
      <c r="D15" s="169">
        <f>'市町村別保育所・こども園'!C15+'市町村別幼稚園'!C15</f>
        <v>147</v>
      </c>
      <c r="E15" s="170">
        <f t="shared" si="0"/>
        <v>342</v>
      </c>
      <c r="F15" s="168">
        <f>'市町村別保育所・こども園'!E15+'市町村別幼稚園'!E15</f>
        <v>92</v>
      </c>
      <c r="G15" s="169">
        <f>'市町村別保育所・こども園'!F15+'市町村別幼稚園'!F15</f>
        <v>60</v>
      </c>
      <c r="H15" s="170">
        <f t="shared" si="1"/>
        <v>152</v>
      </c>
      <c r="I15" s="171">
        <f t="shared" si="2"/>
        <v>0.4717948717948718</v>
      </c>
      <c r="J15" s="172">
        <f t="shared" si="3"/>
        <v>0.40816326530612246</v>
      </c>
      <c r="K15" s="173">
        <f t="shared" si="4"/>
        <v>0.4444444444444444</v>
      </c>
      <c r="L15" s="174">
        <f>'市町村別保育所・こども園'!K15+'市町村別幼稚園'!K15</f>
        <v>37</v>
      </c>
      <c r="M15" s="175">
        <f>'市町村別保育所・こども園'!L15+'市町村別幼稚園'!L15</f>
        <v>19</v>
      </c>
      <c r="N15" s="170">
        <f t="shared" si="5"/>
        <v>56</v>
      </c>
      <c r="O15" s="150">
        <f t="shared" si="6"/>
        <v>0.18974358974358974</v>
      </c>
      <c r="P15" s="151">
        <f t="shared" si="7"/>
        <v>0.1292517006802721</v>
      </c>
      <c r="Q15" s="152">
        <f t="shared" si="8"/>
        <v>0.16374269005847952</v>
      </c>
      <c r="R15" s="168">
        <f>'市町村別保育所・こども園'!Q15+'市町村別幼稚園'!Q15</f>
        <v>357</v>
      </c>
      <c r="S15" s="169">
        <f>'市町村別保育所・こども園'!R15+'市町村別幼稚園'!R15</f>
        <v>265</v>
      </c>
      <c r="T15" s="170">
        <f t="shared" si="9"/>
        <v>622</v>
      </c>
      <c r="U15" s="155">
        <f t="shared" si="10"/>
        <v>1.8307692307692307</v>
      </c>
      <c r="V15" s="156">
        <f t="shared" si="11"/>
        <v>1.8027210884353742</v>
      </c>
      <c r="W15" s="157">
        <f t="shared" si="12"/>
        <v>1.8187134502923976</v>
      </c>
      <c r="X15" s="174">
        <f>'市町村別保育所・こども園'!W15+'市町村別幼稚園'!W15</f>
        <v>37</v>
      </c>
      <c r="Y15" s="175">
        <f>'市町村別保育所・こども園'!X15+'市町村別幼稚園'!X15</f>
        <v>27</v>
      </c>
      <c r="Z15" s="170">
        <f t="shared" si="13"/>
        <v>64</v>
      </c>
      <c r="AA15" s="176">
        <f>'市町村別保育所・こども園'!Z15+'市町村別幼稚園'!Z15</f>
        <v>0</v>
      </c>
      <c r="AB15" s="177">
        <f>'市町村別保育所・こども園'!AA15+'市町村別幼稚園'!AA15</f>
        <v>0</v>
      </c>
      <c r="AC15" s="170">
        <f t="shared" si="14"/>
        <v>0</v>
      </c>
      <c r="AD15" s="178">
        <f t="shared" si="15"/>
        <v>0</v>
      </c>
      <c r="AE15" s="179">
        <f t="shared" si="16"/>
        <v>0</v>
      </c>
      <c r="AF15" s="180">
        <f t="shared" si="17"/>
        <v>0</v>
      </c>
      <c r="AG15" s="176">
        <f>'市町村別保育所・こども園'!AF15+'市町村別幼稚園'!AF15</f>
        <v>0</v>
      </c>
      <c r="AH15" s="177">
        <f>'市町村別保育所・こども園'!AG15+'市町村別幼稚園'!AG15</f>
        <v>0</v>
      </c>
      <c r="AI15" s="170">
        <f t="shared" si="18"/>
        <v>0</v>
      </c>
      <c r="AJ15" s="178">
        <f t="shared" si="19"/>
        <v>0</v>
      </c>
      <c r="AK15" s="179">
        <f t="shared" si="20"/>
        <v>0</v>
      </c>
      <c r="AL15" s="180">
        <f t="shared" si="21"/>
        <v>0</v>
      </c>
      <c r="AM15" s="176">
        <f>'市町村別保育所・こども園'!AL15+'市町村別幼稚園'!AL15</f>
        <v>0</v>
      </c>
      <c r="AN15" s="177">
        <f>'市町村別保育所・こども園'!AM15+'市町村別幼稚園'!AM15</f>
        <v>0</v>
      </c>
      <c r="AO15" s="170">
        <f t="shared" si="22"/>
        <v>0</v>
      </c>
      <c r="AP15" s="181">
        <f t="shared" si="23"/>
        <v>0</v>
      </c>
      <c r="AQ15" s="182">
        <f t="shared" si="24"/>
        <v>0</v>
      </c>
      <c r="AR15" s="183">
        <f t="shared" si="25"/>
        <v>0</v>
      </c>
      <c r="AS15" s="176">
        <f>'市町村別保育所・こども園'!AR15+'市町村別幼稚園'!AR15</f>
        <v>3</v>
      </c>
      <c r="AT15" s="177">
        <f>'市町村別保育所・こども園'!AS15+'市町村別幼稚園'!AS15</f>
        <v>3</v>
      </c>
      <c r="AU15" s="170">
        <f t="shared" si="26"/>
        <v>6</v>
      </c>
      <c r="AV15" s="184">
        <f t="shared" si="27"/>
        <v>1.8307692307692307</v>
      </c>
      <c r="AW15" s="185">
        <f t="shared" si="28"/>
        <v>1.8027210884353742</v>
      </c>
      <c r="AX15" s="186">
        <f t="shared" si="29"/>
        <v>1.8187134502923976</v>
      </c>
      <c r="AY15" s="2"/>
      <c r="AZ15" s="2"/>
      <c r="BA15" s="2"/>
      <c r="BB15" s="2"/>
      <c r="BC15" s="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15" customFormat="1" ht="18" customHeight="1">
      <c r="A16" s="15">
        <v>12</v>
      </c>
      <c r="B16" s="167" t="s">
        <v>8</v>
      </c>
      <c r="C16" s="176">
        <f>'市町村別保育所・こども園'!B16+'市町村別幼稚園'!B16</f>
        <v>532</v>
      </c>
      <c r="D16" s="177">
        <f>'市町村別保育所・こども園'!C16+'市町村別幼稚園'!C16</f>
        <v>527</v>
      </c>
      <c r="E16" s="170">
        <f t="shared" si="0"/>
        <v>1059</v>
      </c>
      <c r="F16" s="176">
        <f>'市町村別保育所・こども園'!E16+'市町村別幼稚園'!E16</f>
        <v>229</v>
      </c>
      <c r="G16" s="177">
        <f>'市町村別保育所・こども園'!F16+'市町村別幼稚園'!F16</f>
        <v>181</v>
      </c>
      <c r="H16" s="170">
        <f t="shared" si="1"/>
        <v>410</v>
      </c>
      <c r="I16" s="171">
        <f t="shared" si="2"/>
        <v>0.43045112781954886</v>
      </c>
      <c r="J16" s="172">
        <f t="shared" si="3"/>
        <v>0.34345351043643263</v>
      </c>
      <c r="K16" s="173">
        <f t="shared" si="4"/>
        <v>0.3871576959395656</v>
      </c>
      <c r="L16" s="176">
        <f>'市町村別保育所・こども園'!K16+'市町村別幼稚園'!K16</f>
        <v>62</v>
      </c>
      <c r="M16" s="177">
        <f>'市町村別保育所・こども園'!L16+'市町村別幼稚園'!L16</f>
        <v>52</v>
      </c>
      <c r="N16" s="170">
        <f t="shared" si="5"/>
        <v>114</v>
      </c>
      <c r="O16" s="150">
        <f t="shared" si="6"/>
        <v>0.11654135338345864</v>
      </c>
      <c r="P16" s="151">
        <f t="shared" si="7"/>
        <v>0.09867172675521822</v>
      </c>
      <c r="Q16" s="152">
        <f t="shared" si="8"/>
        <v>0.10764872521246459</v>
      </c>
      <c r="R16" s="176">
        <f>'市町村別保育所・こども園'!Q16+'市町村別幼稚園'!Q16</f>
        <v>973</v>
      </c>
      <c r="S16" s="177">
        <f>'市町村別保育所・こども園'!R16+'市町村別幼稚園'!R16</f>
        <v>733</v>
      </c>
      <c r="T16" s="170">
        <f t="shared" si="9"/>
        <v>1706</v>
      </c>
      <c r="U16" s="155">
        <f t="shared" si="10"/>
        <v>1.8289473684210527</v>
      </c>
      <c r="V16" s="156">
        <f t="shared" si="11"/>
        <v>1.3908918406072106</v>
      </c>
      <c r="W16" s="157">
        <f t="shared" si="12"/>
        <v>1.6109537299338998</v>
      </c>
      <c r="X16" s="176">
        <f>'市町村別保育所・こども園'!W16+'市町村別幼稚園'!W16</f>
        <v>106</v>
      </c>
      <c r="Y16" s="177">
        <f>'市町村別保育所・こども園'!X16+'市町村別幼稚園'!X16</f>
        <v>128</v>
      </c>
      <c r="Z16" s="170">
        <f t="shared" si="13"/>
        <v>234</v>
      </c>
      <c r="AA16" s="176">
        <f>'市町村別保育所・こども園'!Z16+'市町村別幼稚園'!Z16</f>
        <v>2</v>
      </c>
      <c r="AB16" s="177">
        <f>'市町村別保育所・こども園'!AA16+'市町村別幼稚園'!AA16</f>
        <v>4</v>
      </c>
      <c r="AC16" s="170">
        <f t="shared" si="14"/>
        <v>6</v>
      </c>
      <c r="AD16" s="178">
        <f t="shared" si="15"/>
        <v>0.0037593984962406013</v>
      </c>
      <c r="AE16" s="179">
        <f t="shared" si="16"/>
        <v>0.007590132827324478</v>
      </c>
      <c r="AF16" s="180">
        <f t="shared" si="17"/>
        <v>0.0056657223796034</v>
      </c>
      <c r="AG16" s="176">
        <f>'市町村別保育所・こども園'!AF16+'市町村別幼稚園'!AF16</f>
        <v>0</v>
      </c>
      <c r="AH16" s="177">
        <f>'市町村別保育所・こども園'!AG16+'市町村別幼稚園'!AG16</f>
        <v>2</v>
      </c>
      <c r="AI16" s="170">
        <f t="shared" si="18"/>
        <v>2</v>
      </c>
      <c r="AJ16" s="178">
        <f t="shared" si="19"/>
        <v>0</v>
      </c>
      <c r="AK16" s="179">
        <f t="shared" si="20"/>
        <v>0.003795066413662239</v>
      </c>
      <c r="AL16" s="180">
        <f t="shared" si="21"/>
        <v>0.0018885741265344666</v>
      </c>
      <c r="AM16" s="176">
        <f>'市町村別保育所・こども園'!AL16+'市町村別幼稚園'!AL16</f>
        <v>5</v>
      </c>
      <c r="AN16" s="177">
        <f>'市町村別保育所・こども園'!AM16+'市町村別幼稚園'!AM16</f>
        <v>14</v>
      </c>
      <c r="AO16" s="170">
        <f t="shared" si="22"/>
        <v>19</v>
      </c>
      <c r="AP16" s="181">
        <f t="shared" si="23"/>
        <v>0.009398496240601503</v>
      </c>
      <c r="AQ16" s="182">
        <f t="shared" si="24"/>
        <v>0.026565464895635674</v>
      </c>
      <c r="AR16" s="183">
        <f t="shared" si="25"/>
        <v>0.01794145420207743</v>
      </c>
      <c r="AS16" s="176">
        <f>'市町村別保育所・こども園'!AR16+'市町村別幼稚園'!AR16</f>
        <v>2</v>
      </c>
      <c r="AT16" s="177">
        <f>'市町村別保育所・こども園'!AS16+'市町村別幼稚園'!AS16</f>
        <v>1</v>
      </c>
      <c r="AU16" s="170">
        <f t="shared" si="26"/>
        <v>3</v>
      </c>
      <c r="AV16" s="184">
        <f t="shared" si="27"/>
        <v>1.8383458646616542</v>
      </c>
      <c r="AW16" s="185">
        <f t="shared" si="28"/>
        <v>1.4174573055028463</v>
      </c>
      <c r="AX16" s="186">
        <f t="shared" si="29"/>
        <v>1.6288951841359773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15" customFormat="1" ht="18" customHeight="1">
      <c r="A17" s="15">
        <v>13</v>
      </c>
      <c r="B17" s="167" t="s">
        <v>7</v>
      </c>
      <c r="C17" s="176">
        <f>'市町村別保育所・こども園'!B17+'市町村別幼稚園'!B17</f>
        <v>171</v>
      </c>
      <c r="D17" s="177">
        <f>'市町村別保育所・こども園'!C17+'市町村別幼稚園'!C17</f>
        <v>171</v>
      </c>
      <c r="E17" s="170">
        <f t="shared" si="0"/>
        <v>342</v>
      </c>
      <c r="F17" s="176">
        <f>'市町村別保育所・こども園'!E17+'市町村別幼稚園'!E17</f>
        <v>66</v>
      </c>
      <c r="G17" s="177">
        <f>'市町村別保育所・こども園'!F17+'市町村別幼稚園'!F17</f>
        <v>62</v>
      </c>
      <c r="H17" s="170">
        <f t="shared" si="1"/>
        <v>128</v>
      </c>
      <c r="I17" s="171">
        <f t="shared" si="2"/>
        <v>0.38596491228070173</v>
      </c>
      <c r="J17" s="172">
        <f t="shared" si="3"/>
        <v>0.36257309941520466</v>
      </c>
      <c r="K17" s="173">
        <f t="shared" si="4"/>
        <v>0.3742690058479532</v>
      </c>
      <c r="L17" s="176">
        <f>'市町村別保育所・こども園'!K17+'市町村別幼稚園'!K17</f>
        <v>22</v>
      </c>
      <c r="M17" s="177">
        <f>'市町村別保育所・こども園'!L17+'市町村別幼稚園'!L17</f>
        <v>24</v>
      </c>
      <c r="N17" s="170">
        <f t="shared" si="5"/>
        <v>46</v>
      </c>
      <c r="O17" s="150">
        <f t="shared" si="6"/>
        <v>0.1286549707602339</v>
      </c>
      <c r="P17" s="151">
        <f t="shared" si="7"/>
        <v>0.14035087719298245</v>
      </c>
      <c r="Q17" s="152">
        <f t="shared" si="8"/>
        <v>0.13450292397660818</v>
      </c>
      <c r="R17" s="176">
        <f>'市町村別保育所・こども園'!Q17+'市町村別幼稚園'!Q17</f>
        <v>247</v>
      </c>
      <c r="S17" s="177">
        <f>'市町村別保育所・こども園'!R17+'市町村別幼稚園'!R17</f>
        <v>225</v>
      </c>
      <c r="T17" s="170">
        <f t="shared" si="9"/>
        <v>472</v>
      </c>
      <c r="U17" s="155">
        <f t="shared" si="10"/>
        <v>1.4444444444444444</v>
      </c>
      <c r="V17" s="156">
        <f t="shared" si="11"/>
        <v>1.3157894736842106</v>
      </c>
      <c r="W17" s="157">
        <f t="shared" si="12"/>
        <v>1.3801169590643274</v>
      </c>
      <c r="X17" s="176">
        <f>'市町村別保育所・こども園'!W17+'市町村別幼稚園'!W17</f>
        <v>27</v>
      </c>
      <c r="Y17" s="177">
        <f>'市町村別保育所・こども園'!X17+'市町村別幼稚園'!X17</f>
        <v>36</v>
      </c>
      <c r="Z17" s="170">
        <f t="shared" si="13"/>
        <v>63</v>
      </c>
      <c r="AA17" s="176">
        <f>'市町村別保育所・こども園'!Z17+'市町村別幼稚園'!Z17</f>
        <v>1</v>
      </c>
      <c r="AB17" s="177">
        <f>'市町村別保育所・こども園'!AA17+'市町村別幼稚園'!AA17</f>
        <v>1</v>
      </c>
      <c r="AC17" s="170">
        <f t="shared" si="14"/>
        <v>2</v>
      </c>
      <c r="AD17" s="178">
        <f t="shared" si="15"/>
        <v>0.005847953216374269</v>
      </c>
      <c r="AE17" s="179">
        <f t="shared" si="16"/>
        <v>0.005847953216374269</v>
      </c>
      <c r="AF17" s="180">
        <f t="shared" si="17"/>
        <v>0.005847953216374269</v>
      </c>
      <c r="AG17" s="176">
        <f>'市町村別保育所・こども園'!AF17+'市町村別幼稚園'!AF17</f>
        <v>1</v>
      </c>
      <c r="AH17" s="177">
        <f>'市町村別保育所・こども園'!AG17+'市町村別幼稚園'!AG17</f>
        <v>0</v>
      </c>
      <c r="AI17" s="170">
        <f t="shared" si="18"/>
        <v>1</v>
      </c>
      <c r="AJ17" s="178">
        <f t="shared" si="19"/>
        <v>0.005847953216374269</v>
      </c>
      <c r="AK17" s="179">
        <f t="shared" si="20"/>
        <v>0</v>
      </c>
      <c r="AL17" s="180">
        <f t="shared" si="21"/>
        <v>0.0029239766081871343</v>
      </c>
      <c r="AM17" s="176">
        <f>'市町村別保育所・こども園'!AL17+'市町村別幼稚園'!AL17</f>
        <v>1</v>
      </c>
      <c r="AN17" s="177">
        <f>'市町村別保育所・こども園'!AM17+'市町村別幼稚園'!AM17</f>
        <v>1</v>
      </c>
      <c r="AO17" s="170">
        <f t="shared" si="22"/>
        <v>2</v>
      </c>
      <c r="AP17" s="181">
        <f t="shared" si="23"/>
        <v>0.005847953216374269</v>
      </c>
      <c r="AQ17" s="182">
        <f t="shared" si="24"/>
        <v>0.005847953216374269</v>
      </c>
      <c r="AR17" s="183">
        <f t="shared" si="25"/>
        <v>0.005847953216374269</v>
      </c>
      <c r="AS17" s="176">
        <f>'市町村別保育所・こども園'!AR17+'市町村別幼稚園'!AR17</f>
        <v>2</v>
      </c>
      <c r="AT17" s="177">
        <f>'市町村別保育所・こども園'!AS17+'市町村別幼稚園'!AS17</f>
        <v>0</v>
      </c>
      <c r="AU17" s="170">
        <f t="shared" si="26"/>
        <v>2</v>
      </c>
      <c r="AV17" s="184">
        <f t="shared" si="27"/>
        <v>1.4502923976608186</v>
      </c>
      <c r="AW17" s="185">
        <f t="shared" si="28"/>
        <v>1.3216374269005848</v>
      </c>
      <c r="AX17" s="186">
        <f t="shared" si="29"/>
        <v>1.3859649122807018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15" customFormat="1" ht="18" customHeight="1">
      <c r="A18" s="15">
        <v>14</v>
      </c>
      <c r="B18" s="167" t="s">
        <v>6</v>
      </c>
      <c r="C18" s="176">
        <f>'市町村別保育所・こども園'!B18+'市町村別幼稚園'!B18</f>
        <v>75</v>
      </c>
      <c r="D18" s="177">
        <f>'市町村別保育所・こども園'!C18+'市町村別幼稚園'!C18</f>
        <v>82</v>
      </c>
      <c r="E18" s="170">
        <f t="shared" si="0"/>
        <v>157</v>
      </c>
      <c r="F18" s="176">
        <f>'市町村別保育所・こども園'!E18+'市町村別幼稚園'!E18</f>
        <v>37</v>
      </c>
      <c r="G18" s="177">
        <f>'市町村別保育所・こども園'!F18+'市町村別幼稚園'!F18</f>
        <v>42</v>
      </c>
      <c r="H18" s="170">
        <f t="shared" si="1"/>
        <v>79</v>
      </c>
      <c r="I18" s="171">
        <f t="shared" si="2"/>
        <v>0.49333333333333335</v>
      </c>
      <c r="J18" s="172">
        <f t="shared" si="3"/>
        <v>0.5121951219512195</v>
      </c>
      <c r="K18" s="173">
        <f t="shared" si="4"/>
        <v>0.5031847133757962</v>
      </c>
      <c r="L18" s="176">
        <f>'市町村別保育所・こども園'!K18+'市町村別幼稚園'!K18</f>
        <v>10</v>
      </c>
      <c r="M18" s="177">
        <f>'市町村別保育所・こども園'!L18+'市町村別幼稚園'!L18</f>
        <v>13</v>
      </c>
      <c r="N18" s="170">
        <f t="shared" si="5"/>
        <v>23</v>
      </c>
      <c r="O18" s="150">
        <f t="shared" si="6"/>
        <v>0.13333333333333333</v>
      </c>
      <c r="P18" s="151">
        <f t="shared" si="7"/>
        <v>0.15853658536585366</v>
      </c>
      <c r="Q18" s="152">
        <f t="shared" si="8"/>
        <v>0.1464968152866242</v>
      </c>
      <c r="R18" s="176">
        <f>'市町村別保育所・こども園'!Q18+'市町村別幼稚園'!Q18</f>
        <v>171</v>
      </c>
      <c r="S18" s="177">
        <f>'市町村別保育所・こども園'!R18+'市町村別幼稚園'!R18</f>
        <v>175</v>
      </c>
      <c r="T18" s="170">
        <f t="shared" si="9"/>
        <v>346</v>
      </c>
      <c r="U18" s="155">
        <f t="shared" si="10"/>
        <v>2.28</v>
      </c>
      <c r="V18" s="156">
        <f t="shared" si="11"/>
        <v>2.1341463414634148</v>
      </c>
      <c r="W18" s="157">
        <f t="shared" si="12"/>
        <v>2.2038216560509554</v>
      </c>
      <c r="X18" s="176">
        <f>'市町村別保育所・こども園'!W18+'市町村別幼稚園'!W18</f>
        <v>19</v>
      </c>
      <c r="Y18" s="177">
        <f>'市町村別保育所・こども園'!X18+'市町村別幼稚園'!X18</f>
        <v>25</v>
      </c>
      <c r="Z18" s="170">
        <f t="shared" si="13"/>
        <v>44</v>
      </c>
      <c r="AA18" s="176">
        <f>'市町村別保育所・こども園'!Z18+'市町村別幼稚園'!Z18</f>
        <v>8</v>
      </c>
      <c r="AB18" s="177">
        <f>'市町村別保育所・こども園'!AA18+'市町村別幼稚園'!AA18</f>
        <v>1</v>
      </c>
      <c r="AC18" s="170">
        <f t="shared" si="14"/>
        <v>9</v>
      </c>
      <c r="AD18" s="178">
        <f t="shared" si="15"/>
        <v>0.10666666666666667</v>
      </c>
      <c r="AE18" s="179">
        <f t="shared" si="16"/>
        <v>0.012195121951219513</v>
      </c>
      <c r="AF18" s="180">
        <f t="shared" si="17"/>
        <v>0.05732484076433121</v>
      </c>
      <c r="AG18" s="176">
        <f>'市町村別保育所・こども園'!AF18+'市町村別幼稚園'!AF18</f>
        <v>0</v>
      </c>
      <c r="AH18" s="177">
        <f>'市町村別保育所・こども園'!AG18+'市町村別幼稚園'!AG18</f>
        <v>0</v>
      </c>
      <c r="AI18" s="170">
        <f t="shared" si="18"/>
        <v>0</v>
      </c>
      <c r="AJ18" s="178">
        <f t="shared" si="19"/>
        <v>0</v>
      </c>
      <c r="AK18" s="179">
        <f t="shared" si="20"/>
        <v>0</v>
      </c>
      <c r="AL18" s="180">
        <f t="shared" si="21"/>
        <v>0</v>
      </c>
      <c r="AM18" s="176">
        <f>'市町村別保育所・こども園'!AL18+'市町村別幼稚園'!AL18</f>
        <v>0</v>
      </c>
      <c r="AN18" s="177">
        <f>'市町村別保育所・こども園'!AM18+'市町村別幼稚園'!AM18</f>
        <v>0</v>
      </c>
      <c r="AO18" s="170">
        <f t="shared" si="22"/>
        <v>0</v>
      </c>
      <c r="AP18" s="181">
        <f t="shared" si="23"/>
        <v>0</v>
      </c>
      <c r="AQ18" s="182">
        <f t="shared" si="24"/>
        <v>0</v>
      </c>
      <c r="AR18" s="183">
        <f t="shared" si="25"/>
        <v>0</v>
      </c>
      <c r="AS18" s="176">
        <f>'市町村別保育所・こども園'!AR18+'市町村別幼稚園'!AR18</f>
        <v>0</v>
      </c>
      <c r="AT18" s="177">
        <f>'市町村別保育所・こども園'!AS18+'市町村別幼稚園'!AS18</f>
        <v>0</v>
      </c>
      <c r="AU18" s="170">
        <f t="shared" si="26"/>
        <v>0</v>
      </c>
      <c r="AV18" s="184">
        <f t="shared" si="27"/>
        <v>2.28</v>
      </c>
      <c r="AW18" s="185">
        <f t="shared" si="28"/>
        <v>2.1341463414634148</v>
      </c>
      <c r="AX18" s="186">
        <f t="shared" si="29"/>
        <v>2.2038216560509554</v>
      </c>
      <c r="AY18" s="2"/>
      <c r="AZ18" s="2"/>
      <c r="BA18" s="2"/>
      <c r="BB18" s="2"/>
      <c r="BC18" s="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s="15" customFormat="1" ht="18" customHeight="1">
      <c r="A19" s="15">
        <v>15</v>
      </c>
      <c r="B19" s="167" t="s">
        <v>5</v>
      </c>
      <c r="C19" s="176">
        <f>'市町村別保育所・こども園'!B19+'市町村別幼稚園'!B19</f>
        <v>58</v>
      </c>
      <c r="D19" s="177">
        <f>'市町村別保育所・こども園'!C19+'市町村別幼稚園'!C19</f>
        <v>55</v>
      </c>
      <c r="E19" s="170">
        <f t="shared" si="0"/>
        <v>113</v>
      </c>
      <c r="F19" s="176">
        <f>'市町村別保育所・こども園'!E19+'市町村別幼稚園'!E19</f>
        <v>20</v>
      </c>
      <c r="G19" s="177">
        <f>'市町村別保育所・こども園'!F19+'市町村別幼稚園'!F19</f>
        <v>23</v>
      </c>
      <c r="H19" s="170">
        <f t="shared" si="1"/>
        <v>43</v>
      </c>
      <c r="I19" s="171">
        <f t="shared" si="2"/>
        <v>0.3448275862068966</v>
      </c>
      <c r="J19" s="172">
        <f t="shared" si="3"/>
        <v>0.41818181818181815</v>
      </c>
      <c r="K19" s="173">
        <f t="shared" si="4"/>
        <v>0.3805309734513274</v>
      </c>
      <c r="L19" s="176">
        <f>'市町村別保育所・こども園'!K19+'市町村別幼稚園'!K19</f>
        <v>9</v>
      </c>
      <c r="M19" s="177">
        <f>'市町村別保育所・こども園'!L19+'市町村別幼稚園'!L19</f>
        <v>9</v>
      </c>
      <c r="N19" s="170">
        <f t="shared" si="5"/>
        <v>18</v>
      </c>
      <c r="O19" s="150">
        <f t="shared" si="6"/>
        <v>0.15517241379310345</v>
      </c>
      <c r="P19" s="151">
        <f t="shared" si="7"/>
        <v>0.16363636363636364</v>
      </c>
      <c r="Q19" s="152">
        <f t="shared" si="8"/>
        <v>0.1592920353982301</v>
      </c>
      <c r="R19" s="176">
        <f>'市町村別保育所・こども園'!Q19+'市町村別幼稚園'!Q19</f>
        <v>69</v>
      </c>
      <c r="S19" s="177">
        <f>'市町村別保育所・こども園'!R19+'市町村別幼稚園'!R19</f>
        <v>86</v>
      </c>
      <c r="T19" s="170">
        <f t="shared" si="9"/>
        <v>155</v>
      </c>
      <c r="U19" s="155">
        <f t="shared" si="10"/>
        <v>1.1896551724137931</v>
      </c>
      <c r="V19" s="156">
        <f t="shared" si="11"/>
        <v>1.5636363636363637</v>
      </c>
      <c r="W19" s="157">
        <f t="shared" si="12"/>
        <v>1.3716814159292035</v>
      </c>
      <c r="X19" s="176">
        <f>'市町村別保育所・こども園'!W19+'市町村別幼稚園'!W19</f>
        <v>18</v>
      </c>
      <c r="Y19" s="177">
        <f>'市町村別保育所・こども園'!X19+'市町村別幼稚園'!X19</f>
        <v>12</v>
      </c>
      <c r="Z19" s="170">
        <f t="shared" si="13"/>
        <v>30</v>
      </c>
      <c r="AA19" s="176">
        <f>'市町村別保育所・こども園'!Z19+'市町村別幼稚園'!Z19</f>
        <v>0</v>
      </c>
      <c r="AB19" s="177">
        <f>'市町村別保育所・こども園'!AA19+'市町村別幼稚園'!AA19</f>
        <v>0</v>
      </c>
      <c r="AC19" s="170">
        <f t="shared" si="14"/>
        <v>0</v>
      </c>
      <c r="AD19" s="178">
        <f t="shared" si="15"/>
        <v>0</v>
      </c>
      <c r="AE19" s="179">
        <f t="shared" si="16"/>
        <v>0</v>
      </c>
      <c r="AF19" s="180">
        <f t="shared" si="17"/>
        <v>0</v>
      </c>
      <c r="AG19" s="176">
        <f>'市町村別保育所・こども園'!AF19+'市町村別幼稚園'!AF19</f>
        <v>0</v>
      </c>
      <c r="AH19" s="177">
        <f>'市町村別保育所・こども園'!AG19+'市町村別幼稚園'!AG19</f>
        <v>0</v>
      </c>
      <c r="AI19" s="170">
        <f t="shared" si="18"/>
        <v>0</v>
      </c>
      <c r="AJ19" s="178">
        <f t="shared" si="19"/>
        <v>0</v>
      </c>
      <c r="AK19" s="179">
        <f t="shared" si="20"/>
        <v>0</v>
      </c>
      <c r="AL19" s="180">
        <f t="shared" si="21"/>
        <v>0</v>
      </c>
      <c r="AM19" s="176">
        <f>'市町村別保育所・こども園'!AL19+'市町村別幼稚園'!AL19</f>
        <v>0</v>
      </c>
      <c r="AN19" s="177">
        <f>'市町村別保育所・こども園'!AM19+'市町村別幼稚園'!AM19</f>
        <v>0</v>
      </c>
      <c r="AO19" s="170">
        <f t="shared" si="22"/>
        <v>0</v>
      </c>
      <c r="AP19" s="181">
        <f t="shared" si="23"/>
        <v>0</v>
      </c>
      <c r="AQ19" s="182">
        <f t="shared" si="24"/>
        <v>0</v>
      </c>
      <c r="AR19" s="183">
        <f t="shared" si="25"/>
        <v>0</v>
      </c>
      <c r="AS19" s="176">
        <f>'市町村別保育所・こども園'!AR19+'市町村別幼稚園'!AR19</f>
        <v>0</v>
      </c>
      <c r="AT19" s="177">
        <f>'市町村別保育所・こども園'!AS19+'市町村別幼稚園'!AS19</f>
        <v>0</v>
      </c>
      <c r="AU19" s="170">
        <f t="shared" si="26"/>
        <v>0</v>
      </c>
      <c r="AV19" s="184">
        <f t="shared" si="27"/>
        <v>1.1896551724137931</v>
      </c>
      <c r="AW19" s="185">
        <f t="shared" si="28"/>
        <v>1.5636363636363637</v>
      </c>
      <c r="AX19" s="186">
        <f t="shared" si="29"/>
        <v>1.3716814159292035</v>
      </c>
      <c r="AY19" s="2"/>
      <c r="AZ19" s="2"/>
      <c r="BA19" s="2"/>
      <c r="BB19" s="2"/>
      <c r="BC19" s="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s="15" customFormat="1" ht="18" customHeight="1">
      <c r="A20" s="15">
        <v>16</v>
      </c>
      <c r="B20" s="167" t="s">
        <v>4</v>
      </c>
      <c r="C20" s="176">
        <f>'市町村別保育所・こども園'!B20+'市町村別幼稚園'!B20</f>
        <v>120</v>
      </c>
      <c r="D20" s="177">
        <f>'市町村別保育所・こども園'!C20+'市町村別幼稚園'!C20</f>
        <v>138</v>
      </c>
      <c r="E20" s="170">
        <f t="shared" si="0"/>
        <v>258</v>
      </c>
      <c r="F20" s="176">
        <f>'市町村別保育所・こども園'!E20+'市町村別幼稚園'!E20</f>
        <v>47</v>
      </c>
      <c r="G20" s="177">
        <f>'市町村別保育所・こども園'!F20+'市町村別幼稚園'!F20</f>
        <v>49</v>
      </c>
      <c r="H20" s="170">
        <f t="shared" si="1"/>
        <v>96</v>
      </c>
      <c r="I20" s="171">
        <f t="shared" si="2"/>
        <v>0.39166666666666666</v>
      </c>
      <c r="J20" s="172">
        <f t="shared" si="3"/>
        <v>0.35507246376811596</v>
      </c>
      <c r="K20" s="173">
        <f t="shared" si="4"/>
        <v>0.37209302325581395</v>
      </c>
      <c r="L20" s="176">
        <f>'市町村別保育所・こども園'!K20+'市町村別幼稚園'!K20</f>
        <v>17</v>
      </c>
      <c r="M20" s="177">
        <f>'市町村別保育所・こども園'!L20+'市町村別幼稚園'!L20</f>
        <v>14</v>
      </c>
      <c r="N20" s="170">
        <f t="shared" si="5"/>
        <v>31</v>
      </c>
      <c r="O20" s="150">
        <f t="shared" si="6"/>
        <v>0.14166666666666666</v>
      </c>
      <c r="P20" s="151">
        <f t="shared" si="7"/>
        <v>0.10144927536231885</v>
      </c>
      <c r="Q20" s="152">
        <f t="shared" si="8"/>
        <v>0.12015503875968993</v>
      </c>
      <c r="R20" s="176">
        <f>'市町村別保育所・こども園'!Q20+'市町村別幼稚園'!Q20</f>
        <v>258</v>
      </c>
      <c r="S20" s="177">
        <f>'市町村別保育所・こども園'!R20+'市町村別幼稚園'!R20</f>
        <v>206</v>
      </c>
      <c r="T20" s="170">
        <f t="shared" si="9"/>
        <v>464</v>
      </c>
      <c r="U20" s="155">
        <f t="shared" si="10"/>
        <v>2.15</v>
      </c>
      <c r="V20" s="156">
        <f t="shared" si="11"/>
        <v>1.4927536231884058</v>
      </c>
      <c r="W20" s="157">
        <f t="shared" si="12"/>
        <v>1.7984496124031009</v>
      </c>
      <c r="X20" s="176">
        <f>'市町村別保育所・こども園'!W20+'市町村別幼稚園'!W20</f>
        <v>28</v>
      </c>
      <c r="Y20" s="177">
        <f>'市町村別保育所・こども園'!X20+'市町村別幼稚園'!X20</f>
        <v>11</v>
      </c>
      <c r="Z20" s="170">
        <f t="shared" si="13"/>
        <v>39</v>
      </c>
      <c r="AA20" s="176">
        <f>'市町村別保育所・こども園'!Z20+'市町村別幼稚園'!Z20</f>
        <v>1</v>
      </c>
      <c r="AB20" s="177">
        <f>'市町村別保育所・こども園'!AA20+'市町村別幼稚園'!AA20</f>
        <v>3</v>
      </c>
      <c r="AC20" s="170">
        <f t="shared" si="14"/>
        <v>4</v>
      </c>
      <c r="AD20" s="178">
        <f t="shared" si="15"/>
        <v>0.008333333333333333</v>
      </c>
      <c r="AE20" s="179">
        <f t="shared" si="16"/>
        <v>0.021739130434782608</v>
      </c>
      <c r="AF20" s="180">
        <f t="shared" si="17"/>
        <v>0.015503875968992248</v>
      </c>
      <c r="AG20" s="176">
        <f>'市町村別保育所・こども園'!AF20+'市町村別幼稚園'!AF20</f>
        <v>0</v>
      </c>
      <c r="AH20" s="177">
        <f>'市町村別保育所・こども園'!AG20+'市町村別幼稚園'!AG20</f>
        <v>0</v>
      </c>
      <c r="AI20" s="170">
        <f t="shared" si="18"/>
        <v>0</v>
      </c>
      <c r="AJ20" s="178">
        <f t="shared" si="19"/>
        <v>0</v>
      </c>
      <c r="AK20" s="179">
        <f t="shared" si="20"/>
        <v>0</v>
      </c>
      <c r="AL20" s="180">
        <f t="shared" si="21"/>
        <v>0</v>
      </c>
      <c r="AM20" s="176">
        <f>'市町村別保育所・こども園'!AL20+'市町村別幼稚園'!AL20</f>
        <v>2</v>
      </c>
      <c r="AN20" s="177">
        <f>'市町村別保育所・こども園'!AM20+'市町村別幼稚園'!AM20</f>
        <v>17</v>
      </c>
      <c r="AO20" s="170">
        <f t="shared" si="22"/>
        <v>19</v>
      </c>
      <c r="AP20" s="181">
        <f t="shared" si="23"/>
        <v>0.016666666666666666</v>
      </c>
      <c r="AQ20" s="182">
        <f t="shared" si="24"/>
        <v>0.12318840579710146</v>
      </c>
      <c r="AR20" s="183">
        <f t="shared" si="25"/>
        <v>0.07364341085271318</v>
      </c>
      <c r="AS20" s="176">
        <f>'市町村別保育所・こども園'!AR20+'市町村別幼稚園'!AR20</f>
        <v>1</v>
      </c>
      <c r="AT20" s="177">
        <f>'市町村別保育所・こども園'!AS20+'市町村別幼稚園'!AS20</f>
        <v>3</v>
      </c>
      <c r="AU20" s="170">
        <f t="shared" si="26"/>
        <v>4</v>
      </c>
      <c r="AV20" s="184">
        <f t="shared" si="27"/>
        <v>2.1666666666666665</v>
      </c>
      <c r="AW20" s="185">
        <f t="shared" si="28"/>
        <v>1.6159420289855073</v>
      </c>
      <c r="AX20" s="186">
        <f t="shared" si="29"/>
        <v>1.872093023255814</v>
      </c>
      <c r="AY20" s="2"/>
      <c r="AZ20" s="2"/>
      <c r="BA20" s="2"/>
      <c r="BB20" s="2"/>
      <c r="BC20" s="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s="15" customFormat="1" ht="18" customHeight="1">
      <c r="A21" s="15">
        <v>17</v>
      </c>
      <c r="B21" s="167" t="s">
        <v>3</v>
      </c>
      <c r="C21" s="176">
        <f>'市町村別保育所・こども園'!B21+'市町村別幼稚園'!B21</f>
        <v>39</v>
      </c>
      <c r="D21" s="177">
        <f>'市町村別保育所・こども園'!C21+'市町村別幼稚園'!C21</f>
        <v>37</v>
      </c>
      <c r="E21" s="170">
        <f t="shared" si="0"/>
        <v>76</v>
      </c>
      <c r="F21" s="176">
        <f>'市町村別保育所・こども園'!E21+'市町村別幼稚園'!E21</f>
        <v>13</v>
      </c>
      <c r="G21" s="177">
        <f>'市町村別保育所・こども園'!F21+'市町村別幼稚園'!F21</f>
        <v>18</v>
      </c>
      <c r="H21" s="170">
        <f t="shared" si="1"/>
        <v>31</v>
      </c>
      <c r="I21" s="171">
        <f t="shared" si="2"/>
        <v>0.3333333333333333</v>
      </c>
      <c r="J21" s="172">
        <f t="shared" si="3"/>
        <v>0.4864864864864865</v>
      </c>
      <c r="K21" s="173">
        <f t="shared" si="4"/>
        <v>0.40789473684210525</v>
      </c>
      <c r="L21" s="176">
        <f>'市町村別保育所・こども園'!K21+'市町村別幼稚園'!K21</f>
        <v>2</v>
      </c>
      <c r="M21" s="177">
        <f>'市町村別保育所・こども園'!L21+'市町村別幼稚園'!L21</f>
        <v>3</v>
      </c>
      <c r="N21" s="170">
        <f t="shared" si="5"/>
        <v>5</v>
      </c>
      <c r="O21" s="150">
        <f t="shared" si="6"/>
        <v>0.05128205128205128</v>
      </c>
      <c r="P21" s="151">
        <f t="shared" si="7"/>
        <v>0.08108108108108109</v>
      </c>
      <c r="Q21" s="152">
        <f t="shared" si="8"/>
        <v>0.06578947368421052</v>
      </c>
      <c r="R21" s="176">
        <f>'市町村別保育所・こども園'!Q21+'市町村別幼稚園'!Q21</f>
        <v>38</v>
      </c>
      <c r="S21" s="177">
        <f>'市町村別保育所・こども園'!R21+'市町村別幼稚園'!R21</f>
        <v>43</v>
      </c>
      <c r="T21" s="170">
        <f t="shared" si="9"/>
        <v>81</v>
      </c>
      <c r="U21" s="155">
        <f t="shared" si="10"/>
        <v>0.9743589743589743</v>
      </c>
      <c r="V21" s="156">
        <f t="shared" si="11"/>
        <v>1.162162162162162</v>
      </c>
      <c r="W21" s="157">
        <f t="shared" si="12"/>
        <v>1.0657894736842106</v>
      </c>
      <c r="X21" s="176">
        <f>'市町村別保育所・こども園'!W21+'市町村別幼稚園'!W21</f>
        <v>2</v>
      </c>
      <c r="Y21" s="177">
        <f>'市町村別保育所・こども園'!X21+'市町村別幼稚園'!X21</f>
        <v>2</v>
      </c>
      <c r="Z21" s="170">
        <f t="shared" si="13"/>
        <v>4</v>
      </c>
      <c r="AA21" s="176">
        <f>'市町村別保育所・こども園'!Z21+'市町村別幼稚園'!Z21</f>
        <v>0</v>
      </c>
      <c r="AB21" s="177">
        <f>'市町村別保育所・こども園'!AA21+'市町村別幼稚園'!AA21</f>
        <v>0</v>
      </c>
      <c r="AC21" s="170">
        <f t="shared" si="14"/>
        <v>0</v>
      </c>
      <c r="AD21" s="178">
        <f t="shared" si="15"/>
        <v>0</v>
      </c>
      <c r="AE21" s="179">
        <f t="shared" si="16"/>
        <v>0</v>
      </c>
      <c r="AF21" s="180">
        <f t="shared" si="17"/>
        <v>0</v>
      </c>
      <c r="AG21" s="176">
        <f>'市町村別保育所・こども園'!AF21+'市町村別幼稚園'!AF21</f>
        <v>0</v>
      </c>
      <c r="AH21" s="177">
        <f>'市町村別保育所・こども園'!AG21+'市町村別幼稚園'!AG21</f>
        <v>0</v>
      </c>
      <c r="AI21" s="170">
        <f t="shared" si="18"/>
        <v>0</v>
      </c>
      <c r="AJ21" s="178">
        <f t="shared" si="19"/>
        <v>0</v>
      </c>
      <c r="AK21" s="179">
        <f t="shared" si="20"/>
        <v>0</v>
      </c>
      <c r="AL21" s="180">
        <f t="shared" si="21"/>
        <v>0</v>
      </c>
      <c r="AM21" s="176">
        <f>'市町村別保育所・こども園'!AL21+'市町村別幼稚園'!AL21</f>
        <v>0</v>
      </c>
      <c r="AN21" s="177">
        <f>'市町村別保育所・こども園'!AM21+'市町村別幼稚園'!AM21</f>
        <v>0</v>
      </c>
      <c r="AO21" s="170">
        <f t="shared" si="22"/>
        <v>0</v>
      </c>
      <c r="AP21" s="181">
        <f t="shared" si="23"/>
        <v>0</v>
      </c>
      <c r="AQ21" s="182">
        <f t="shared" si="24"/>
        <v>0</v>
      </c>
      <c r="AR21" s="183">
        <f t="shared" si="25"/>
        <v>0</v>
      </c>
      <c r="AS21" s="176">
        <f>'市町村別保育所・こども園'!AR21+'市町村別幼稚園'!AR21</f>
        <v>0</v>
      </c>
      <c r="AT21" s="177">
        <f>'市町村別保育所・こども園'!AS21+'市町村別幼稚園'!AS21</f>
        <v>0</v>
      </c>
      <c r="AU21" s="170">
        <f t="shared" si="26"/>
        <v>0</v>
      </c>
      <c r="AV21" s="184">
        <f t="shared" si="27"/>
        <v>0.9743589743589743</v>
      </c>
      <c r="AW21" s="185">
        <f t="shared" si="28"/>
        <v>1.162162162162162</v>
      </c>
      <c r="AX21" s="186">
        <f t="shared" si="29"/>
        <v>1.0657894736842106</v>
      </c>
      <c r="AY21" s="2"/>
      <c r="AZ21" s="2"/>
      <c r="BA21" s="2"/>
      <c r="BB21" s="2"/>
      <c r="BC21" s="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s="15" customFormat="1" ht="18" customHeight="1">
      <c r="A22" s="15">
        <v>18</v>
      </c>
      <c r="B22" s="167" t="s">
        <v>2</v>
      </c>
      <c r="C22" s="176">
        <f>'市町村別保育所・こども園'!B22+'市町村別幼稚園'!B22</f>
        <v>52</v>
      </c>
      <c r="D22" s="177">
        <f>'市町村別保育所・こども園'!C22+'市町村別幼稚園'!C22</f>
        <v>26</v>
      </c>
      <c r="E22" s="170">
        <f t="shared" si="0"/>
        <v>78</v>
      </c>
      <c r="F22" s="176">
        <f>'市町村別保育所・こども園'!E22+'市町村別幼稚園'!E22</f>
        <v>26</v>
      </c>
      <c r="G22" s="177">
        <f>'市町村別保育所・こども園'!F22+'市町村別幼稚園'!F22</f>
        <v>8</v>
      </c>
      <c r="H22" s="170">
        <f t="shared" si="1"/>
        <v>34</v>
      </c>
      <c r="I22" s="171">
        <f t="shared" si="2"/>
        <v>0.5</v>
      </c>
      <c r="J22" s="172">
        <f t="shared" si="3"/>
        <v>0.3076923076923077</v>
      </c>
      <c r="K22" s="173">
        <f t="shared" si="4"/>
        <v>0.4358974358974359</v>
      </c>
      <c r="L22" s="176">
        <f>'市町村別保育所・こども園'!K22+'市町村別幼稚園'!K22</f>
        <v>5</v>
      </c>
      <c r="M22" s="177">
        <f>'市町村別保育所・こども園'!L22+'市町村別幼稚園'!L22</f>
        <v>1</v>
      </c>
      <c r="N22" s="170">
        <f t="shared" si="5"/>
        <v>6</v>
      </c>
      <c r="O22" s="150">
        <f t="shared" si="6"/>
        <v>0.09615384615384616</v>
      </c>
      <c r="P22" s="151">
        <f t="shared" si="7"/>
        <v>0.038461538461538464</v>
      </c>
      <c r="Q22" s="152">
        <f t="shared" si="8"/>
        <v>0.07692307692307693</v>
      </c>
      <c r="R22" s="176">
        <f>'市町村別保育所・こども園'!Q22+'市町村別幼稚園'!Q22</f>
        <v>102</v>
      </c>
      <c r="S22" s="177">
        <f>'市町村別保育所・こども園'!R22+'市町村別幼稚園'!R22</f>
        <v>39</v>
      </c>
      <c r="T22" s="170">
        <f t="shared" si="9"/>
        <v>141</v>
      </c>
      <c r="U22" s="155">
        <f t="shared" si="10"/>
        <v>1.9615384615384615</v>
      </c>
      <c r="V22" s="156">
        <f t="shared" si="11"/>
        <v>1.5</v>
      </c>
      <c r="W22" s="157">
        <f t="shared" si="12"/>
        <v>1.8076923076923077</v>
      </c>
      <c r="X22" s="176">
        <f>'市町村別保育所・こども園'!W22+'市町村別幼稚園'!W22</f>
        <v>0</v>
      </c>
      <c r="Y22" s="177">
        <f>'市町村別保育所・こども園'!X22+'市町村別幼稚園'!X22</f>
        <v>0</v>
      </c>
      <c r="Z22" s="170">
        <f t="shared" si="13"/>
        <v>0</v>
      </c>
      <c r="AA22" s="176">
        <f>'市町村別保育所・こども園'!Z22+'市町村別幼稚園'!Z22</f>
        <v>0</v>
      </c>
      <c r="AB22" s="177">
        <f>'市町村別保育所・こども園'!AA22+'市町村別幼稚園'!AA22</f>
        <v>0</v>
      </c>
      <c r="AC22" s="170">
        <f t="shared" si="14"/>
        <v>0</v>
      </c>
      <c r="AD22" s="178">
        <f t="shared" si="15"/>
        <v>0</v>
      </c>
      <c r="AE22" s="179">
        <f t="shared" si="16"/>
        <v>0</v>
      </c>
      <c r="AF22" s="180">
        <f t="shared" si="17"/>
        <v>0</v>
      </c>
      <c r="AG22" s="176">
        <f>'市町村別保育所・こども園'!AF22+'市町村別幼稚園'!AF22</f>
        <v>0</v>
      </c>
      <c r="AH22" s="177">
        <f>'市町村別保育所・こども園'!AG22+'市町村別幼稚園'!AG22</f>
        <v>0</v>
      </c>
      <c r="AI22" s="170">
        <f t="shared" si="18"/>
        <v>0</v>
      </c>
      <c r="AJ22" s="178">
        <f t="shared" si="19"/>
        <v>0</v>
      </c>
      <c r="AK22" s="179">
        <f t="shared" si="20"/>
        <v>0</v>
      </c>
      <c r="AL22" s="180">
        <f t="shared" si="21"/>
        <v>0</v>
      </c>
      <c r="AM22" s="176">
        <f>'市町村別保育所・こども園'!AL22+'市町村別幼稚園'!AL22</f>
        <v>0</v>
      </c>
      <c r="AN22" s="177">
        <f>'市町村別保育所・こども園'!AM22+'市町村別幼稚園'!AM22</f>
        <v>0</v>
      </c>
      <c r="AO22" s="170">
        <f t="shared" si="22"/>
        <v>0</v>
      </c>
      <c r="AP22" s="181">
        <f t="shared" si="23"/>
        <v>0</v>
      </c>
      <c r="AQ22" s="182">
        <f t="shared" si="24"/>
        <v>0</v>
      </c>
      <c r="AR22" s="183">
        <f t="shared" si="25"/>
        <v>0</v>
      </c>
      <c r="AS22" s="176">
        <f>'市町村別保育所・こども園'!AR22+'市町村別幼稚園'!AR22</f>
        <v>0</v>
      </c>
      <c r="AT22" s="177">
        <f>'市町村別保育所・こども園'!AS22+'市町村別幼稚園'!AS22</f>
        <v>0</v>
      </c>
      <c r="AU22" s="170">
        <f t="shared" si="26"/>
        <v>0</v>
      </c>
      <c r="AV22" s="184">
        <f t="shared" si="27"/>
        <v>1.9615384615384615</v>
      </c>
      <c r="AW22" s="185">
        <f t="shared" si="28"/>
        <v>1.5</v>
      </c>
      <c r="AX22" s="186">
        <f t="shared" si="29"/>
        <v>1.8076923076923077</v>
      </c>
      <c r="AY22" s="2"/>
      <c r="AZ22" s="2"/>
      <c r="BA22" s="2"/>
      <c r="BB22" s="2"/>
      <c r="BC22" s="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15" customFormat="1" ht="18" customHeight="1">
      <c r="A23" s="15">
        <v>19</v>
      </c>
      <c r="B23" s="322" t="s">
        <v>1</v>
      </c>
      <c r="C23" s="323">
        <f>'市町村別保育所・こども園'!B23+'市町村別幼稚園'!B23</f>
        <v>27</v>
      </c>
      <c r="D23" s="324">
        <f>'市町村別保育所・こども園'!C23+'市町村別幼稚園'!C23</f>
        <v>27</v>
      </c>
      <c r="E23" s="325">
        <f t="shared" si="0"/>
        <v>54</v>
      </c>
      <c r="F23" s="323">
        <f>'市町村別保育所・こども園'!E23+'市町村別幼稚園'!E23</f>
        <v>13</v>
      </c>
      <c r="G23" s="324">
        <f>'市町村別保育所・こども園'!F23+'市町村別幼稚園'!F23</f>
        <v>10</v>
      </c>
      <c r="H23" s="325">
        <f t="shared" si="1"/>
        <v>23</v>
      </c>
      <c r="I23" s="326">
        <f t="shared" si="2"/>
        <v>0.48148148148148145</v>
      </c>
      <c r="J23" s="327">
        <f t="shared" si="3"/>
        <v>0.37037037037037035</v>
      </c>
      <c r="K23" s="328">
        <f t="shared" si="4"/>
        <v>0.42592592592592593</v>
      </c>
      <c r="L23" s="323">
        <f>'市町村別保育所・こども園'!K23+'市町村別幼稚園'!K23</f>
        <v>6</v>
      </c>
      <c r="M23" s="324">
        <f>'市町村別保育所・こども園'!L23+'市町村別幼稚園'!L23</f>
        <v>4</v>
      </c>
      <c r="N23" s="325">
        <f t="shared" si="5"/>
        <v>10</v>
      </c>
      <c r="O23" s="329">
        <f t="shared" si="6"/>
        <v>0.2222222222222222</v>
      </c>
      <c r="P23" s="330">
        <f t="shared" si="7"/>
        <v>0.14814814814814814</v>
      </c>
      <c r="Q23" s="331">
        <f t="shared" si="8"/>
        <v>0.18518518518518517</v>
      </c>
      <c r="R23" s="323">
        <f>'市町村別保育所・こども園'!Q23+'市町村別幼稚園'!Q23</f>
        <v>23</v>
      </c>
      <c r="S23" s="324">
        <f>'市町村別保育所・こども園'!R23+'市町村別幼稚園'!R23</f>
        <v>27</v>
      </c>
      <c r="T23" s="325">
        <f t="shared" si="9"/>
        <v>50</v>
      </c>
      <c r="U23" s="332">
        <f t="shared" si="10"/>
        <v>0.8518518518518519</v>
      </c>
      <c r="V23" s="333">
        <f t="shared" si="11"/>
        <v>1</v>
      </c>
      <c r="W23" s="334">
        <f t="shared" si="12"/>
        <v>0.9259259259259259</v>
      </c>
      <c r="X23" s="323">
        <f>'市町村別保育所・こども園'!W23+'市町村別幼稚園'!W23</f>
        <v>4</v>
      </c>
      <c r="Y23" s="324">
        <f>'市町村別保育所・こども園'!X23+'市町村別幼稚園'!X23</f>
        <v>6</v>
      </c>
      <c r="Z23" s="325">
        <f t="shared" si="13"/>
        <v>10</v>
      </c>
      <c r="AA23" s="323">
        <f>'市町村別保育所・こども園'!Z23+'市町村別幼稚園'!Z23</f>
        <v>0</v>
      </c>
      <c r="AB23" s="324">
        <f>'市町村別保育所・こども園'!AA23+'市町村別幼稚園'!AA23</f>
        <v>0</v>
      </c>
      <c r="AC23" s="325">
        <f t="shared" si="14"/>
        <v>0</v>
      </c>
      <c r="AD23" s="335">
        <f t="shared" si="15"/>
        <v>0</v>
      </c>
      <c r="AE23" s="336">
        <f t="shared" si="16"/>
        <v>0</v>
      </c>
      <c r="AF23" s="337">
        <f t="shared" si="17"/>
        <v>0</v>
      </c>
      <c r="AG23" s="323">
        <f>'市町村別保育所・こども園'!AF23+'市町村別幼稚園'!AF23</f>
        <v>0</v>
      </c>
      <c r="AH23" s="324">
        <f>'市町村別保育所・こども園'!AG23+'市町村別幼稚園'!AG23</f>
        <v>0</v>
      </c>
      <c r="AI23" s="325">
        <f t="shared" si="18"/>
        <v>0</v>
      </c>
      <c r="AJ23" s="335">
        <f t="shared" si="19"/>
        <v>0</v>
      </c>
      <c r="AK23" s="336">
        <f t="shared" si="20"/>
        <v>0</v>
      </c>
      <c r="AL23" s="337">
        <f t="shared" si="21"/>
        <v>0</v>
      </c>
      <c r="AM23" s="323">
        <f>'市町村別保育所・こども園'!AL23+'市町村別幼稚園'!AL23</f>
        <v>0</v>
      </c>
      <c r="AN23" s="324">
        <f>'市町村別保育所・こども園'!AM23+'市町村別幼稚園'!AM23</f>
        <v>0</v>
      </c>
      <c r="AO23" s="325">
        <f t="shared" si="22"/>
        <v>0</v>
      </c>
      <c r="AP23" s="338">
        <f t="shared" si="23"/>
        <v>0</v>
      </c>
      <c r="AQ23" s="339">
        <f t="shared" si="24"/>
        <v>0</v>
      </c>
      <c r="AR23" s="340">
        <f t="shared" si="25"/>
        <v>0</v>
      </c>
      <c r="AS23" s="323">
        <f>'市町村別保育所・こども園'!AR23+'市町村別幼稚園'!AR23</f>
        <v>0</v>
      </c>
      <c r="AT23" s="324">
        <f>'市町村別保育所・こども園'!AS23+'市町村別幼稚園'!AS23</f>
        <v>0</v>
      </c>
      <c r="AU23" s="325">
        <f t="shared" si="26"/>
        <v>0</v>
      </c>
      <c r="AV23" s="314">
        <f t="shared" si="27"/>
        <v>0.8518518518518519</v>
      </c>
      <c r="AW23" s="315">
        <f t="shared" si="28"/>
        <v>1</v>
      </c>
      <c r="AX23" s="316">
        <f t="shared" si="29"/>
        <v>0.9259259259259259</v>
      </c>
      <c r="AY23" s="2"/>
      <c r="AZ23" s="2"/>
      <c r="BA23" s="2"/>
      <c r="BB23" s="2"/>
      <c r="BC23" s="2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2:93" s="15" customFormat="1" ht="18.75" thickBot="1">
      <c r="B24" s="341" t="s">
        <v>80</v>
      </c>
      <c r="C24" s="342">
        <f>SUM('市町村別幼稚園'!B25:B27)</f>
        <v>122</v>
      </c>
      <c r="D24" s="343">
        <f>SUM('市町村別幼稚園'!C25:C27)</f>
        <v>113</v>
      </c>
      <c r="E24" s="344">
        <f t="shared" si="0"/>
        <v>235</v>
      </c>
      <c r="F24" s="342">
        <f>SUM('市町村別幼稚園'!E25:E27)</f>
        <v>38</v>
      </c>
      <c r="G24" s="343">
        <f>SUM('市町村別幼稚園'!F25:F27)</f>
        <v>29</v>
      </c>
      <c r="H24" s="344">
        <f t="shared" si="1"/>
        <v>67</v>
      </c>
      <c r="I24" s="345">
        <f aca="true" t="shared" si="30" ref="I24">F24/C24</f>
        <v>0.3114754098360656</v>
      </c>
      <c r="J24" s="346">
        <f aca="true" t="shared" si="31" ref="J24">G24/D24</f>
        <v>0.25663716814159293</v>
      </c>
      <c r="K24" s="347">
        <f aca="true" t="shared" si="32" ref="K24">H24/E24</f>
        <v>0.2851063829787234</v>
      </c>
      <c r="L24" s="342">
        <f>SUM('市町村別幼稚園'!K25:K27)</f>
        <v>21</v>
      </c>
      <c r="M24" s="343">
        <f>SUM('市町村別幼稚園'!L25:L27)</f>
        <v>28</v>
      </c>
      <c r="N24" s="344">
        <f>SUM('市町村別幼稚園'!M25:M27)</f>
        <v>49</v>
      </c>
      <c r="O24" s="348">
        <f aca="true" t="shared" si="33" ref="O24">L24/C24</f>
        <v>0.1721311475409836</v>
      </c>
      <c r="P24" s="349">
        <f aca="true" t="shared" si="34" ref="P24">M24/D24</f>
        <v>0.24778761061946902</v>
      </c>
      <c r="Q24" s="350">
        <f aca="true" t="shared" si="35" ref="Q24">N24/E24</f>
        <v>0.20851063829787234</v>
      </c>
      <c r="R24" s="342">
        <f>SUM('市町村別幼稚園'!Q25:Q27)</f>
        <v>110</v>
      </c>
      <c r="S24" s="343">
        <f>SUM('市町村別幼稚園'!R25:R27)</f>
        <v>93</v>
      </c>
      <c r="T24" s="344">
        <f>SUM('市町村別幼稚園'!S25:S27)</f>
        <v>203</v>
      </c>
      <c r="U24" s="351">
        <f aca="true" t="shared" si="36" ref="U24">R24/C24</f>
        <v>0.9016393442622951</v>
      </c>
      <c r="V24" s="352">
        <f aca="true" t="shared" si="37" ref="V24">S24/D24</f>
        <v>0.8230088495575221</v>
      </c>
      <c r="W24" s="353">
        <f aca="true" t="shared" si="38" ref="W24">T24/E24</f>
        <v>0.8638297872340426</v>
      </c>
      <c r="X24" s="342">
        <f>SUM('市町村別幼稚園'!W25:W27)</f>
        <v>15</v>
      </c>
      <c r="Y24" s="343">
        <f>SUM('市町村別幼稚園'!X25:X27)</f>
        <v>24</v>
      </c>
      <c r="Z24" s="344">
        <f>SUM('市町村別幼稚園'!Y25:Y27)</f>
        <v>39</v>
      </c>
      <c r="AA24" s="342">
        <f>SUM('市町村別幼稚園'!Z25:Z27)</f>
        <v>4</v>
      </c>
      <c r="AB24" s="343">
        <f>SUM('市町村別幼稚園'!AA25:AA27)</f>
        <v>5</v>
      </c>
      <c r="AC24" s="344">
        <f>SUM('市町村別幼稚園'!AB25:AB27)</f>
        <v>9</v>
      </c>
      <c r="AD24" s="354">
        <f aca="true" t="shared" si="39" ref="AD24">AA24/C24</f>
        <v>0.03278688524590164</v>
      </c>
      <c r="AE24" s="355">
        <f aca="true" t="shared" si="40" ref="AE24">AB24/D24</f>
        <v>0.04424778761061947</v>
      </c>
      <c r="AF24" s="356">
        <f aca="true" t="shared" si="41" ref="AF24">AC24/E24</f>
        <v>0.03829787234042553</v>
      </c>
      <c r="AG24" s="342">
        <f>SUM('市町村別幼稚園'!AF25:AF27)</f>
        <v>2</v>
      </c>
      <c r="AH24" s="343">
        <f>SUM('市町村別幼稚園'!AG25:AG27)</f>
        <v>3</v>
      </c>
      <c r="AI24" s="344">
        <f>SUM('市町村別幼稚園'!AH25:AH27)</f>
        <v>5</v>
      </c>
      <c r="AJ24" s="354">
        <f aca="true" t="shared" si="42" ref="AJ24">AG24/C24</f>
        <v>0.01639344262295082</v>
      </c>
      <c r="AK24" s="355">
        <f aca="true" t="shared" si="43" ref="AK24">AH24/D24</f>
        <v>0.02654867256637168</v>
      </c>
      <c r="AL24" s="356">
        <f aca="true" t="shared" si="44" ref="AL24">AI24/E24</f>
        <v>0.02127659574468085</v>
      </c>
      <c r="AM24" s="342">
        <f>SUM('市町村別幼稚園'!AL25:AL27)</f>
        <v>7</v>
      </c>
      <c r="AN24" s="343">
        <f>SUM('市町村別幼稚園'!AM25:AM27)</f>
        <v>16</v>
      </c>
      <c r="AO24" s="344">
        <f>SUM('市町村別幼稚園'!AN25:AN27)</f>
        <v>23</v>
      </c>
      <c r="AP24" s="357">
        <f aca="true" t="shared" si="45" ref="AP24">AM24/C24</f>
        <v>0.05737704918032787</v>
      </c>
      <c r="AQ24" s="358">
        <f aca="true" t="shared" si="46" ref="AQ24">AN24/D24</f>
        <v>0.1415929203539823</v>
      </c>
      <c r="AR24" s="359">
        <f aca="true" t="shared" si="47" ref="AR24">AO24/E24</f>
        <v>0.09787234042553192</v>
      </c>
      <c r="AS24" s="342">
        <f>SUM('市町村別幼稚園'!AR25:AR27)</f>
        <v>0</v>
      </c>
      <c r="AT24" s="343">
        <f>SUM('市町村別幼稚園'!AS25:AS27)</f>
        <v>2</v>
      </c>
      <c r="AU24" s="344">
        <f>SUM('市町村別幼稚園'!AT25:AT27)</f>
        <v>2</v>
      </c>
      <c r="AV24" s="360">
        <f aca="true" t="shared" si="48" ref="AV24">(R24+AM24)/C24</f>
        <v>0.9590163934426229</v>
      </c>
      <c r="AW24" s="361">
        <f aca="true" t="shared" si="49" ref="AW24">(S24+AN24)/D24</f>
        <v>0.9646017699115044</v>
      </c>
      <c r="AX24" s="362">
        <f aca="true" t="shared" si="50" ref="AX24">(T24+AO24)/E24</f>
        <v>0.9617021276595744</v>
      </c>
      <c r="AY24" s="2"/>
      <c r="AZ24" s="2"/>
      <c r="BA24" s="2"/>
      <c r="BB24" s="2"/>
      <c r="BC24" s="2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55" s="13" customFormat="1" ht="18" customHeight="1" thickTop="1">
      <c r="A25" s="13">
        <v>20</v>
      </c>
      <c r="B25" s="190" t="s">
        <v>0</v>
      </c>
      <c r="C25" s="191">
        <f>SUM(C5:C24)</f>
        <v>6427</v>
      </c>
      <c r="D25" s="192">
        <f>SUM(D5:D24)</f>
        <v>6096</v>
      </c>
      <c r="E25" s="193">
        <f t="shared" si="0"/>
        <v>12523</v>
      </c>
      <c r="F25" s="191">
        <f>SUM(F5:F24)</f>
        <v>2402</v>
      </c>
      <c r="G25" s="192">
        <f>SUM(G5:G24)</f>
        <v>2109</v>
      </c>
      <c r="H25" s="194">
        <f t="shared" si="1"/>
        <v>4511</v>
      </c>
      <c r="I25" s="195">
        <f t="shared" si="2"/>
        <v>0.3737358020849541</v>
      </c>
      <c r="J25" s="196">
        <f t="shared" si="3"/>
        <v>0.34596456692913385</v>
      </c>
      <c r="K25" s="197">
        <f t="shared" si="4"/>
        <v>0.3602172003513535</v>
      </c>
      <c r="L25" s="191">
        <f>SUM(L5:L24)</f>
        <v>808</v>
      </c>
      <c r="M25" s="192">
        <f>SUM(M5:M24)</f>
        <v>716</v>
      </c>
      <c r="N25" s="198">
        <f t="shared" si="5"/>
        <v>1524</v>
      </c>
      <c r="O25" s="199">
        <f t="shared" si="6"/>
        <v>0.12571962035164153</v>
      </c>
      <c r="P25" s="200">
        <f t="shared" si="7"/>
        <v>0.11745406824146981</v>
      </c>
      <c r="Q25" s="201">
        <f t="shared" si="8"/>
        <v>0.12169607921424579</v>
      </c>
      <c r="R25" s="191">
        <f>SUM(R5:R24)</f>
        <v>9481</v>
      </c>
      <c r="S25" s="192">
        <f>SUM(S5:S24)</f>
        <v>7934</v>
      </c>
      <c r="T25" s="194">
        <f t="shared" si="9"/>
        <v>17415</v>
      </c>
      <c r="U25" s="202">
        <f t="shared" si="10"/>
        <v>1.4751828224677144</v>
      </c>
      <c r="V25" s="203">
        <f t="shared" si="11"/>
        <v>1.301509186351706</v>
      </c>
      <c r="W25" s="204">
        <f t="shared" si="12"/>
        <v>1.390641220154915</v>
      </c>
      <c r="X25" s="191">
        <f>SUM(X5:X24)</f>
        <v>1029</v>
      </c>
      <c r="Y25" s="192">
        <f>SUM(Y5:Y24)</f>
        <v>1102</v>
      </c>
      <c r="Z25" s="198">
        <f t="shared" si="13"/>
        <v>2131</v>
      </c>
      <c r="AA25" s="191">
        <f>SUM(AA5:AA24)</f>
        <v>52</v>
      </c>
      <c r="AB25" s="192">
        <f>SUM(AB5:AB24)</f>
        <v>47</v>
      </c>
      <c r="AC25" s="198">
        <f t="shared" si="14"/>
        <v>99</v>
      </c>
      <c r="AD25" s="205">
        <f t="shared" si="15"/>
        <v>0.008090866656293761</v>
      </c>
      <c r="AE25" s="206">
        <f t="shared" si="16"/>
        <v>0.00770997375328084</v>
      </c>
      <c r="AF25" s="207">
        <f t="shared" si="17"/>
        <v>0.007905453964704942</v>
      </c>
      <c r="AG25" s="191">
        <f>SUM(AG5:AG24)</f>
        <v>19</v>
      </c>
      <c r="AH25" s="192">
        <f>SUM(AH5:AH24)</f>
        <v>18</v>
      </c>
      <c r="AI25" s="198">
        <f t="shared" si="18"/>
        <v>37</v>
      </c>
      <c r="AJ25" s="205">
        <f t="shared" si="19"/>
        <v>0.0029562782013381047</v>
      </c>
      <c r="AK25" s="206">
        <f t="shared" si="20"/>
        <v>0.002952755905511811</v>
      </c>
      <c r="AL25" s="207">
        <f t="shared" si="21"/>
        <v>0.002954563602970534</v>
      </c>
      <c r="AM25" s="191">
        <f>SUM(AM5:AM24)</f>
        <v>105</v>
      </c>
      <c r="AN25" s="192">
        <f>SUM(AN5:AN24)</f>
        <v>111</v>
      </c>
      <c r="AO25" s="198">
        <f t="shared" si="22"/>
        <v>216</v>
      </c>
      <c r="AP25" s="208">
        <f t="shared" si="23"/>
        <v>0.016337326902131633</v>
      </c>
      <c r="AQ25" s="209">
        <f t="shared" si="24"/>
        <v>0.018208661417322834</v>
      </c>
      <c r="AR25" s="210">
        <f t="shared" si="25"/>
        <v>0.017248263195719874</v>
      </c>
      <c r="AS25" s="191">
        <f>SUM(AS5:AS24)</f>
        <v>29</v>
      </c>
      <c r="AT25" s="192">
        <f>SUM(AT5:AT24)</f>
        <v>44</v>
      </c>
      <c r="AU25" s="198">
        <f t="shared" si="26"/>
        <v>73</v>
      </c>
      <c r="AV25" s="211">
        <f t="shared" si="27"/>
        <v>1.491520149369846</v>
      </c>
      <c r="AW25" s="313">
        <f t="shared" si="28"/>
        <v>1.3197178477690288</v>
      </c>
      <c r="AX25" s="213">
        <f t="shared" si="29"/>
        <v>1.4078894833506348</v>
      </c>
      <c r="AY25" s="14"/>
      <c r="AZ25" s="14"/>
      <c r="BA25" s="14"/>
      <c r="BB25" s="14"/>
      <c r="BC25" s="14"/>
    </row>
    <row r="26" ht="6.75" customHeight="1"/>
  </sheetData>
  <autoFilter ref="A4:AX25">
    <sortState ref="A5:AX25">
      <sortCondition sortBy="value" ref="A5:A25"/>
    </sortState>
  </autoFilter>
  <mergeCells count="16">
    <mergeCell ref="C3:E3"/>
    <mergeCell ref="F3:H3"/>
    <mergeCell ref="I3:K3"/>
    <mergeCell ref="L3:N3"/>
    <mergeCell ref="O3:Q3"/>
    <mergeCell ref="R3:T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</mergeCells>
  <printOptions horizontalCentered="1" vertic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r:id="rId1"/>
  <colBreaks count="1" manualBreakCount="1">
    <brk id="2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5"/>
  <cols>
    <col min="1" max="1" width="12.140625" style="37" customWidth="1"/>
    <col min="2" max="7" width="4.57421875" style="19" customWidth="1"/>
    <col min="8" max="10" width="5.28125" style="36" customWidth="1"/>
    <col min="11" max="13" width="4.57421875" style="19" customWidth="1"/>
    <col min="14" max="16" width="5.28125" style="36" customWidth="1"/>
    <col min="17" max="19" width="5.140625" style="19" customWidth="1"/>
    <col min="20" max="22" width="5.28125" style="19" customWidth="1"/>
    <col min="23" max="25" width="4.57421875" style="19" customWidth="1"/>
    <col min="26" max="28" width="4.8515625" style="19" customWidth="1"/>
    <col min="29" max="31" width="5.421875" style="36" customWidth="1"/>
    <col min="32" max="34" width="4.7109375" style="19" customWidth="1"/>
    <col min="35" max="37" width="5.28125" style="36" customWidth="1"/>
    <col min="38" max="40" width="4.421875" style="19" customWidth="1"/>
    <col min="41" max="43" width="5.28125" style="19" customWidth="1"/>
    <col min="44" max="46" width="4.421875" style="19" customWidth="1"/>
    <col min="47" max="49" width="5.28125" style="2" customWidth="1"/>
    <col min="50" max="16384" width="9.00390625" style="19" customWidth="1"/>
  </cols>
  <sheetData>
    <row r="1" spans="2:26" ht="14.25">
      <c r="B1" s="367" t="s">
        <v>64</v>
      </c>
      <c r="Z1" s="367" t="s">
        <v>64</v>
      </c>
    </row>
    <row r="2" spans="2:26" ht="9" customHeight="1">
      <c r="B2" s="115"/>
      <c r="Z2" s="115"/>
    </row>
    <row r="3" spans="1:51" ht="30" customHeight="1">
      <c r="A3" s="393" t="s">
        <v>51</v>
      </c>
      <c r="B3" s="401" t="s">
        <v>52</v>
      </c>
      <c r="C3" s="402"/>
      <c r="D3" s="403"/>
      <c r="E3" s="397" t="s">
        <v>53</v>
      </c>
      <c r="F3" s="397"/>
      <c r="G3" s="398"/>
      <c r="H3" s="395" t="s">
        <v>54</v>
      </c>
      <c r="I3" s="395"/>
      <c r="J3" s="396"/>
      <c r="K3" s="397" t="s">
        <v>55</v>
      </c>
      <c r="L3" s="397"/>
      <c r="M3" s="398"/>
      <c r="N3" s="395" t="s">
        <v>27</v>
      </c>
      <c r="O3" s="395"/>
      <c r="P3" s="396"/>
      <c r="Q3" s="397" t="s">
        <v>56</v>
      </c>
      <c r="R3" s="397"/>
      <c r="S3" s="398"/>
      <c r="T3" s="407" t="s">
        <v>33</v>
      </c>
      <c r="U3" s="407"/>
      <c r="V3" s="408"/>
      <c r="W3" s="409" t="s">
        <v>57</v>
      </c>
      <c r="X3" s="410"/>
      <c r="Y3" s="411"/>
      <c r="Z3" s="412" t="s">
        <v>58</v>
      </c>
      <c r="AA3" s="412"/>
      <c r="AB3" s="413"/>
      <c r="AC3" s="395" t="s">
        <v>59</v>
      </c>
      <c r="AD3" s="395"/>
      <c r="AE3" s="396"/>
      <c r="AF3" s="397" t="s">
        <v>60</v>
      </c>
      <c r="AG3" s="397"/>
      <c r="AH3" s="398"/>
      <c r="AI3" s="395" t="s">
        <v>41</v>
      </c>
      <c r="AJ3" s="395"/>
      <c r="AK3" s="396"/>
      <c r="AL3" s="399" t="s">
        <v>38</v>
      </c>
      <c r="AM3" s="399"/>
      <c r="AN3" s="400"/>
      <c r="AO3" s="407" t="s">
        <v>61</v>
      </c>
      <c r="AP3" s="407"/>
      <c r="AQ3" s="408"/>
      <c r="AR3" s="399" t="s">
        <v>62</v>
      </c>
      <c r="AS3" s="399"/>
      <c r="AT3" s="400"/>
      <c r="AU3" s="404" t="s">
        <v>32</v>
      </c>
      <c r="AV3" s="405"/>
      <c r="AW3" s="406"/>
      <c r="AX3" s="18"/>
      <c r="AY3" s="18"/>
    </row>
    <row r="4" spans="1:51" ht="18.75" customHeight="1">
      <c r="A4" s="394"/>
      <c r="B4" s="23" t="s">
        <v>22</v>
      </c>
      <c r="C4" s="21" t="s">
        <v>21</v>
      </c>
      <c r="D4" s="22" t="s">
        <v>20</v>
      </c>
      <c r="E4" s="23" t="s">
        <v>22</v>
      </c>
      <c r="F4" s="21" t="s">
        <v>21</v>
      </c>
      <c r="G4" s="22" t="s">
        <v>20</v>
      </c>
      <c r="H4" s="24" t="s">
        <v>22</v>
      </c>
      <c r="I4" s="25" t="s">
        <v>21</v>
      </c>
      <c r="J4" s="26" t="s">
        <v>20</v>
      </c>
      <c r="K4" s="23" t="s">
        <v>22</v>
      </c>
      <c r="L4" s="21" t="s">
        <v>21</v>
      </c>
      <c r="M4" s="22" t="s">
        <v>20</v>
      </c>
      <c r="N4" s="24" t="s">
        <v>22</v>
      </c>
      <c r="O4" s="25" t="s">
        <v>21</v>
      </c>
      <c r="P4" s="26" t="s">
        <v>20</v>
      </c>
      <c r="Q4" s="23" t="s">
        <v>22</v>
      </c>
      <c r="R4" s="21" t="s">
        <v>21</v>
      </c>
      <c r="S4" s="22" t="s">
        <v>20</v>
      </c>
      <c r="T4" s="27" t="s">
        <v>22</v>
      </c>
      <c r="U4" s="28" t="s">
        <v>21</v>
      </c>
      <c r="V4" s="29" t="s">
        <v>20</v>
      </c>
      <c r="W4" s="20" t="s">
        <v>22</v>
      </c>
      <c r="X4" s="21" t="s">
        <v>21</v>
      </c>
      <c r="Y4" s="22" t="s">
        <v>20</v>
      </c>
      <c r="Z4" s="32" t="s">
        <v>22</v>
      </c>
      <c r="AA4" s="30" t="s">
        <v>21</v>
      </c>
      <c r="AB4" s="31" t="s">
        <v>20</v>
      </c>
      <c r="AC4" s="24" t="s">
        <v>22</v>
      </c>
      <c r="AD4" s="25" t="s">
        <v>21</v>
      </c>
      <c r="AE4" s="26" t="s">
        <v>20</v>
      </c>
      <c r="AF4" s="23" t="s">
        <v>22</v>
      </c>
      <c r="AG4" s="21" t="s">
        <v>21</v>
      </c>
      <c r="AH4" s="22" t="s">
        <v>20</v>
      </c>
      <c r="AI4" s="24" t="s">
        <v>22</v>
      </c>
      <c r="AJ4" s="25" t="s">
        <v>21</v>
      </c>
      <c r="AK4" s="26" t="s">
        <v>20</v>
      </c>
      <c r="AL4" s="33" t="s">
        <v>22</v>
      </c>
      <c r="AM4" s="34" t="s">
        <v>21</v>
      </c>
      <c r="AN4" s="35" t="s">
        <v>20</v>
      </c>
      <c r="AO4" s="27" t="s">
        <v>22</v>
      </c>
      <c r="AP4" s="28" t="s">
        <v>21</v>
      </c>
      <c r="AQ4" s="29" t="s">
        <v>20</v>
      </c>
      <c r="AR4" s="33" t="s">
        <v>22</v>
      </c>
      <c r="AS4" s="34" t="s">
        <v>21</v>
      </c>
      <c r="AT4" s="35" t="s">
        <v>20</v>
      </c>
      <c r="AU4" s="363" t="s">
        <v>22</v>
      </c>
      <c r="AV4" s="364" t="s">
        <v>21</v>
      </c>
      <c r="AW4" s="365" t="s">
        <v>20</v>
      </c>
      <c r="AX4" s="18"/>
      <c r="AY4" s="18"/>
    </row>
    <row r="5" spans="1:49" ht="18" customHeight="1">
      <c r="A5" s="214" t="s">
        <v>19</v>
      </c>
      <c r="B5" s="100">
        <v>865</v>
      </c>
      <c r="C5" s="101">
        <v>824</v>
      </c>
      <c r="D5" s="102">
        <f aca="true" t="shared" si="0" ref="D5:D24">B5+C5</f>
        <v>1689</v>
      </c>
      <c r="E5" s="101">
        <v>300</v>
      </c>
      <c r="F5" s="101">
        <v>264</v>
      </c>
      <c r="G5" s="102">
        <f aca="true" t="shared" si="1" ref="G5:G24">E5+F5</f>
        <v>564</v>
      </c>
      <c r="H5" s="43">
        <f aca="true" t="shared" si="2" ref="H5:H24">E5/B5</f>
        <v>0.3468208092485549</v>
      </c>
      <c r="I5" s="44">
        <f aca="true" t="shared" si="3" ref="I5:I24">F5/C5</f>
        <v>0.32038834951456313</v>
      </c>
      <c r="J5" s="45">
        <f aca="true" t="shared" si="4" ref="J5:J24">G5/D5</f>
        <v>0.3339253996447602</v>
      </c>
      <c r="K5" s="101">
        <v>135</v>
      </c>
      <c r="L5" s="101">
        <v>102</v>
      </c>
      <c r="M5" s="102">
        <f aca="true" t="shared" si="5" ref="M5:M24">K5+L5</f>
        <v>237</v>
      </c>
      <c r="N5" s="43">
        <f aca="true" t="shared" si="6" ref="N5:N24">K5/E5</f>
        <v>0.45</v>
      </c>
      <c r="O5" s="46">
        <f aca="true" t="shared" si="7" ref="O5:O24">L5/F5</f>
        <v>0.38636363636363635</v>
      </c>
      <c r="P5" s="45">
        <f aca="true" t="shared" si="8" ref="P5:P24">M5/G5</f>
        <v>0.42021276595744683</v>
      </c>
      <c r="Q5" s="100">
        <v>1020</v>
      </c>
      <c r="R5" s="101">
        <v>938</v>
      </c>
      <c r="S5" s="102">
        <f>Q5+R5</f>
        <v>1958</v>
      </c>
      <c r="T5" s="47">
        <f aca="true" t="shared" si="9" ref="T5:T24">Q5/B5</f>
        <v>1.1791907514450868</v>
      </c>
      <c r="U5" s="48">
        <f aca="true" t="shared" si="10" ref="U5:U24">R5/C5</f>
        <v>1.1383495145631068</v>
      </c>
      <c r="V5" s="49">
        <f aca="true" t="shared" si="11" ref="V5:V24">S5/D5</f>
        <v>1.1592658377738307</v>
      </c>
      <c r="W5" s="38">
        <v>125</v>
      </c>
      <c r="X5" s="38">
        <v>120</v>
      </c>
      <c r="Y5" s="39">
        <f aca="true" t="shared" si="12" ref="Y5:Y24">W5+X5</f>
        <v>245</v>
      </c>
      <c r="Z5" s="100">
        <v>7</v>
      </c>
      <c r="AA5" s="101">
        <v>10</v>
      </c>
      <c r="AB5" s="102">
        <f aca="true" t="shared" si="13" ref="AB5:AB24">Z5+AA5</f>
        <v>17</v>
      </c>
      <c r="AC5" s="43">
        <f aca="true" t="shared" si="14" ref="AC5:AC24">Z5/B5</f>
        <v>0.008092485549132947</v>
      </c>
      <c r="AD5" s="44">
        <f aca="true" t="shared" si="15" ref="AD5:AD24">AA5/C5</f>
        <v>0.012135922330097087</v>
      </c>
      <c r="AE5" s="45">
        <f aca="true" t="shared" si="16" ref="AE5:AE24">AB5/D5</f>
        <v>0.010065127294256957</v>
      </c>
      <c r="AF5" s="101">
        <v>5</v>
      </c>
      <c r="AG5" s="101">
        <v>7</v>
      </c>
      <c r="AH5" s="102">
        <f aca="true" t="shared" si="17" ref="AH5:AH24">AF5+AG5</f>
        <v>12</v>
      </c>
      <c r="AI5" s="40">
        <f>IF(Z5=0,0,AF5/Z5)</f>
        <v>0.7142857142857143</v>
      </c>
      <c r="AJ5" s="41">
        <f>IF(AA5=0,0,AG5/AA5)</f>
        <v>0.7</v>
      </c>
      <c r="AK5" s="42">
        <f>IF(AB5=0,0,AH5/AB5)</f>
        <v>0.7058823529411765</v>
      </c>
      <c r="AL5" s="101">
        <v>7</v>
      </c>
      <c r="AM5" s="101">
        <v>11</v>
      </c>
      <c r="AN5" s="102">
        <f aca="true" t="shared" si="18" ref="AN5:AN24">AL5+AM5</f>
        <v>18</v>
      </c>
      <c r="AO5" s="47">
        <f aca="true" t="shared" si="19" ref="AO5:AO24">AL5/B5</f>
        <v>0.008092485549132947</v>
      </c>
      <c r="AP5" s="48">
        <f aca="true" t="shared" si="20" ref="AP5:AP24">AM5/C5</f>
        <v>0.013349514563106795</v>
      </c>
      <c r="AQ5" s="49">
        <f aca="true" t="shared" si="21" ref="AQ5:AQ24">AN5/D5</f>
        <v>0.010657193605683837</v>
      </c>
      <c r="AR5" s="101">
        <v>5</v>
      </c>
      <c r="AS5" s="101">
        <v>0</v>
      </c>
      <c r="AT5" s="102">
        <f aca="true" t="shared" si="22" ref="AT5:AT24">AR5+AS5</f>
        <v>5</v>
      </c>
      <c r="AU5" s="164">
        <f aca="true" t="shared" si="23" ref="AU5:AU24">(Q5+AL5)/B5</f>
        <v>1.1872832369942197</v>
      </c>
      <c r="AV5" s="165">
        <f aca="true" t="shared" si="24" ref="AV5:AV24">(R5+AM5)/C5</f>
        <v>1.1516990291262137</v>
      </c>
      <c r="AW5" s="166">
        <f aca="true" t="shared" si="25" ref="AW5:AW24">(S5+AN5)/D5</f>
        <v>1.1699230313795146</v>
      </c>
    </row>
    <row r="6" spans="1:49" ht="18" customHeight="1">
      <c r="A6" s="215" t="s">
        <v>18</v>
      </c>
      <c r="B6" s="103">
        <v>360</v>
      </c>
      <c r="C6" s="104">
        <v>279</v>
      </c>
      <c r="D6" s="105">
        <f t="shared" si="0"/>
        <v>639</v>
      </c>
      <c r="E6" s="104">
        <v>129</v>
      </c>
      <c r="F6" s="104">
        <v>114</v>
      </c>
      <c r="G6" s="105">
        <f t="shared" si="1"/>
        <v>243</v>
      </c>
      <c r="H6" s="55">
        <f t="shared" si="2"/>
        <v>0.35833333333333334</v>
      </c>
      <c r="I6" s="56">
        <f t="shared" si="3"/>
        <v>0.40860215053763443</v>
      </c>
      <c r="J6" s="57">
        <f t="shared" si="4"/>
        <v>0.38028169014084506</v>
      </c>
      <c r="K6" s="104">
        <v>41</v>
      </c>
      <c r="L6" s="104">
        <v>31</v>
      </c>
      <c r="M6" s="105">
        <f t="shared" si="5"/>
        <v>72</v>
      </c>
      <c r="N6" s="55">
        <f t="shared" si="6"/>
        <v>0.3178294573643411</v>
      </c>
      <c r="O6" s="58">
        <f t="shared" si="7"/>
        <v>0.2719298245614035</v>
      </c>
      <c r="P6" s="57">
        <f t="shared" si="8"/>
        <v>0.2962962962962963</v>
      </c>
      <c r="Q6" s="103">
        <v>528</v>
      </c>
      <c r="R6" s="104">
        <v>445</v>
      </c>
      <c r="S6" s="105">
        <f aca="true" t="shared" si="26" ref="S6:S24">Q6+R6</f>
        <v>973</v>
      </c>
      <c r="T6" s="59">
        <f t="shared" si="9"/>
        <v>1.4666666666666666</v>
      </c>
      <c r="U6" s="60">
        <f t="shared" si="10"/>
        <v>1.5949820788530467</v>
      </c>
      <c r="V6" s="61">
        <f t="shared" si="11"/>
        <v>1.5226917057902973</v>
      </c>
      <c r="W6" s="50">
        <v>18</v>
      </c>
      <c r="X6" s="50">
        <v>23</v>
      </c>
      <c r="Y6" s="51">
        <f t="shared" si="12"/>
        <v>41</v>
      </c>
      <c r="Z6" s="103">
        <v>5</v>
      </c>
      <c r="AA6" s="104">
        <v>5</v>
      </c>
      <c r="AB6" s="105">
        <f t="shared" si="13"/>
        <v>10</v>
      </c>
      <c r="AC6" s="55">
        <f t="shared" si="14"/>
        <v>0.013888888888888888</v>
      </c>
      <c r="AD6" s="56">
        <f t="shared" si="15"/>
        <v>0.017921146953405017</v>
      </c>
      <c r="AE6" s="57">
        <f t="shared" si="16"/>
        <v>0.01564945226917058</v>
      </c>
      <c r="AF6" s="104">
        <v>2</v>
      </c>
      <c r="AG6" s="104">
        <v>2</v>
      </c>
      <c r="AH6" s="105">
        <f t="shared" si="17"/>
        <v>4</v>
      </c>
      <c r="AI6" s="52">
        <f aca="true" t="shared" si="27" ref="AI6:AI24">IF(Z6=0,0,AF6/Z6)</f>
        <v>0.4</v>
      </c>
      <c r="AJ6" s="53">
        <f aca="true" t="shared" si="28" ref="AJ6:AJ24">IF(AA6=0,0,AG6/AA6)</f>
        <v>0.4</v>
      </c>
      <c r="AK6" s="54">
        <f aca="true" t="shared" si="29" ref="AK6:AK24">IF(AB6=0,0,AH6/AB6)</f>
        <v>0.4</v>
      </c>
      <c r="AL6" s="104">
        <v>23</v>
      </c>
      <c r="AM6" s="104">
        <v>18</v>
      </c>
      <c r="AN6" s="105">
        <f t="shared" si="18"/>
        <v>41</v>
      </c>
      <c r="AO6" s="59">
        <f t="shared" si="19"/>
        <v>0.06388888888888888</v>
      </c>
      <c r="AP6" s="60">
        <f t="shared" si="20"/>
        <v>0.06451612903225806</v>
      </c>
      <c r="AQ6" s="61">
        <f t="shared" si="21"/>
        <v>0.06416275430359937</v>
      </c>
      <c r="AR6" s="104">
        <v>1</v>
      </c>
      <c r="AS6" s="104">
        <v>9</v>
      </c>
      <c r="AT6" s="105">
        <f t="shared" si="22"/>
        <v>10</v>
      </c>
      <c r="AU6" s="184">
        <f t="shared" si="23"/>
        <v>1.5305555555555554</v>
      </c>
      <c r="AV6" s="185">
        <f t="shared" si="24"/>
        <v>1.6594982078853047</v>
      </c>
      <c r="AW6" s="186">
        <f t="shared" si="25"/>
        <v>1.5868544600938967</v>
      </c>
    </row>
    <row r="7" spans="1:49" ht="18" customHeight="1">
      <c r="A7" s="216" t="s">
        <v>17</v>
      </c>
      <c r="B7" s="106">
        <v>423</v>
      </c>
      <c r="C7" s="107">
        <v>379</v>
      </c>
      <c r="D7" s="108">
        <f t="shared" si="0"/>
        <v>802</v>
      </c>
      <c r="E7" s="107">
        <v>209</v>
      </c>
      <c r="F7" s="107">
        <v>168</v>
      </c>
      <c r="G7" s="108">
        <f t="shared" si="1"/>
        <v>377</v>
      </c>
      <c r="H7" s="78">
        <f t="shared" si="2"/>
        <v>0.4940898345153664</v>
      </c>
      <c r="I7" s="79">
        <f t="shared" si="3"/>
        <v>0.44327176781002636</v>
      </c>
      <c r="J7" s="80">
        <f t="shared" si="4"/>
        <v>0.470074812967581</v>
      </c>
      <c r="K7" s="107">
        <v>73</v>
      </c>
      <c r="L7" s="107">
        <v>76</v>
      </c>
      <c r="M7" s="108">
        <f t="shared" si="5"/>
        <v>149</v>
      </c>
      <c r="N7" s="78">
        <f t="shared" si="6"/>
        <v>0.3492822966507177</v>
      </c>
      <c r="O7" s="81">
        <f t="shared" si="7"/>
        <v>0.4523809523809524</v>
      </c>
      <c r="P7" s="80">
        <f t="shared" si="8"/>
        <v>0.3952254641909814</v>
      </c>
      <c r="Q7" s="106">
        <v>946</v>
      </c>
      <c r="R7" s="107">
        <v>738</v>
      </c>
      <c r="S7" s="108">
        <f t="shared" si="26"/>
        <v>1684</v>
      </c>
      <c r="T7" s="82">
        <f t="shared" si="9"/>
        <v>2.2364066193853427</v>
      </c>
      <c r="U7" s="83">
        <f t="shared" si="10"/>
        <v>1.9472295514511873</v>
      </c>
      <c r="V7" s="84">
        <f t="shared" si="11"/>
        <v>2.0997506234413965</v>
      </c>
      <c r="W7" s="73">
        <v>72</v>
      </c>
      <c r="X7" s="73">
        <v>75</v>
      </c>
      <c r="Y7" s="74">
        <f t="shared" si="12"/>
        <v>147</v>
      </c>
      <c r="Z7" s="106">
        <v>10</v>
      </c>
      <c r="AA7" s="107">
        <v>7</v>
      </c>
      <c r="AB7" s="108">
        <f t="shared" si="13"/>
        <v>17</v>
      </c>
      <c r="AC7" s="78">
        <f t="shared" si="14"/>
        <v>0.02364066193853428</v>
      </c>
      <c r="AD7" s="79">
        <f t="shared" si="15"/>
        <v>0.018469656992084433</v>
      </c>
      <c r="AE7" s="80">
        <f t="shared" si="16"/>
        <v>0.02119700748129676</v>
      </c>
      <c r="AF7" s="107">
        <v>6</v>
      </c>
      <c r="AG7" s="107">
        <v>4</v>
      </c>
      <c r="AH7" s="108">
        <f t="shared" si="17"/>
        <v>10</v>
      </c>
      <c r="AI7" s="75">
        <f t="shared" si="27"/>
        <v>0.6</v>
      </c>
      <c r="AJ7" s="76">
        <f t="shared" si="28"/>
        <v>0.5714285714285714</v>
      </c>
      <c r="AK7" s="77">
        <f t="shared" si="29"/>
        <v>0.5882352941176471</v>
      </c>
      <c r="AL7" s="107">
        <v>34</v>
      </c>
      <c r="AM7" s="107">
        <v>12</v>
      </c>
      <c r="AN7" s="108">
        <f t="shared" si="18"/>
        <v>46</v>
      </c>
      <c r="AO7" s="82">
        <f t="shared" si="19"/>
        <v>0.08037825059101655</v>
      </c>
      <c r="AP7" s="83">
        <f t="shared" si="20"/>
        <v>0.0316622691292876</v>
      </c>
      <c r="AQ7" s="84">
        <f t="shared" si="21"/>
        <v>0.057356608478802994</v>
      </c>
      <c r="AR7" s="107">
        <v>6</v>
      </c>
      <c r="AS7" s="107">
        <v>1</v>
      </c>
      <c r="AT7" s="108">
        <f t="shared" si="22"/>
        <v>7</v>
      </c>
      <c r="AU7" s="184">
        <f t="shared" si="23"/>
        <v>2.316784869976359</v>
      </c>
      <c r="AV7" s="185">
        <f t="shared" si="24"/>
        <v>1.9788918205804749</v>
      </c>
      <c r="AW7" s="186">
        <f t="shared" si="25"/>
        <v>2.1571072319201994</v>
      </c>
    </row>
    <row r="8" spans="1:49" ht="18" customHeight="1">
      <c r="A8" s="216" t="s">
        <v>16</v>
      </c>
      <c r="B8" s="106">
        <v>219</v>
      </c>
      <c r="C8" s="107">
        <v>194</v>
      </c>
      <c r="D8" s="108">
        <f t="shared" si="0"/>
        <v>413</v>
      </c>
      <c r="E8" s="107">
        <v>90</v>
      </c>
      <c r="F8" s="107">
        <v>60</v>
      </c>
      <c r="G8" s="108">
        <f t="shared" si="1"/>
        <v>150</v>
      </c>
      <c r="H8" s="78">
        <f t="shared" si="2"/>
        <v>0.410958904109589</v>
      </c>
      <c r="I8" s="79">
        <f t="shared" si="3"/>
        <v>0.30927835051546393</v>
      </c>
      <c r="J8" s="80">
        <f t="shared" si="4"/>
        <v>0.36319612590799033</v>
      </c>
      <c r="K8" s="107">
        <v>17</v>
      </c>
      <c r="L8" s="107">
        <v>11</v>
      </c>
      <c r="M8" s="108">
        <f t="shared" si="5"/>
        <v>28</v>
      </c>
      <c r="N8" s="78">
        <f t="shared" si="6"/>
        <v>0.18888888888888888</v>
      </c>
      <c r="O8" s="81">
        <f t="shared" si="7"/>
        <v>0.18333333333333332</v>
      </c>
      <c r="P8" s="80">
        <f t="shared" si="8"/>
        <v>0.18666666666666668</v>
      </c>
      <c r="Q8" s="106">
        <v>352</v>
      </c>
      <c r="R8" s="107">
        <v>220</v>
      </c>
      <c r="S8" s="108">
        <f t="shared" si="26"/>
        <v>572</v>
      </c>
      <c r="T8" s="82">
        <f t="shared" si="9"/>
        <v>1.6073059360730593</v>
      </c>
      <c r="U8" s="83">
        <f t="shared" si="10"/>
        <v>1.134020618556701</v>
      </c>
      <c r="V8" s="84">
        <f t="shared" si="11"/>
        <v>1.3849878934624698</v>
      </c>
      <c r="W8" s="73">
        <v>32</v>
      </c>
      <c r="X8" s="73">
        <v>13</v>
      </c>
      <c r="Y8" s="74">
        <f t="shared" si="12"/>
        <v>45</v>
      </c>
      <c r="Z8" s="106">
        <v>5</v>
      </c>
      <c r="AA8" s="107">
        <v>3</v>
      </c>
      <c r="AB8" s="108">
        <f t="shared" si="13"/>
        <v>8</v>
      </c>
      <c r="AC8" s="78">
        <f t="shared" si="14"/>
        <v>0.0228310502283105</v>
      </c>
      <c r="AD8" s="79">
        <f t="shared" si="15"/>
        <v>0.015463917525773196</v>
      </c>
      <c r="AE8" s="80">
        <f t="shared" si="16"/>
        <v>0.01937046004842615</v>
      </c>
      <c r="AF8" s="107">
        <v>1</v>
      </c>
      <c r="AG8" s="107">
        <v>0</v>
      </c>
      <c r="AH8" s="108">
        <f t="shared" si="17"/>
        <v>1</v>
      </c>
      <c r="AI8" s="75">
        <f t="shared" si="27"/>
        <v>0.2</v>
      </c>
      <c r="AJ8" s="76">
        <f t="shared" si="28"/>
        <v>0</v>
      </c>
      <c r="AK8" s="77">
        <f t="shared" si="29"/>
        <v>0.125</v>
      </c>
      <c r="AL8" s="107">
        <v>9</v>
      </c>
      <c r="AM8" s="107">
        <v>9</v>
      </c>
      <c r="AN8" s="108">
        <f t="shared" si="18"/>
        <v>18</v>
      </c>
      <c r="AO8" s="82">
        <f t="shared" si="19"/>
        <v>0.0410958904109589</v>
      </c>
      <c r="AP8" s="83">
        <f t="shared" si="20"/>
        <v>0.04639175257731959</v>
      </c>
      <c r="AQ8" s="84">
        <f t="shared" si="21"/>
        <v>0.043583535108958835</v>
      </c>
      <c r="AR8" s="107">
        <v>1</v>
      </c>
      <c r="AS8" s="107">
        <v>0</v>
      </c>
      <c r="AT8" s="108">
        <f t="shared" si="22"/>
        <v>1</v>
      </c>
      <c r="AU8" s="184">
        <f t="shared" si="23"/>
        <v>1.6484018264840183</v>
      </c>
      <c r="AV8" s="185">
        <f t="shared" si="24"/>
        <v>1.1804123711340206</v>
      </c>
      <c r="AW8" s="186">
        <f t="shared" si="25"/>
        <v>1.4285714285714286</v>
      </c>
    </row>
    <row r="9" spans="1:49" ht="18" customHeight="1">
      <c r="A9" s="216" t="s">
        <v>15</v>
      </c>
      <c r="B9" s="106">
        <v>393</v>
      </c>
      <c r="C9" s="107">
        <v>410</v>
      </c>
      <c r="D9" s="108">
        <f t="shared" si="0"/>
        <v>803</v>
      </c>
      <c r="E9" s="107">
        <v>106</v>
      </c>
      <c r="F9" s="107">
        <v>125</v>
      </c>
      <c r="G9" s="108">
        <f t="shared" si="1"/>
        <v>231</v>
      </c>
      <c r="H9" s="78">
        <f t="shared" si="2"/>
        <v>0.2697201017811705</v>
      </c>
      <c r="I9" s="79">
        <f t="shared" si="3"/>
        <v>0.3048780487804878</v>
      </c>
      <c r="J9" s="80">
        <f t="shared" si="4"/>
        <v>0.2876712328767123</v>
      </c>
      <c r="K9" s="107">
        <v>37</v>
      </c>
      <c r="L9" s="107">
        <v>51</v>
      </c>
      <c r="M9" s="108">
        <f t="shared" si="5"/>
        <v>88</v>
      </c>
      <c r="N9" s="78">
        <f t="shared" si="6"/>
        <v>0.3490566037735849</v>
      </c>
      <c r="O9" s="81">
        <f t="shared" si="7"/>
        <v>0.408</v>
      </c>
      <c r="P9" s="80">
        <f t="shared" si="8"/>
        <v>0.38095238095238093</v>
      </c>
      <c r="Q9" s="106">
        <v>379</v>
      </c>
      <c r="R9" s="107">
        <v>434</v>
      </c>
      <c r="S9" s="108">
        <f t="shared" si="26"/>
        <v>813</v>
      </c>
      <c r="T9" s="82">
        <f t="shared" si="9"/>
        <v>0.9643765903307888</v>
      </c>
      <c r="U9" s="83">
        <f t="shared" si="10"/>
        <v>1.0585365853658537</v>
      </c>
      <c r="V9" s="84">
        <f t="shared" si="11"/>
        <v>1.012453300124533</v>
      </c>
      <c r="W9" s="73">
        <v>34</v>
      </c>
      <c r="X9" s="73">
        <v>48</v>
      </c>
      <c r="Y9" s="74">
        <f t="shared" si="12"/>
        <v>82</v>
      </c>
      <c r="Z9" s="106">
        <v>0</v>
      </c>
      <c r="AA9" s="107">
        <v>0</v>
      </c>
      <c r="AB9" s="108">
        <f t="shared" si="13"/>
        <v>0</v>
      </c>
      <c r="AC9" s="78">
        <f t="shared" si="14"/>
        <v>0</v>
      </c>
      <c r="AD9" s="79">
        <f t="shared" si="15"/>
        <v>0</v>
      </c>
      <c r="AE9" s="80">
        <f t="shared" si="16"/>
        <v>0</v>
      </c>
      <c r="AF9" s="107">
        <v>0</v>
      </c>
      <c r="AG9" s="107">
        <v>0</v>
      </c>
      <c r="AH9" s="108">
        <f t="shared" si="17"/>
        <v>0</v>
      </c>
      <c r="AI9" s="75">
        <f t="shared" si="27"/>
        <v>0</v>
      </c>
      <c r="AJ9" s="76">
        <f t="shared" si="28"/>
        <v>0</v>
      </c>
      <c r="AK9" s="77">
        <f t="shared" si="29"/>
        <v>0</v>
      </c>
      <c r="AL9" s="107">
        <v>0</v>
      </c>
      <c r="AM9" s="107">
        <v>0</v>
      </c>
      <c r="AN9" s="108">
        <f t="shared" si="18"/>
        <v>0</v>
      </c>
      <c r="AO9" s="82">
        <f t="shared" si="19"/>
        <v>0</v>
      </c>
      <c r="AP9" s="83">
        <f t="shared" si="20"/>
        <v>0</v>
      </c>
      <c r="AQ9" s="84">
        <f t="shared" si="21"/>
        <v>0</v>
      </c>
      <c r="AR9" s="107">
        <v>0</v>
      </c>
      <c r="AS9" s="107">
        <v>1</v>
      </c>
      <c r="AT9" s="108">
        <f t="shared" si="22"/>
        <v>1</v>
      </c>
      <c r="AU9" s="184">
        <f t="shared" si="23"/>
        <v>0.9643765903307888</v>
      </c>
      <c r="AV9" s="185">
        <f t="shared" si="24"/>
        <v>1.0585365853658537</v>
      </c>
      <c r="AW9" s="186">
        <f t="shared" si="25"/>
        <v>1.012453300124533</v>
      </c>
    </row>
    <row r="10" spans="1:49" ht="18" customHeight="1">
      <c r="A10" s="216" t="s">
        <v>14</v>
      </c>
      <c r="B10" s="106">
        <v>281</v>
      </c>
      <c r="C10" s="107">
        <v>300</v>
      </c>
      <c r="D10" s="108">
        <f t="shared" si="0"/>
        <v>581</v>
      </c>
      <c r="E10" s="107">
        <v>108</v>
      </c>
      <c r="F10" s="107">
        <v>87</v>
      </c>
      <c r="G10" s="108">
        <f t="shared" si="1"/>
        <v>195</v>
      </c>
      <c r="H10" s="78">
        <f t="shared" si="2"/>
        <v>0.38434163701067614</v>
      </c>
      <c r="I10" s="79">
        <f t="shared" si="3"/>
        <v>0.29</v>
      </c>
      <c r="J10" s="80">
        <f t="shared" si="4"/>
        <v>0.33562822719449226</v>
      </c>
      <c r="K10" s="107">
        <v>37</v>
      </c>
      <c r="L10" s="107">
        <v>26</v>
      </c>
      <c r="M10" s="108">
        <f t="shared" si="5"/>
        <v>63</v>
      </c>
      <c r="N10" s="78">
        <f t="shared" si="6"/>
        <v>0.3425925925925926</v>
      </c>
      <c r="O10" s="81">
        <f t="shared" si="7"/>
        <v>0.2988505747126437</v>
      </c>
      <c r="P10" s="80">
        <f t="shared" si="8"/>
        <v>0.3230769230769231</v>
      </c>
      <c r="Q10" s="106">
        <v>421</v>
      </c>
      <c r="R10" s="107">
        <v>290</v>
      </c>
      <c r="S10" s="108">
        <f t="shared" si="26"/>
        <v>711</v>
      </c>
      <c r="T10" s="82">
        <f t="shared" si="9"/>
        <v>1.498220640569395</v>
      </c>
      <c r="U10" s="83">
        <f t="shared" si="10"/>
        <v>0.9666666666666667</v>
      </c>
      <c r="V10" s="84">
        <f t="shared" si="11"/>
        <v>1.2237521514629948</v>
      </c>
      <c r="W10" s="73">
        <v>32</v>
      </c>
      <c r="X10" s="73">
        <v>66</v>
      </c>
      <c r="Y10" s="74">
        <f t="shared" si="12"/>
        <v>98</v>
      </c>
      <c r="Z10" s="106">
        <v>0</v>
      </c>
      <c r="AA10" s="107">
        <v>3</v>
      </c>
      <c r="AB10" s="108">
        <f t="shared" si="13"/>
        <v>3</v>
      </c>
      <c r="AC10" s="78">
        <f t="shared" si="14"/>
        <v>0</v>
      </c>
      <c r="AD10" s="79">
        <f t="shared" si="15"/>
        <v>0.01</v>
      </c>
      <c r="AE10" s="80">
        <f t="shared" si="16"/>
        <v>0.0051635111876075735</v>
      </c>
      <c r="AF10" s="107">
        <v>0</v>
      </c>
      <c r="AG10" s="107">
        <v>0</v>
      </c>
      <c r="AH10" s="108">
        <f t="shared" si="17"/>
        <v>0</v>
      </c>
      <c r="AI10" s="75">
        <f t="shared" si="27"/>
        <v>0</v>
      </c>
      <c r="AJ10" s="76">
        <f t="shared" si="28"/>
        <v>0</v>
      </c>
      <c r="AK10" s="77">
        <f t="shared" si="29"/>
        <v>0</v>
      </c>
      <c r="AL10" s="107">
        <v>0</v>
      </c>
      <c r="AM10" s="107">
        <v>3</v>
      </c>
      <c r="AN10" s="108">
        <f t="shared" si="18"/>
        <v>3</v>
      </c>
      <c r="AO10" s="82">
        <f t="shared" si="19"/>
        <v>0</v>
      </c>
      <c r="AP10" s="83">
        <f t="shared" si="20"/>
        <v>0.01</v>
      </c>
      <c r="AQ10" s="84">
        <f t="shared" si="21"/>
        <v>0.0051635111876075735</v>
      </c>
      <c r="AR10" s="107">
        <v>2</v>
      </c>
      <c r="AS10" s="107">
        <v>16</v>
      </c>
      <c r="AT10" s="108">
        <f t="shared" si="22"/>
        <v>18</v>
      </c>
      <c r="AU10" s="184">
        <f t="shared" si="23"/>
        <v>1.498220640569395</v>
      </c>
      <c r="AV10" s="185">
        <f t="shared" si="24"/>
        <v>0.9766666666666667</v>
      </c>
      <c r="AW10" s="186">
        <f t="shared" si="25"/>
        <v>1.2289156626506024</v>
      </c>
    </row>
    <row r="11" spans="1:49" ht="18" customHeight="1">
      <c r="A11" s="216" t="s">
        <v>43</v>
      </c>
      <c r="B11" s="106">
        <v>165</v>
      </c>
      <c r="C11" s="107">
        <v>182</v>
      </c>
      <c r="D11" s="108">
        <f t="shared" si="0"/>
        <v>347</v>
      </c>
      <c r="E11" s="107">
        <v>72</v>
      </c>
      <c r="F11" s="107">
        <v>72</v>
      </c>
      <c r="G11" s="108">
        <f t="shared" si="1"/>
        <v>144</v>
      </c>
      <c r="H11" s="78">
        <f t="shared" si="2"/>
        <v>0.43636363636363634</v>
      </c>
      <c r="I11" s="79">
        <f t="shared" si="3"/>
        <v>0.3956043956043956</v>
      </c>
      <c r="J11" s="80">
        <f t="shared" si="4"/>
        <v>0.414985590778098</v>
      </c>
      <c r="K11" s="107">
        <v>8</v>
      </c>
      <c r="L11" s="107">
        <v>13</v>
      </c>
      <c r="M11" s="108">
        <f t="shared" si="5"/>
        <v>21</v>
      </c>
      <c r="N11" s="78">
        <f t="shared" si="6"/>
        <v>0.1111111111111111</v>
      </c>
      <c r="O11" s="81">
        <f t="shared" si="7"/>
        <v>0.18055555555555555</v>
      </c>
      <c r="P11" s="80">
        <f t="shared" si="8"/>
        <v>0.14583333333333334</v>
      </c>
      <c r="Q11" s="106">
        <v>247</v>
      </c>
      <c r="R11" s="107">
        <v>275</v>
      </c>
      <c r="S11" s="108">
        <f t="shared" si="26"/>
        <v>522</v>
      </c>
      <c r="T11" s="82">
        <f t="shared" si="9"/>
        <v>1.496969696969697</v>
      </c>
      <c r="U11" s="83">
        <f t="shared" si="10"/>
        <v>1.510989010989011</v>
      </c>
      <c r="V11" s="84">
        <f t="shared" si="11"/>
        <v>1.5043227665706052</v>
      </c>
      <c r="W11" s="73">
        <v>31</v>
      </c>
      <c r="X11" s="73">
        <v>36</v>
      </c>
      <c r="Y11" s="74">
        <f t="shared" si="12"/>
        <v>67</v>
      </c>
      <c r="Z11" s="106">
        <v>0</v>
      </c>
      <c r="AA11" s="107">
        <v>0</v>
      </c>
      <c r="AB11" s="108">
        <f t="shared" si="13"/>
        <v>0</v>
      </c>
      <c r="AC11" s="78">
        <f t="shared" si="14"/>
        <v>0</v>
      </c>
      <c r="AD11" s="79">
        <f t="shared" si="15"/>
        <v>0</v>
      </c>
      <c r="AE11" s="80">
        <f t="shared" si="16"/>
        <v>0</v>
      </c>
      <c r="AF11" s="107">
        <v>0</v>
      </c>
      <c r="AG11" s="107">
        <v>0</v>
      </c>
      <c r="AH11" s="108">
        <f t="shared" si="17"/>
        <v>0</v>
      </c>
      <c r="AI11" s="75">
        <f t="shared" si="27"/>
        <v>0</v>
      </c>
      <c r="AJ11" s="76">
        <f t="shared" si="28"/>
        <v>0</v>
      </c>
      <c r="AK11" s="77">
        <f t="shared" si="29"/>
        <v>0</v>
      </c>
      <c r="AL11" s="107">
        <v>0</v>
      </c>
      <c r="AM11" s="107">
        <v>0</v>
      </c>
      <c r="AN11" s="108">
        <f t="shared" si="18"/>
        <v>0</v>
      </c>
      <c r="AO11" s="82">
        <f t="shared" si="19"/>
        <v>0</v>
      </c>
      <c r="AP11" s="83">
        <f t="shared" si="20"/>
        <v>0</v>
      </c>
      <c r="AQ11" s="84">
        <f t="shared" si="21"/>
        <v>0</v>
      </c>
      <c r="AR11" s="107">
        <v>0</v>
      </c>
      <c r="AS11" s="107">
        <v>0</v>
      </c>
      <c r="AT11" s="108">
        <f t="shared" si="22"/>
        <v>0</v>
      </c>
      <c r="AU11" s="184">
        <f t="shared" si="23"/>
        <v>1.496969696969697</v>
      </c>
      <c r="AV11" s="185">
        <f t="shared" si="24"/>
        <v>1.510989010989011</v>
      </c>
      <c r="AW11" s="186">
        <f t="shared" si="25"/>
        <v>1.5043227665706052</v>
      </c>
    </row>
    <row r="12" spans="1:49" ht="18" customHeight="1">
      <c r="A12" s="216" t="s">
        <v>44</v>
      </c>
      <c r="B12" s="106">
        <v>303</v>
      </c>
      <c r="C12" s="107">
        <v>273</v>
      </c>
      <c r="D12" s="108">
        <f t="shared" si="0"/>
        <v>576</v>
      </c>
      <c r="E12" s="107">
        <v>123</v>
      </c>
      <c r="F12" s="107">
        <v>103</v>
      </c>
      <c r="G12" s="108">
        <f t="shared" si="1"/>
        <v>226</v>
      </c>
      <c r="H12" s="78">
        <f t="shared" si="2"/>
        <v>0.40594059405940597</v>
      </c>
      <c r="I12" s="79">
        <f t="shared" si="3"/>
        <v>0.3772893772893773</v>
      </c>
      <c r="J12" s="80">
        <f t="shared" si="4"/>
        <v>0.3923611111111111</v>
      </c>
      <c r="K12" s="107">
        <v>50</v>
      </c>
      <c r="L12" s="107">
        <v>32</v>
      </c>
      <c r="M12" s="108">
        <f t="shared" si="5"/>
        <v>82</v>
      </c>
      <c r="N12" s="78">
        <f t="shared" si="6"/>
        <v>0.4065040650406504</v>
      </c>
      <c r="O12" s="81">
        <f t="shared" si="7"/>
        <v>0.3106796116504854</v>
      </c>
      <c r="P12" s="80">
        <f t="shared" si="8"/>
        <v>0.36283185840707965</v>
      </c>
      <c r="Q12" s="106">
        <v>486</v>
      </c>
      <c r="R12" s="107">
        <v>413</v>
      </c>
      <c r="S12" s="108">
        <f t="shared" si="26"/>
        <v>899</v>
      </c>
      <c r="T12" s="82">
        <f t="shared" si="9"/>
        <v>1.603960396039604</v>
      </c>
      <c r="U12" s="83">
        <f t="shared" si="10"/>
        <v>1.5128205128205128</v>
      </c>
      <c r="V12" s="84">
        <f t="shared" si="11"/>
        <v>1.5607638888888888</v>
      </c>
      <c r="W12" s="73">
        <v>50</v>
      </c>
      <c r="X12" s="73">
        <v>44</v>
      </c>
      <c r="Y12" s="74">
        <f t="shared" si="12"/>
        <v>94</v>
      </c>
      <c r="Z12" s="106">
        <v>0</v>
      </c>
      <c r="AA12" s="107">
        <v>1</v>
      </c>
      <c r="AB12" s="108">
        <f t="shared" si="13"/>
        <v>1</v>
      </c>
      <c r="AC12" s="78">
        <f t="shared" si="14"/>
        <v>0</v>
      </c>
      <c r="AD12" s="79">
        <f t="shared" si="15"/>
        <v>0.003663003663003663</v>
      </c>
      <c r="AE12" s="80">
        <f t="shared" si="16"/>
        <v>0.001736111111111111</v>
      </c>
      <c r="AF12" s="107">
        <v>0</v>
      </c>
      <c r="AG12" s="107">
        <v>0</v>
      </c>
      <c r="AH12" s="108">
        <f t="shared" si="17"/>
        <v>0</v>
      </c>
      <c r="AI12" s="75">
        <f t="shared" si="27"/>
        <v>0</v>
      </c>
      <c r="AJ12" s="76">
        <f t="shared" si="28"/>
        <v>0</v>
      </c>
      <c r="AK12" s="77">
        <f t="shared" si="29"/>
        <v>0</v>
      </c>
      <c r="AL12" s="107">
        <v>0</v>
      </c>
      <c r="AM12" s="107">
        <v>2</v>
      </c>
      <c r="AN12" s="108">
        <f t="shared" si="18"/>
        <v>2</v>
      </c>
      <c r="AO12" s="82">
        <f t="shared" si="19"/>
        <v>0</v>
      </c>
      <c r="AP12" s="83">
        <f t="shared" si="20"/>
        <v>0.007326007326007326</v>
      </c>
      <c r="AQ12" s="84">
        <f t="shared" si="21"/>
        <v>0.003472222222222222</v>
      </c>
      <c r="AR12" s="107">
        <v>2</v>
      </c>
      <c r="AS12" s="107">
        <v>2</v>
      </c>
      <c r="AT12" s="108">
        <f t="shared" si="22"/>
        <v>4</v>
      </c>
      <c r="AU12" s="184">
        <f t="shared" si="23"/>
        <v>1.603960396039604</v>
      </c>
      <c r="AV12" s="185">
        <f t="shared" si="24"/>
        <v>1.52014652014652</v>
      </c>
      <c r="AW12" s="186">
        <f t="shared" si="25"/>
        <v>1.5642361111111112</v>
      </c>
    </row>
    <row r="13" spans="1:49" ht="18" customHeight="1">
      <c r="A13" s="216" t="s">
        <v>45</v>
      </c>
      <c r="B13" s="106">
        <v>103</v>
      </c>
      <c r="C13" s="107">
        <v>93</v>
      </c>
      <c r="D13" s="108">
        <f t="shared" si="0"/>
        <v>196</v>
      </c>
      <c r="E13" s="107">
        <v>44</v>
      </c>
      <c r="F13" s="107">
        <v>48</v>
      </c>
      <c r="G13" s="108">
        <f t="shared" si="1"/>
        <v>92</v>
      </c>
      <c r="H13" s="78">
        <f t="shared" si="2"/>
        <v>0.42718446601941745</v>
      </c>
      <c r="I13" s="79">
        <f t="shared" si="3"/>
        <v>0.5161290322580645</v>
      </c>
      <c r="J13" s="80">
        <f t="shared" si="4"/>
        <v>0.46938775510204084</v>
      </c>
      <c r="K13" s="107">
        <v>9</v>
      </c>
      <c r="L13" s="107">
        <v>12</v>
      </c>
      <c r="M13" s="108">
        <f t="shared" si="5"/>
        <v>21</v>
      </c>
      <c r="N13" s="78">
        <f t="shared" si="6"/>
        <v>0.20454545454545456</v>
      </c>
      <c r="O13" s="81">
        <f t="shared" si="7"/>
        <v>0.25</v>
      </c>
      <c r="P13" s="80">
        <f t="shared" si="8"/>
        <v>0.22826086956521738</v>
      </c>
      <c r="Q13" s="106">
        <v>180</v>
      </c>
      <c r="R13" s="107">
        <v>201</v>
      </c>
      <c r="S13" s="108">
        <f t="shared" si="26"/>
        <v>381</v>
      </c>
      <c r="T13" s="82">
        <f t="shared" si="9"/>
        <v>1.7475728155339805</v>
      </c>
      <c r="U13" s="83">
        <f t="shared" si="10"/>
        <v>2.161290322580645</v>
      </c>
      <c r="V13" s="84">
        <f t="shared" si="11"/>
        <v>1.9438775510204083</v>
      </c>
      <c r="W13" s="73">
        <v>33</v>
      </c>
      <c r="X13" s="73">
        <v>33</v>
      </c>
      <c r="Y13" s="74">
        <f t="shared" si="12"/>
        <v>66</v>
      </c>
      <c r="Z13" s="106">
        <v>0</v>
      </c>
      <c r="AA13" s="107">
        <v>0</v>
      </c>
      <c r="AB13" s="108">
        <f t="shared" si="13"/>
        <v>0</v>
      </c>
      <c r="AC13" s="78">
        <f t="shared" si="14"/>
        <v>0</v>
      </c>
      <c r="AD13" s="79">
        <f t="shared" si="15"/>
        <v>0</v>
      </c>
      <c r="AE13" s="80">
        <f t="shared" si="16"/>
        <v>0</v>
      </c>
      <c r="AF13" s="107">
        <v>0</v>
      </c>
      <c r="AG13" s="107">
        <v>0</v>
      </c>
      <c r="AH13" s="108">
        <f t="shared" si="17"/>
        <v>0</v>
      </c>
      <c r="AI13" s="75">
        <f t="shared" si="27"/>
        <v>0</v>
      </c>
      <c r="AJ13" s="76">
        <f t="shared" si="28"/>
        <v>0</v>
      </c>
      <c r="AK13" s="77">
        <f t="shared" si="29"/>
        <v>0</v>
      </c>
      <c r="AL13" s="107">
        <v>0</v>
      </c>
      <c r="AM13" s="107">
        <v>0</v>
      </c>
      <c r="AN13" s="108">
        <f t="shared" si="18"/>
        <v>0</v>
      </c>
      <c r="AO13" s="82">
        <f t="shared" si="19"/>
        <v>0</v>
      </c>
      <c r="AP13" s="83">
        <f t="shared" si="20"/>
        <v>0</v>
      </c>
      <c r="AQ13" s="84">
        <f t="shared" si="21"/>
        <v>0</v>
      </c>
      <c r="AR13" s="107">
        <v>0</v>
      </c>
      <c r="AS13" s="107">
        <v>1</v>
      </c>
      <c r="AT13" s="108">
        <f t="shared" si="22"/>
        <v>1</v>
      </c>
      <c r="AU13" s="184">
        <f t="shared" si="23"/>
        <v>1.7475728155339805</v>
      </c>
      <c r="AV13" s="185">
        <f t="shared" si="24"/>
        <v>2.161290322580645</v>
      </c>
      <c r="AW13" s="186">
        <f t="shared" si="25"/>
        <v>1.9438775510204083</v>
      </c>
    </row>
    <row r="14" spans="1:49" ht="18" customHeight="1">
      <c r="A14" s="216" t="s">
        <v>46</v>
      </c>
      <c r="B14" s="106">
        <v>237</v>
      </c>
      <c r="C14" s="107">
        <v>177</v>
      </c>
      <c r="D14" s="108">
        <f t="shared" si="0"/>
        <v>414</v>
      </c>
      <c r="E14" s="107">
        <v>79</v>
      </c>
      <c r="F14" s="107">
        <v>61</v>
      </c>
      <c r="G14" s="108">
        <f t="shared" si="1"/>
        <v>140</v>
      </c>
      <c r="H14" s="78">
        <f t="shared" si="2"/>
        <v>0.3333333333333333</v>
      </c>
      <c r="I14" s="79">
        <f t="shared" si="3"/>
        <v>0.3446327683615819</v>
      </c>
      <c r="J14" s="80">
        <f t="shared" si="4"/>
        <v>0.33816425120772947</v>
      </c>
      <c r="K14" s="107">
        <v>20</v>
      </c>
      <c r="L14" s="107">
        <v>17</v>
      </c>
      <c r="M14" s="108">
        <f t="shared" si="5"/>
        <v>37</v>
      </c>
      <c r="N14" s="78">
        <f t="shared" si="6"/>
        <v>0.25316455696202533</v>
      </c>
      <c r="O14" s="81">
        <f t="shared" si="7"/>
        <v>0.2786885245901639</v>
      </c>
      <c r="P14" s="80">
        <f t="shared" si="8"/>
        <v>0.2642857142857143</v>
      </c>
      <c r="Q14" s="106">
        <v>361</v>
      </c>
      <c r="R14" s="107">
        <v>208</v>
      </c>
      <c r="S14" s="108">
        <f t="shared" si="26"/>
        <v>569</v>
      </c>
      <c r="T14" s="82">
        <f t="shared" si="9"/>
        <v>1.5232067510548524</v>
      </c>
      <c r="U14" s="83">
        <f t="shared" si="10"/>
        <v>1.1751412429378532</v>
      </c>
      <c r="V14" s="84">
        <f t="shared" si="11"/>
        <v>1.3743961352657006</v>
      </c>
      <c r="W14" s="73">
        <v>54</v>
      </c>
      <c r="X14" s="73">
        <v>32</v>
      </c>
      <c r="Y14" s="74">
        <f t="shared" si="12"/>
        <v>86</v>
      </c>
      <c r="Z14" s="106">
        <v>4</v>
      </c>
      <c r="AA14" s="107">
        <v>2</v>
      </c>
      <c r="AB14" s="108">
        <f t="shared" si="13"/>
        <v>6</v>
      </c>
      <c r="AC14" s="78">
        <f t="shared" si="14"/>
        <v>0.016877637130801686</v>
      </c>
      <c r="AD14" s="79">
        <f t="shared" si="15"/>
        <v>0.011299435028248588</v>
      </c>
      <c r="AE14" s="80">
        <f t="shared" si="16"/>
        <v>0.014492753623188406</v>
      </c>
      <c r="AF14" s="107">
        <v>0</v>
      </c>
      <c r="AG14" s="107">
        <v>0</v>
      </c>
      <c r="AH14" s="108">
        <f t="shared" si="17"/>
        <v>0</v>
      </c>
      <c r="AI14" s="75">
        <f t="shared" si="27"/>
        <v>0</v>
      </c>
      <c r="AJ14" s="76">
        <f t="shared" si="28"/>
        <v>0</v>
      </c>
      <c r="AK14" s="77">
        <f t="shared" si="29"/>
        <v>0</v>
      </c>
      <c r="AL14" s="107">
        <v>12</v>
      </c>
      <c r="AM14" s="107">
        <v>5</v>
      </c>
      <c r="AN14" s="108">
        <f t="shared" si="18"/>
        <v>17</v>
      </c>
      <c r="AO14" s="82">
        <f t="shared" si="19"/>
        <v>0.05063291139240506</v>
      </c>
      <c r="AP14" s="83">
        <f t="shared" si="20"/>
        <v>0.02824858757062147</v>
      </c>
      <c r="AQ14" s="84">
        <f t="shared" si="21"/>
        <v>0.04106280193236715</v>
      </c>
      <c r="AR14" s="107">
        <v>0</v>
      </c>
      <c r="AS14" s="107">
        <v>0</v>
      </c>
      <c r="AT14" s="108">
        <f t="shared" si="22"/>
        <v>0</v>
      </c>
      <c r="AU14" s="184">
        <f t="shared" si="23"/>
        <v>1.5738396624472575</v>
      </c>
      <c r="AV14" s="185">
        <f t="shared" si="24"/>
        <v>1.2033898305084745</v>
      </c>
      <c r="AW14" s="186">
        <f t="shared" si="25"/>
        <v>1.4154589371980677</v>
      </c>
    </row>
    <row r="15" spans="1:49" ht="18" customHeight="1">
      <c r="A15" s="216" t="s">
        <v>47</v>
      </c>
      <c r="B15" s="106">
        <v>177</v>
      </c>
      <c r="C15" s="107">
        <v>133</v>
      </c>
      <c r="D15" s="108">
        <f t="shared" si="0"/>
        <v>310</v>
      </c>
      <c r="E15" s="107">
        <v>81</v>
      </c>
      <c r="F15" s="107">
        <v>57</v>
      </c>
      <c r="G15" s="108">
        <f t="shared" si="1"/>
        <v>138</v>
      </c>
      <c r="H15" s="78">
        <f t="shared" si="2"/>
        <v>0.4576271186440678</v>
      </c>
      <c r="I15" s="79">
        <f t="shared" si="3"/>
        <v>0.42857142857142855</v>
      </c>
      <c r="J15" s="80">
        <f t="shared" si="4"/>
        <v>0.44516129032258067</v>
      </c>
      <c r="K15" s="107">
        <v>31</v>
      </c>
      <c r="L15" s="107">
        <v>16</v>
      </c>
      <c r="M15" s="108">
        <f t="shared" si="5"/>
        <v>47</v>
      </c>
      <c r="N15" s="78">
        <f t="shared" si="6"/>
        <v>0.38271604938271603</v>
      </c>
      <c r="O15" s="81">
        <f t="shared" si="7"/>
        <v>0.2807017543859649</v>
      </c>
      <c r="P15" s="80">
        <f t="shared" si="8"/>
        <v>0.34057971014492755</v>
      </c>
      <c r="Q15" s="106">
        <v>308</v>
      </c>
      <c r="R15" s="107">
        <v>254</v>
      </c>
      <c r="S15" s="108">
        <f t="shared" si="26"/>
        <v>562</v>
      </c>
      <c r="T15" s="82">
        <f t="shared" si="9"/>
        <v>1.7401129943502824</v>
      </c>
      <c r="U15" s="83">
        <f t="shared" si="10"/>
        <v>1.9097744360902256</v>
      </c>
      <c r="V15" s="84">
        <f t="shared" si="11"/>
        <v>1.8129032258064517</v>
      </c>
      <c r="W15" s="73">
        <v>30</v>
      </c>
      <c r="X15" s="73">
        <v>22</v>
      </c>
      <c r="Y15" s="74">
        <f t="shared" si="12"/>
        <v>52</v>
      </c>
      <c r="Z15" s="106">
        <v>0</v>
      </c>
      <c r="AA15" s="107">
        <v>0</v>
      </c>
      <c r="AB15" s="108">
        <f t="shared" si="13"/>
        <v>0</v>
      </c>
      <c r="AC15" s="78">
        <f t="shared" si="14"/>
        <v>0</v>
      </c>
      <c r="AD15" s="79">
        <f t="shared" si="15"/>
        <v>0</v>
      </c>
      <c r="AE15" s="80">
        <f t="shared" si="16"/>
        <v>0</v>
      </c>
      <c r="AF15" s="107">
        <v>0</v>
      </c>
      <c r="AG15" s="107">
        <v>0</v>
      </c>
      <c r="AH15" s="108">
        <f t="shared" si="17"/>
        <v>0</v>
      </c>
      <c r="AI15" s="75">
        <f t="shared" si="27"/>
        <v>0</v>
      </c>
      <c r="AJ15" s="76">
        <f t="shared" si="28"/>
        <v>0</v>
      </c>
      <c r="AK15" s="77">
        <f t="shared" si="29"/>
        <v>0</v>
      </c>
      <c r="AL15" s="107">
        <v>0</v>
      </c>
      <c r="AM15" s="107">
        <v>0</v>
      </c>
      <c r="AN15" s="108">
        <f t="shared" si="18"/>
        <v>0</v>
      </c>
      <c r="AO15" s="82">
        <f t="shared" si="19"/>
        <v>0</v>
      </c>
      <c r="AP15" s="83">
        <f t="shared" si="20"/>
        <v>0</v>
      </c>
      <c r="AQ15" s="84">
        <f t="shared" si="21"/>
        <v>0</v>
      </c>
      <c r="AR15" s="107">
        <v>3</v>
      </c>
      <c r="AS15" s="107">
        <v>3</v>
      </c>
      <c r="AT15" s="108">
        <f t="shared" si="22"/>
        <v>6</v>
      </c>
      <c r="AU15" s="184">
        <f t="shared" si="23"/>
        <v>1.7401129943502824</v>
      </c>
      <c r="AV15" s="185">
        <f t="shared" si="24"/>
        <v>1.9097744360902256</v>
      </c>
      <c r="AW15" s="186">
        <f t="shared" si="25"/>
        <v>1.8129032258064517</v>
      </c>
    </row>
    <row r="16" spans="1:49" ht="18" customHeight="1">
      <c r="A16" s="216" t="s">
        <v>48</v>
      </c>
      <c r="B16" s="106">
        <v>369</v>
      </c>
      <c r="C16" s="107">
        <v>356</v>
      </c>
      <c r="D16" s="108">
        <f t="shared" si="0"/>
        <v>725</v>
      </c>
      <c r="E16" s="107">
        <v>158</v>
      </c>
      <c r="F16" s="107">
        <v>118</v>
      </c>
      <c r="G16" s="108">
        <f t="shared" si="1"/>
        <v>276</v>
      </c>
      <c r="H16" s="78">
        <f t="shared" si="2"/>
        <v>0.4281842818428184</v>
      </c>
      <c r="I16" s="79">
        <f t="shared" si="3"/>
        <v>0.33146067415730335</v>
      </c>
      <c r="J16" s="80">
        <f t="shared" si="4"/>
        <v>0.38068965517241377</v>
      </c>
      <c r="K16" s="107">
        <v>43</v>
      </c>
      <c r="L16" s="107">
        <v>32</v>
      </c>
      <c r="M16" s="108">
        <f t="shared" si="5"/>
        <v>75</v>
      </c>
      <c r="N16" s="78">
        <f t="shared" si="6"/>
        <v>0.2721518987341772</v>
      </c>
      <c r="O16" s="81">
        <f t="shared" si="7"/>
        <v>0.2711864406779661</v>
      </c>
      <c r="P16" s="80">
        <f t="shared" si="8"/>
        <v>0.2717391304347826</v>
      </c>
      <c r="Q16" s="106">
        <v>668</v>
      </c>
      <c r="R16" s="107">
        <v>491</v>
      </c>
      <c r="S16" s="108">
        <f t="shared" si="26"/>
        <v>1159</v>
      </c>
      <c r="T16" s="82">
        <f t="shared" si="9"/>
        <v>1.8102981029810299</v>
      </c>
      <c r="U16" s="83">
        <f t="shared" si="10"/>
        <v>1.3792134831460674</v>
      </c>
      <c r="V16" s="84">
        <f t="shared" si="11"/>
        <v>1.5986206896551725</v>
      </c>
      <c r="W16" s="73">
        <v>76</v>
      </c>
      <c r="X16" s="73">
        <v>90</v>
      </c>
      <c r="Y16" s="74">
        <f t="shared" si="12"/>
        <v>166</v>
      </c>
      <c r="Z16" s="106">
        <v>2</v>
      </c>
      <c r="AA16" s="107">
        <v>4</v>
      </c>
      <c r="AB16" s="108">
        <f t="shared" si="13"/>
        <v>6</v>
      </c>
      <c r="AC16" s="78">
        <f t="shared" si="14"/>
        <v>0.005420054200542005</v>
      </c>
      <c r="AD16" s="79">
        <f t="shared" si="15"/>
        <v>0.011235955056179775</v>
      </c>
      <c r="AE16" s="80">
        <f t="shared" si="16"/>
        <v>0.008275862068965517</v>
      </c>
      <c r="AF16" s="107">
        <v>0</v>
      </c>
      <c r="AG16" s="107">
        <v>2</v>
      </c>
      <c r="AH16" s="108">
        <f t="shared" si="17"/>
        <v>2</v>
      </c>
      <c r="AI16" s="75">
        <f t="shared" si="27"/>
        <v>0</v>
      </c>
      <c r="AJ16" s="76">
        <f t="shared" si="28"/>
        <v>0.5</v>
      </c>
      <c r="AK16" s="77">
        <f t="shared" si="29"/>
        <v>0.3333333333333333</v>
      </c>
      <c r="AL16" s="107">
        <v>5</v>
      </c>
      <c r="AM16" s="107">
        <v>14</v>
      </c>
      <c r="AN16" s="108">
        <f t="shared" si="18"/>
        <v>19</v>
      </c>
      <c r="AO16" s="82">
        <f t="shared" si="19"/>
        <v>0.013550135501355014</v>
      </c>
      <c r="AP16" s="83">
        <f t="shared" si="20"/>
        <v>0.03932584269662921</v>
      </c>
      <c r="AQ16" s="84">
        <f t="shared" si="21"/>
        <v>0.02620689655172414</v>
      </c>
      <c r="AR16" s="107">
        <v>2</v>
      </c>
      <c r="AS16" s="107">
        <v>1</v>
      </c>
      <c r="AT16" s="108">
        <f t="shared" si="22"/>
        <v>3</v>
      </c>
      <c r="AU16" s="184">
        <f t="shared" si="23"/>
        <v>1.8238482384823849</v>
      </c>
      <c r="AV16" s="185">
        <f t="shared" si="24"/>
        <v>1.4185393258426966</v>
      </c>
      <c r="AW16" s="186">
        <f t="shared" si="25"/>
        <v>1.6248275862068966</v>
      </c>
    </row>
    <row r="17" spans="1:49" ht="18" customHeight="1">
      <c r="A17" s="216" t="s">
        <v>49</v>
      </c>
      <c r="B17" s="106">
        <v>144</v>
      </c>
      <c r="C17" s="107">
        <v>141</v>
      </c>
      <c r="D17" s="108">
        <f t="shared" si="0"/>
        <v>285</v>
      </c>
      <c r="E17" s="107">
        <v>57</v>
      </c>
      <c r="F17" s="107">
        <v>51</v>
      </c>
      <c r="G17" s="108">
        <f t="shared" si="1"/>
        <v>108</v>
      </c>
      <c r="H17" s="78">
        <f t="shared" si="2"/>
        <v>0.3958333333333333</v>
      </c>
      <c r="I17" s="79">
        <f t="shared" si="3"/>
        <v>0.3617021276595745</v>
      </c>
      <c r="J17" s="80">
        <f t="shared" si="4"/>
        <v>0.37894736842105264</v>
      </c>
      <c r="K17" s="107">
        <v>14</v>
      </c>
      <c r="L17" s="107">
        <v>17</v>
      </c>
      <c r="M17" s="108">
        <f t="shared" si="5"/>
        <v>31</v>
      </c>
      <c r="N17" s="78">
        <f t="shared" si="6"/>
        <v>0.24561403508771928</v>
      </c>
      <c r="O17" s="81">
        <f t="shared" si="7"/>
        <v>0.3333333333333333</v>
      </c>
      <c r="P17" s="80">
        <f t="shared" si="8"/>
        <v>0.28703703703703703</v>
      </c>
      <c r="Q17" s="106">
        <v>213</v>
      </c>
      <c r="R17" s="107">
        <v>185</v>
      </c>
      <c r="S17" s="108">
        <f t="shared" si="26"/>
        <v>398</v>
      </c>
      <c r="T17" s="82">
        <f t="shared" si="9"/>
        <v>1.4791666666666667</v>
      </c>
      <c r="U17" s="83">
        <f t="shared" si="10"/>
        <v>1.3120567375886525</v>
      </c>
      <c r="V17" s="84">
        <f t="shared" si="11"/>
        <v>1.3964912280701753</v>
      </c>
      <c r="W17" s="73">
        <v>26</v>
      </c>
      <c r="X17" s="73">
        <v>34</v>
      </c>
      <c r="Y17" s="74">
        <f t="shared" si="12"/>
        <v>60</v>
      </c>
      <c r="Z17" s="106">
        <v>1</v>
      </c>
      <c r="AA17" s="107">
        <v>1</v>
      </c>
      <c r="AB17" s="108">
        <f t="shared" si="13"/>
        <v>2</v>
      </c>
      <c r="AC17" s="78">
        <f t="shared" si="14"/>
        <v>0.006944444444444444</v>
      </c>
      <c r="AD17" s="79">
        <f t="shared" si="15"/>
        <v>0.0070921985815602835</v>
      </c>
      <c r="AE17" s="80">
        <f t="shared" si="16"/>
        <v>0.007017543859649123</v>
      </c>
      <c r="AF17" s="107">
        <v>1</v>
      </c>
      <c r="AG17" s="107">
        <v>0</v>
      </c>
      <c r="AH17" s="108">
        <f t="shared" si="17"/>
        <v>1</v>
      </c>
      <c r="AI17" s="75">
        <f t="shared" si="27"/>
        <v>1</v>
      </c>
      <c r="AJ17" s="76">
        <f t="shared" si="28"/>
        <v>0</v>
      </c>
      <c r="AK17" s="77">
        <f t="shared" si="29"/>
        <v>0.5</v>
      </c>
      <c r="AL17" s="107">
        <v>1</v>
      </c>
      <c r="AM17" s="107">
        <v>1</v>
      </c>
      <c r="AN17" s="108">
        <f t="shared" si="18"/>
        <v>2</v>
      </c>
      <c r="AO17" s="82">
        <f t="shared" si="19"/>
        <v>0.006944444444444444</v>
      </c>
      <c r="AP17" s="83">
        <f t="shared" si="20"/>
        <v>0.0070921985815602835</v>
      </c>
      <c r="AQ17" s="84">
        <f t="shared" si="21"/>
        <v>0.007017543859649123</v>
      </c>
      <c r="AR17" s="107">
        <v>1</v>
      </c>
      <c r="AS17" s="107">
        <v>0</v>
      </c>
      <c r="AT17" s="108">
        <f t="shared" si="22"/>
        <v>1</v>
      </c>
      <c r="AU17" s="184">
        <f t="shared" si="23"/>
        <v>1.4861111111111112</v>
      </c>
      <c r="AV17" s="185">
        <f t="shared" si="24"/>
        <v>1.3191489361702127</v>
      </c>
      <c r="AW17" s="186">
        <f t="shared" si="25"/>
        <v>1.4035087719298245</v>
      </c>
    </row>
    <row r="18" spans="1:49" ht="18" customHeight="1">
      <c r="A18" s="216" t="s">
        <v>6</v>
      </c>
      <c r="B18" s="106">
        <v>45</v>
      </c>
      <c r="C18" s="107">
        <v>42</v>
      </c>
      <c r="D18" s="108">
        <f t="shared" si="0"/>
        <v>87</v>
      </c>
      <c r="E18" s="106">
        <v>19</v>
      </c>
      <c r="F18" s="107">
        <v>22</v>
      </c>
      <c r="G18" s="108">
        <f t="shared" si="1"/>
        <v>41</v>
      </c>
      <c r="H18" s="78">
        <f t="shared" si="2"/>
        <v>0.4222222222222222</v>
      </c>
      <c r="I18" s="79">
        <f t="shared" si="3"/>
        <v>0.5238095238095238</v>
      </c>
      <c r="J18" s="80">
        <f t="shared" si="4"/>
        <v>0.47126436781609193</v>
      </c>
      <c r="K18" s="106">
        <v>5</v>
      </c>
      <c r="L18" s="107">
        <v>8</v>
      </c>
      <c r="M18" s="108">
        <f t="shared" si="5"/>
        <v>13</v>
      </c>
      <c r="N18" s="78">
        <f t="shared" si="6"/>
        <v>0.2631578947368421</v>
      </c>
      <c r="O18" s="81">
        <f t="shared" si="7"/>
        <v>0.36363636363636365</v>
      </c>
      <c r="P18" s="80">
        <f t="shared" si="8"/>
        <v>0.3170731707317073</v>
      </c>
      <c r="Q18" s="106">
        <v>88</v>
      </c>
      <c r="R18" s="107">
        <v>95</v>
      </c>
      <c r="S18" s="108">
        <f t="shared" si="26"/>
        <v>183</v>
      </c>
      <c r="T18" s="82">
        <f t="shared" si="9"/>
        <v>1.9555555555555555</v>
      </c>
      <c r="U18" s="83">
        <f t="shared" si="10"/>
        <v>2.261904761904762</v>
      </c>
      <c r="V18" s="84">
        <f t="shared" si="11"/>
        <v>2.103448275862069</v>
      </c>
      <c r="W18" s="85">
        <v>14</v>
      </c>
      <c r="X18" s="73">
        <v>7</v>
      </c>
      <c r="Y18" s="74">
        <f t="shared" si="12"/>
        <v>21</v>
      </c>
      <c r="Z18" s="106">
        <v>8</v>
      </c>
      <c r="AA18" s="107">
        <v>1</v>
      </c>
      <c r="AB18" s="108">
        <f t="shared" si="13"/>
        <v>9</v>
      </c>
      <c r="AC18" s="78">
        <f t="shared" si="14"/>
        <v>0.17777777777777778</v>
      </c>
      <c r="AD18" s="79">
        <f t="shared" si="15"/>
        <v>0.023809523809523808</v>
      </c>
      <c r="AE18" s="80">
        <f t="shared" si="16"/>
        <v>0.10344827586206896</v>
      </c>
      <c r="AF18" s="106">
        <v>0</v>
      </c>
      <c r="AG18" s="107">
        <v>0</v>
      </c>
      <c r="AH18" s="108">
        <f t="shared" si="17"/>
        <v>0</v>
      </c>
      <c r="AI18" s="75">
        <f t="shared" si="27"/>
        <v>0</v>
      </c>
      <c r="AJ18" s="76">
        <f t="shared" si="28"/>
        <v>0</v>
      </c>
      <c r="AK18" s="77">
        <f t="shared" si="29"/>
        <v>0</v>
      </c>
      <c r="AL18" s="106">
        <v>0</v>
      </c>
      <c r="AM18" s="107">
        <v>0</v>
      </c>
      <c r="AN18" s="108">
        <f t="shared" si="18"/>
        <v>0</v>
      </c>
      <c r="AO18" s="82">
        <f t="shared" si="19"/>
        <v>0</v>
      </c>
      <c r="AP18" s="83">
        <f t="shared" si="20"/>
        <v>0</v>
      </c>
      <c r="AQ18" s="84">
        <f t="shared" si="21"/>
        <v>0</v>
      </c>
      <c r="AR18" s="106">
        <v>0</v>
      </c>
      <c r="AS18" s="107">
        <v>0</v>
      </c>
      <c r="AT18" s="108">
        <f t="shared" si="22"/>
        <v>0</v>
      </c>
      <c r="AU18" s="184">
        <f t="shared" si="23"/>
        <v>1.9555555555555555</v>
      </c>
      <c r="AV18" s="185">
        <f t="shared" si="24"/>
        <v>2.261904761904762</v>
      </c>
      <c r="AW18" s="186">
        <f t="shared" si="25"/>
        <v>2.103448275862069</v>
      </c>
    </row>
    <row r="19" spans="1:49" ht="18" customHeight="1">
      <c r="A19" s="216" t="s">
        <v>5</v>
      </c>
      <c r="B19" s="106">
        <v>23</v>
      </c>
      <c r="C19" s="107">
        <v>21</v>
      </c>
      <c r="D19" s="108">
        <f t="shared" si="0"/>
        <v>44</v>
      </c>
      <c r="E19" s="106">
        <v>4</v>
      </c>
      <c r="F19" s="107">
        <v>9</v>
      </c>
      <c r="G19" s="108">
        <f t="shared" si="1"/>
        <v>13</v>
      </c>
      <c r="H19" s="78">
        <f t="shared" si="2"/>
        <v>0.17391304347826086</v>
      </c>
      <c r="I19" s="79">
        <f t="shared" si="3"/>
        <v>0.42857142857142855</v>
      </c>
      <c r="J19" s="80">
        <f t="shared" si="4"/>
        <v>0.29545454545454547</v>
      </c>
      <c r="K19" s="106">
        <v>0</v>
      </c>
      <c r="L19" s="107">
        <v>0</v>
      </c>
      <c r="M19" s="108">
        <f t="shared" si="5"/>
        <v>0</v>
      </c>
      <c r="N19" s="78">
        <f t="shared" si="6"/>
        <v>0</v>
      </c>
      <c r="O19" s="81">
        <f t="shared" si="7"/>
        <v>0</v>
      </c>
      <c r="P19" s="80">
        <f t="shared" si="8"/>
        <v>0</v>
      </c>
      <c r="Q19" s="106">
        <v>8</v>
      </c>
      <c r="R19" s="107">
        <v>48</v>
      </c>
      <c r="S19" s="108">
        <f t="shared" si="26"/>
        <v>56</v>
      </c>
      <c r="T19" s="82">
        <f t="shared" si="9"/>
        <v>0.34782608695652173</v>
      </c>
      <c r="U19" s="83">
        <f t="shared" si="10"/>
        <v>2.2857142857142856</v>
      </c>
      <c r="V19" s="84">
        <f t="shared" si="11"/>
        <v>1.2727272727272727</v>
      </c>
      <c r="W19" s="85">
        <v>0</v>
      </c>
      <c r="X19" s="73">
        <v>0</v>
      </c>
      <c r="Y19" s="74">
        <f t="shared" si="12"/>
        <v>0</v>
      </c>
      <c r="Z19" s="106">
        <v>0</v>
      </c>
      <c r="AA19" s="107">
        <v>0</v>
      </c>
      <c r="AB19" s="108">
        <f t="shared" si="13"/>
        <v>0</v>
      </c>
      <c r="AC19" s="78">
        <f t="shared" si="14"/>
        <v>0</v>
      </c>
      <c r="AD19" s="79">
        <f t="shared" si="15"/>
        <v>0</v>
      </c>
      <c r="AE19" s="80">
        <f t="shared" si="16"/>
        <v>0</v>
      </c>
      <c r="AF19" s="106">
        <v>0</v>
      </c>
      <c r="AG19" s="107">
        <v>0</v>
      </c>
      <c r="AH19" s="108">
        <f t="shared" si="17"/>
        <v>0</v>
      </c>
      <c r="AI19" s="75">
        <f t="shared" si="27"/>
        <v>0</v>
      </c>
      <c r="AJ19" s="76">
        <f t="shared" si="28"/>
        <v>0</v>
      </c>
      <c r="AK19" s="77">
        <f t="shared" si="29"/>
        <v>0</v>
      </c>
      <c r="AL19" s="106">
        <v>0</v>
      </c>
      <c r="AM19" s="107">
        <v>0</v>
      </c>
      <c r="AN19" s="108">
        <f t="shared" si="18"/>
        <v>0</v>
      </c>
      <c r="AO19" s="82">
        <f t="shared" si="19"/>
        <v>0</v>
      </c>
      <c r="AP19" s="83">
        <f t="shared" si="20"/>
        <v>0</v>
      </c>
      <c r="AQ19" s="84">
        <f t="shared" si="21"/>
        <v>0</v>
      </c>
      <c r="AR19" s="106">
        <v>0</v>
      </c>
      <c r="AS19" s="107">
        <v>0</v>
      </c>
      <c r="AT19" s="108">
        <f t="shared" si="22"/>
        <v>0</v>
      </c>
      <c r="AU19" s="184">
        <f t="shared" si="23"/>
        <v>0.34782608695652173</v>
      </c>
      <c r="AV19" s="185">
        <f t="shared" si="24"/>
        <v>2.2857142857142856</v>
      </c>
      <c r="AW19" s="186">
        <f t="shared" si="25"/>
        <v>1.2727272727272727</v>
      </c>
    </row>
    <row r="20" spans="1:49" ht="18" customHeight="1">
      <c r="A20" s="216" t="s">
        <v>50</v>
      </c>
      <c r="B20" s="106">
        <v>47</v>
      </c>
      <c r="C20" s="107">
        <v>55</v>
      </c>
      <c r="D20" s="108">
        <f t="shared" si="0"/>
        <v>102</v>
      </c>
      <c r="E20" s="106">
        <v>15</v>
      </c>
      <c r="F20" s="107">
        <v>21</v>
      </c>
      <c r="G20" s="108">
        <f t="shared" si="1"/>
        <v>36</v>
      </c>
      <c r="H20" s="78">
        <f t="shared" si="2"/>
        <v>0.3191489361702128</v>
      </c>
      <c r="I20" s="79">
        <f t="shared" si="3"/>
        <v>0.38181818181818183</v>
      </c>
      <c r="J20" s="80">
        <f t="shared" si="4"/>
        <v>0.35294117647058826</v>
      </c>
      <c r="K20" s="106">
        <v>4</v>
      </c>
      <c r="L20" s="107">
        <v>5</v>
      </c>
      <c r="M20" s="108">
        <f t="shared" si="5"/>
        <v>9</v>
      </c>
      <c r="N20" s="78">
        <f t="shared" si="6"/>
        <v>0.26666666666666666</v>
      </c>
      <c r="O20" s="81">
        <f t="shared" si="7"/>
        <v>0.23809523809523808</v>
      </c>
      <c r="P20" s="80">
        <f t="shared" si="8"/>
        <v>0.25</v>
      </c>
      <c r="Q20" s="106">
        <v>53</v>
      </c>
      <c r="R20" s="107">
        <v>50</v>
      </c>
      <c r="S20" s="108">
        <f t="shared" si="26"/>
        <v>103</v>
      </c>
      <c r="T20" s="82">
        <f t="shared" si="9"/>
        <v>1.127659574468085</v>
      </c>
      <c r="U20" s="83">
        <f t="shared" si="10"/>
        <v>0.9090909090909091</v>
      </c>
      <c r="V20" s="84">
        <f t="shared" si="11"/>
        <v>1.0098039215686274</v>
      </c>
      <c r="W20" s="85">
        <v>7</v>
      </c>
      <c r="X20" s="73">
        <v>3</v>
      </c>
      <c r="Y20" s="74">
        <f t="shared" si="12"/>
        <v>10</v>
      </c>
      <c r="Z20" s="106">
        <v>0</v>
      </c>
      <c r="AA20" s="107">
        <v>1</v>
      </c>
      <c r="AB20" s="108">
        <f t="shared" si="13"/>
        <v>1</v>
      </c>
      <c r="AC20" s="78">
        <f t="shared" si="14"/>
        <v>0</v>
      </c>
      <c r="AD20" s="79">
        <f t="shared" si="15"/>
        <v>0.01818181818181818</v>
      </c>
      <c r="AE20" s="80">
        <f t="shared" si="16"/>
        <v>0.00980392156862745</v>
      </c>
      <c r="AF20" s="106">
        <v>0</v>
      </c>
      <c r="AG20" s="107">
        <v>0</v>
      </c>
      <c r="AH20" s="108">
        <f t="shared" si="17"/>
        <v>0</v>
      </c>
      <c r="AI20" s="75">
        <f t="shared" si="27"/>
        <v>0</v>
      </c>
      <c r="AJ20" s="76">
        <f t="shared" si="28"/>
        <v>0</v>
      </c>
      <c r="AK20" s="77">
        <f t="shared" si="29"/>
        <v>0</v>
      </c>
      <c r="AL20" s="106">
        <v>0</v>
      </c>
      <c r="AM20" s="107">
        <v>11</v>
      </c>
      <c r="AN20" s="108">
        <f t="shared" si="18"/>
        <v>11</v>
      </c>
      <c r="AO20" s="82">
        <f t="shared" si="19"/>
        <v>0</v>
      </c>
      <c r="AP20" s="83">
        <f t="shared" si="20"/>
        <v>0.2</v>
      </c>
      <c r="AQ20" s="84">
        <f t="shared" si="21"/>
        <v>0.10784313725490197</v>
      </c>
      <c r="AR20" s="106">
        <v>0</v>
      </c>
      <c r="AS20" s="107">
        <v>0</v>
      </c>
      <c r="AT20" s="108">
        <f t="shared" si="22"/>
        <v>0</v>
      </c>
      <c r="AU20" s="184">
        <f t="shared" si="23"/>
        <v>1.127659574468085</v>
      </c>
      <c r="AV20" s="185">
        <f t="shared" si="24"/>
        <v>1.1090909090909091</v>
      </c>
      <c r="AW20" s="186">
        <f t="shared" si="25"/>
        <v>1.1176470588235294</v>
      </c>
    </row>
    <row r="21" spans="1:49" ht="18" customHeight="1">
      <c r="A21" s="216" t="s">
        <v>3</v>
      </c>
      <c r="B21" s="106">
        <v>19</v>
      </c>
      <c r="C21" s="107">
        <v>17</v>
      </c>
      <c r="D21" s="108">
        <f t="shared" si="0"/>
        <v>36</v>
      </c>
      <c r="E21" s="106">
        <v>6</v>
      </c>
      <c r="F21" s="107">
        <v>7</v>
      </c>
      <c r="G21" s="108">
        <f t="shared" si="1"/>
        <v>13</v>
      </c>
      <c r="H21" s="78">
        <f t="shared" si="2"/>
        <v>0.3157894736842105</v>
      </c>
      <c r="I21" s="79">
        <f t="shared" si="3"/>
        <v>0.4117647058823529</v>
      </c>
      <c r="J21" s="80">
        <f t="shared" si="4"/>
        <v>0.3611111111111111</v>
      </c>
      <c r="K21" s="106">
        <v>1</v>
      </c>
      <c r="L21" s="107">
        <v>1</v>
      </c>
      <c r="M21" s="108">
        <f t="shared" si="5"/>
        <v>2</v>
      </c>
      <c r="N21" s="78">
        <f t="shared" si="6"/>
        <v>0.16666666666666666</v>
      </c>
      <c r="O21" s="81">
        <f t="shared" si="7"/>
        <v>0.14285714285714285</v>
      </c>
      <c r="P21" s="80">
        <f t="shared" si="8"/>
        <v>0.15384615384615385</v>
      </c>
      <c r="Q21" s="106">
        <v>15</v>
      </c>
      <c r="R21" s="107">
        <v>22</v>
      </c>
      <c r="S21" s="108">
        <f t="shared" si="26"/>
        <v>37</v>
      </c>
      <c r="T21" s="82">
        <f t="shared" si="9"/>
        <v>0.7894736842105263</v>
      </c>
      <c r="U21" s="83">
        <f t="shared" si="10"/>
        <v>1.2941176470588236</v>
      </c>
      <c r="V21" s="84">
        <f t="shared" si="11"/>
        <v>1.0277777777777777</v>
      </c>
      <c r="W21" s="85">
        <v>1</v>
      </c>
      <c r="X21" s="73">
        <v>2</v>
      </c>
      <c r="Y21" s="74">
        <f t="shared" si="12"/>
        <v>3</v>
      </c>
      <c r="Z21" s="106">
        <v>0</v>
      </c>
      <c r="AA21" s="107">
        <v>0</v>
      </c>
      <c r="AB21" s="108">
        <f t="shared" si="13"/>
        <v>0</v>
      </c>
      <c r="AC21" s="78">
        <f t="shared" si="14"/>
        <v>0</v>
      </c>
      <c r="AD21" s="79">
        <f t="shared" si="15"/>
        <v>0</v>
      </c>
      <c r="AE21" s="80">
        <f t="shared" si="16"/>
        <v>0</v>
      </c>
      <c r="AF21" s="106">
        <v>0</v>
      </c>
      <c r="AG21" s="107">
        <v>0</v>
      </c>
      <c r="AH21" s="108">
        <f t="shared" si="17"/>
        <v>0</v>
      </c>
      <c r="AI21" s="75">
        <f t="shared" si="27"/>
        <v>0</v>
      </c>
      <c r="AJ21" s="76">
        <f t="shared" si="28"/>
        <v>0</v>
      </c>
      <c r="AK21" s="77">
        <f t="shared" si="29"/>
        <v>0</v>
      </c>
      <c r="AL21" s="106">
        <v>0</v>
      </c>
      <c r="AM21" s="107">
        <v>0</v>
      </c>
      <c r="AN21" s="108">
        <f t="shared" si="18"/>
        <v>0</v>
      </c>
      <c r="AO21" s="82">
        <f t="shared" si="19"/>
        <v>0</v>
      </c>
      <c r="AP21" s="83">
        <f t="shared" si="20"/>
        <v>0</v>
      </c>
      <c r="AQ21" s="84">
        <f t="shared" si="21"/>
        <v>0</v>
      </c>
      <c r="AR21" s="106">
        <v>0</v>
      </c>
      <c r="AS21" s="107">
        <v>0</v>
      </c>
      <c r="AT21" s="108">
        <f t="shared" si="22"/>
        <v>0</v>
      </c>
      <c r="AU21" s="184">
        <f t="shared" si="23"/>
        <v>0.7894736842105263</v>
      </c>
      <c r="AV21" s="185">
        <f t="shared" si="24"/>
        <v>1.2941176470588236</v>
      </c>
      <c r="AW21" s="186">
        <f t="shared" si="25"/>
        <v>1.0277777777777777</v>
      </c>
    </row>
    <row r="22" spans="1:49" ht="18" customHeight="1">
      <c r="A22" s="216" t="s">
        <v>2</v>
      </c>
      <c r="B22" s="106">
        <v>37</v>
      </c>
      <c r="C22" s="107">
        <v>22</v>
      </c>
      <c r="D22" s="108">
        <f t="shared" si="0"/>
        <v>59</v>
      </c>
      <c r="E22" s="106">
        <v>17</v>
      </c>
      <c r="F22" s="107">
        <v>8</v>
      </c>
      <c r="G22" s="108">
        <f t="shared" si="1"/>
        <v>25</v>
      </c>
      <c r="H22" s="78">
        <f t="shared" si="2"/>
        <v>0.4594594594594595</v>
      </c>
      <c r="I22" s="79">
        <f t="shared" si="3"/>
        <v>0.36363636363636365</v>
      </c>
      <c r="J22" s="80">
        <f t="shared" si="4"/>
        <v>0.423728813559322</v>
      </c>
      <c r="K22" s="106">
        <v>3</v>
      </c>
      <c r="L22" s="107">
        <v>1</v>
      </c>
      <c r="M22" s="108">
        <f t="shared" si="5"/>
        <v>4</v>
      </c>
      <c r="N22" s="78">
        <f t="shared" si="6"/>
        <v>0.17647058823529413</v>
      </c>
      <c r="O22" s="81">
        <f t="shared" si="7"/>
        <v>0.125</v>
      </c>
      <c r="P22" s="80">
        <f t="shared" si="8"/>
        <v>0.16</v>
      </c>
      <c r="Q22" s="106">
        <v>68</v>
      </c>
      <c r="R22" s="107">
        <v>39</v>
      </c>
      <c r="S22" s="108">
        <f t="shared" si="26"/>
        <v>107</v>
      </c>
      <c r="T22" s="82">
        <f t="shared" si="9"/>
        <v>1.837837837837838</v>
      </c>
      <c r="U22" s="83">
        <f t="shared" si="10"/>
        <v>1.7727272727272727</v>
      </c>
      <c r="V22" s="84">
        <f t="shared" si="11"/>
        <v>1.8135593220338984</v>
      </c>
      <c r="W22" s="85">
        <v>0</v>
      </c>
      <c r="X22" s="73">
        <v>0</v>
      </c>
      <c r="Y22" s="74">
        <f t="shared" si="12"/>
        <v>0</v>
      </c>
      <c r="Z22" s="106">
        <v>0</v>
      </c>
      <c r="AA22" s="107">
        <v>0</v>
      </c>
      <c r="AB22" s="108">
        <f t="shared" si="13"/>
        <v>0</v>
      </c>
      <c r="AC22" s="78">
        <f t="shared" si="14"/>
        <v>0</v>
      </c>
      <c r="AD22" s="79">
        <f t="shared" si="15"/>
        <v>0</v>
      </c>
      <c r="AE22" s="80">
        <f t="shared" si="16"/>
        <v>0</v>
      </c>
      <c r="AF22" s="106">
        <v>0</v>
      </c>
      <c r="AG22" s="107">
        <v>0</v>
      </c>
      <c r="AH22" s="108">
        <f t="shared" si="17"/>
        <v>0</v>
      </c>
      <c r="AI22" s="75">
        <f t="shared" si="27"/>
        <v>0</v>
      </c>
      <c r="AJ22" s="76">
        <f t="shared" si="28"/>
        <v>0</v>
      </c>
      <c r="AK22" s="77">
        <f t="shared" si="29"/>
        <v>0</v>
      </c>
      <c r="AL22" s="106">
        <v>0</v>
      </c>
      <c r="AM22" s="107">
        <v>0</v>
      </c>
      <c r="AN22" s="108">
        <f t="shared" si="18"/>
        <v>0</v>
      </c>
      <c r="AO22" s="82">
        <f t="shared" si="19"/>
        <v>0</v>
      </c>
      <c r="AP22" s="83">
        <f t="shared" si="20"/>
        <v>0</v>
      </c>
      <c r="AQ22" s="84">
        <f t="shared" si="21"/>
        <v>0</v>
      </c>
      <c r="AR22" s="106">
        <v>0</v>
      </c>
      <c r="AS22" s="107">
        <v>0</v>
      </c>
      <c r="AT22" s="108">
        <f t="shared" si="22"/>
        <v>0</v>
      </c>
      <c r="AU22" s="184">
        <f t="shared" si="23"/>
        <v>1.837837837837838</v>
      </c>
      <c r="AV22" s="185">
        <f t="shared" si="24"/>
        <v>1.7727272727272727</v>
      </c>
      <c r="AW22" s="186">
        <f t="shared" si="25"/>
        <v>1.8135593220338984</v>
      </c>
    </row>
    <row r="23" spans="1:49" ht="18" customHeight="1" thickBot="1">
      <c r="A23" s="217" t="s">
        <v>1</v>
      </c>
      <c r="B23" s="109">
        <v>19</v>
      </c>
      <c r="C23" s="110">
        <v>18</v>
      </c>
      <c r="D23" s="111">
        <f t="shared" si="0"/>
        <v>37</v>
      </c>
      <c r="E23" s="109">
        <v>9</v>
      </c>
      <c r="F23" s="110">
        <v>9</v>
      </c>
      <c r="G23" s="111">
        <f t="shared" si="1"/>
        <v>18</v>
      </c>
      <c r="H23" s="89">
        <f t="shared" si="2"/>
        <v>0.47368421052631576</v>
      </c>
      <c r="I23" s="90">
        <f t="shared" si="3"/>
        <v>0.5</v>
      </c>
      <c r="J23" s="91">
        <f t="shared" si="4"/>
        <v>0.4864864864864865</v>
      </c>
      <c r="K23" s="109">
        <v>2</v>
      </c>
      <c r="L23" s="110">
        <v>3</v>
      </c>
      <c r="M23" s="111">
        <f t="shared" si="5"/>
        <v>5</v>
      </c>
      <c r="N23" s="89">
        <f t="shared" si="6"/>
        <v>0.2222222222222222</v>
      </c>
      <c r="O23" s="92">
        <f t="shared" si="7"/>
        <v>0.3333333333333333</v>
      </c>
      <c r="P23" s="91">
        <f t="shared" si="8"/>
        <v>0.2777777777777778</v>
      </c>
      <c r="Q23" s="109">
        <v>23</v>
      </c>
      <c r="R23" s="110">
        <v>26</v>
      </c>
      <c r="S23" s="111">
        <f t="shared" si="26"/>
        <v>49</v>
      </c>
      <c r="T23" s="93">
        <f t="shared" si="9"/>
        <v>1.2105263157894737</v>
      </c>
      <c r="U23" s="94">
        <f t="shared" si="10"/>
        <v>1.4444444444444444</v>
      </c>
      <c r="V23" s="95">
        <f t="shared" si="11"/>
        <v>1.3243243243243243</v>
      </c>
      <c r="W23" s="96">
        <v>4</v>
      </c>
      <c r="X23" s="68">
        <v>5</v>
      </c>
      <c r="Y23" s="69">
        <f t="shared" si="12"/>
        <v>9</v>
      </c>
      <c r="Z23" s="109">
        <v>0</v>
      </c>
      <c r="AA23" s="110">
        <v>0</v>
      </c>
      <c r="AB23" s="111">
        <f t="shared" si="13"/>
        <v>0</v>
      </c>
      <c r="AC23" s="89">
        <f t="shared" si="14"/>
        <v>0</v>
      </c>
      <c r="AD23" s="90">
        <f t="shared" si="15"/>
        <v>0</v>
      </c>
      <c r="AE23" s="91">
        <f t="shared" si="16"/>
        <v>0</v>
      </c>
      <c r="AF23" s="109">
        <v>0</v>
      </c>
      <c r="AG23" s="110">
        <v>0</v>
      </c>
      <c r="AH23" s="111">
        <f t="shared" si="17"/>
        <v>0</v>
      </c>
      <c r="AI23" s="86">
        <f t="shared" si="27"/>
        <v>0</v>
      </c>
      <c r="AJ23" s="87">
        <f t="shared" si="28"/>
        <v>0</v>
      </c>
      <c r="AK23" s="88">
        <f t="shared" si="29"/>
        <v>0</v>
      </c>
      <c r="AL23" s="109">
        <v>0</v>
      </c>
      <c r="AM23" s="110">
        <v>0</v>
      </c>
      <c r="AN23" s="111">
        <f t="shared" si="18"/>
        <v>0</v>
      </c>
      <c r="AO23" s="93">
        <f t="shared" si="19"/>
        <v>0</v>
      </c>
      <c r="AP23" s="94">
        <f t="shared" si="20"/>
        <v>0</v>
      </c>
      <c r="AQ23" s="95">
        <f t="shared" si="21"/>
        <v>0</v>
      </c>
      <c r="AR23" s="109">
        <v>0</v>
      </c>
      <c r="AS23" s="110">
        <v>0</v>
      </c>
      <c r="AT23" s="111">
        <f t="shared" si="22"/>
        <v>0</v>
      </c>
      <c r="AU23" s="187">
        <f t="shared" si="23"/>
        <v>1.2105263157894737</v>
      </c>
      <c r="AV23" s="188">
        <f t="shared" si="24"/>
        <v>1.4444444444444444</v>
      </c>
      <c r="AW23" s="189">
        <f t="shared" si="25"/>
        <v>1.3243243243243243</v>
      </c>
    </row>
    <row r="24" spans="1:49" ht="18" customHeight="1" thickTop="1">
      <c r="A24" s="218" t="s">
        <v>42</v>
      </c>
      <c r="B24" s="112">
        <f>B5+B6+B7+B8+B9+B10+B11+B12+B13+B14+B15+B16+B17+B18+B19+B20+B21+B22+B23</f>
        <v>4229</v>
      </c>
      <c r="C24" s="113">
        <f>C5+C6+C7+C8+C9+C10+C11+C12+C13+C14+C15+C16+C17+C18+C19+C20+C21+C22+C23</f>
        <v>3916</v>
      </c>
      <c r="D24" s="114">
        <f t="shared" si="0"/>
        <v>8145</v>
      </c>
      <c r="E24" s="112">
        <f>E5+E6+E7+E8+E9+E10+E11+E12+E13+E14+E15+E16+E17+E18+E19+E20+E21+E22+E23</f>
        <v>1626</v>
      </c>
      <c r="F24" s="113">
        <f>F5+F6+F7+F8+F9+F10+F11+F12+F13+F14+F15+F16+F17+F18+F19+F20+F21+F22+F23</f>
        <v>1404</v>
      </c>
      <c r="G24" s="114">
        <f t="shared" si="1"/>
        <v>3030</v>
      </c>
      <c r="H24" s="62">
        <f t="shared" si="2"/>
        <v>0.38448805864270513</v>
      </c>
      <c r="I24" s="63">
        <f t="shared" si="3"/>
        <v>0.3585291113381001</v>
      </c>
      <c r="J24" s="64">
        <f t="shared" si="4"/>
        <v>0.3720073664825046</v>
      </c>
      <c r="K24" s="112">
        <f>K5+K6+K7+K8+K9+K10+K11+K12+K13+K14+K15+K16+K17+K18+K19+K20+K21+K22+K23</f>
        <v>530</v>
      </c>
      <c r="L24" s="113">
        <f>L5+L6+L7+L8+L9+L10+L11+L12+L13+L14+L15+L16+L17+L18+L19+L20+L21+L22+L23</f>
        <v>454</v>
      </c>
      <c r="M24" s="114">
        <f t="shared" si="5"/>
        <v>984</v>
      </c>
      <c r="N24" s="62">
        <f t="shared" si="6"/>
        <v>0.32595325953259535</v>
      </c>
      <c r="O24" s="63">
        <f t="shared" si="7"/>
        <v>0.32336182336182334</v>
      </c>
      <c r="P24" s="64">
        <f t="shared" si="8"/>
        <v>0.32475247524752476</v>
      </c>
      <c r="Q24" s="112">
        <f>Q5+Q6+Q7+Q8+Q9+Q10+Q11+Q12+Q13+Q14+Q15+Q16+Q17+Q18+Q19+Q20+Q21+Q22+Q23</f>
        <v>6364</v>
      </c>
      <c r="R24" s="113">
        <f>R5+R6+R7+R8+R9+R10+R11+R12+R13+R14+R15+R16+R17+R18+R19+R20+R21+R22+R23</f>
        <v>5372</v>
      </c>
      <c r="S24" s="114">
        <f t="shared" si="26"/>
        <v>11736</v>
      </c>
      <c r="T24" s="65">
        <f t="shared" si="9"/>
        <v>1.5048474816741546</v>
      </c>
      <c r="U24" s="66">
        <f t="shared" si="10"/>
        <v>1.3718079673135852</v>
      </c>
      <c r="V24" s="67">
        <f t="shared" si="11"/>
        <v>1.4408839779005524</v>
      </c>
      <c r="W24" s="72">
        <f>W5+W6+W7+W8+W9+W10+W11+W12+W13+W14+W15+W16+W17+W18+W19+W20+W21+W22+W23</f>
        <v>639</v>
      </c>
      <c r="X24" s="70">
        <f>X5+X6+X7+X8+X9+X10+X11+X12+X13+X14+X15+X16+X17+X18+X19+X20+X21+X22+X23</f>
        <v>653</v>
      </c>
      <c r="Y24" s="71">
        <f t="shared" si="12"/>
        <v>1292</v>
      </c>
      <c r="Z24" s="112">
        <f>Z5+Z6+Z7+Z8+Z9+Z10+Z11+Z12+Z13+Z14+Z15+Z16+Z17+Z18+Z19+Z20+Z21+Z22+Z23</f>
        <v>42</v>
      </c>
      <c r="AA24" s="113">
        <f>AA5+AA6+AA7+AA8+AA9+AA10+AA11+AA12+AA13+AA14+AA15+AA16+AA17+AA18+AA19+AA20+AA21+AA22+AA23</f>
        <v>38</v>
      </c>
      <c r="AB24" s="114">
        <f t="shared" si="13"/>
        <v>80</v>
      </c>
      <c r="AC24" s="62">
        <f t="shared" si="14"/>
        <v>0.009931425868999763</v>
      </c>
      <c r="AD24" s="63">
        <f t="shared" si="15"/>
        <v>0.009703779366700716</v>
      </c>
      <c r="AE24" s="64">
        <f t="shared" si="16"/>
        <v>0.009821976672805401</v>
      </c>
      <c r="AF24" s="112">
        <f>AF5+AF6+AF7+AF8+AF9+AF10+AF11+AF12+AF13+AF14+AF15+AF16+AF17+AF18+AF19+AF20+AF21+AF22+AF23</f>
        <v>15</v>
      </c>
      <c r="AG24" s="113">
        <f>AG5+AG6+AG7+AG8+AG9+AG10+AG11+AG12+AG13+AG14+AG15+AG16+AG17+AG18+AG19+AG20+AG21+AG22+AG23</f>
        <v>15</v>
      </c>
      <c r="AH24" s="114">
        <f t="shared" si="17"/>
        <v>30</v>
      </c>
      <c r="AI24" s="62">
        <f t="shared" si="27"/>
        <v>0.35714285714285715</v>
      </c>
      <c r="AJ24" s="63">
        <f t="shared" si="28"/>
        <v>0.39473684210526316</v>
      </c>
      <c r="AK24" s="64">
        <f t="shared" si="29"/>
        <v>0.375</v>
      </c>
      <c r="AL24" s="112">
        <f>AL5+AL6+AL7+AL8+AL9+AL10+AL11+AL12+AL13+AL14+AL15+AL16+AL17+AL18+AL19+AL20+AL21+AL22+AL23</f>
        <v>91</v>
      </c>
      <c r="AM24" s="113">
        <f>AM5+AM6+AM7+AM8+AM9+AM10+AM11+AM12+AM13+AM14+AM15+AM16+AM17+AM18+AM19+AM20+AM21+AM22+AM23</f>
        <v>86</v>
      </c>
      <c r="AN24" s="114">
        <f t="shared" si="18"/>
        <v>177</v>
      </c>
      <c r="AO24" s="65">
        <f t="shared" si="19"/>
        <v>0.02151808938283282</v>
      </c>
      <c r="AP24" s="66">
        <f t="shared" si="20"/>
        <v>0.021961184882533197</v>
      </c>
      <c r="AQ24" s="67">
        <f t="shared" si="21"/>
        <v>0.021731123388581953</v>
      </c>
      <c r="AR24" s="112">
        <f>AR5+AR6+AR7+AR8+AR9+AR10+AR11+AR12+AR13+AR14+AR15+AR16+AR17+AR18+AR19+AR20+AR21+AR22+AR23</f>
        <v>23</v>
      </c>
      <c r="AS24" s="113">
        <f>AS5+AS6+AS7+AS8+AS9+AS10+AS11+AS12+AS13+AS14+AS15+AS16+AS17+AS18+AS19+AS20+AS21+AS22+AS23</f>
        <v>34</v>
      </c>
      <c r="AT24" s="114">
        <f t="shared" si="22"/>
        <v>57</v>
      </c>
      <c r="AU24" s="211">
        <f t="shared" si="23"/>
        <v>1.5263655710569874</v>
      </c>
      <c r="AV24" s="212">
        <f t="shared" si="24"/>
        <v>1.3937691521961184</v>
      </c>
      <c r="AW24" s="213">
        <f t="shared" si="25"/>
        <v>1.4626151012891344</v>
      </c>
    </row>
    <row r="26" spans="47:49" ht="15">
      <c r="AU26" s="12"/>
      <c r="AV26" s="12"/>
      <c r="AW26" s="12"/>
    </row>
  </sheetData>
  <mergeCells count="17">
    <mergeCell ref="AU3:AW3"/>
    <mergeCell ref="AO3:AQ3"/>
    <mergeCell ref="AR3:AT3"/>
    <mergeCell ref="Q3:S3"/>
    <mergeCell ref="N3:P3"/>
    <mergeCell ref="T3:V3"/>
    <mergeCell ref="W3:Y3"/>
    <mergeCell ref="Z3:AB3"/>
    <mergeCell ref="A3:A4"/>
    <mergeCell ref="AC3:AE3"/>
    <mergeCell ref="AF3:AH3"/>
    <mergeCell ref="AI3:AK3"/>
    <mergeCell ref="AL3:AN3"/>
    <mergeCell ref="B3:D3"/>
    <mergeCell ref="E3:G3"/>
    <mergeCell ref="H3:J3"/>
    <mergeCell ref="K3:M3"/>
  </mergeCells>
  <printOptions horizontalCentered="1" verticalCentered="1"/>
  <pageMargins left="0.7086614173228347" right="0.7086614173228347" top="1.220472440944882" bottom="0.7480314960629921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8"/>
  <sheetViews>
    <sheetView tabSelected="1" view="pageBreakPreview" zoomScaleSheetLayoutView="100" workbookViewId="0" topLeftCell="A1">
      <pane xSplit="1" ySplit="4" topLeftCell="AG5" activePane="bottomRight" state="frozen"/>
      <selection pane="topRight" activeCell="B1" sqref="B1"/>
      <selection pane="bottomLeft" activeCell="A5" sqref="A5"/>
      <selection pane="bottomRight" activeCell="AW28" sqref="AW28"/>
    </sheetView>
  </sheetViews>
  <sheetFormatPr defaultColWidth="10.57421875" defaultRowHeight="15"/>
  <cols>
    <col min="1" max="1" width="15.57421875" style="10" customWidth="1"/>
    <col min="2" max="7" width="4.7109375" style="7" customWidth="1"/>
    <col min="8" max="10" width="4.7109375" style="9" customWidth="1"/>
    <col min="11" max="16" width="4.7109375" style="8" customWidth="1"/>
    <col min="17" max="19" width="4.7109375" style="7" customWidth="1"/>
    <col min="20" max="22" width="4.7109375" style="4" customWidth="1"/>
    <col min="23" max="28" width="4.7109375" style="3" customWidth="1"/>
    <col min="29" max="31" width="4.7109375" style="6" customWidth="1"/>
    <col min="32" max="36" width="4.7109375" style="3" customWidth="1"/>
    <col min="37" max="37" width="4.7109375" style="5" customWidth="1"/>
    <col min="38" max="40" width="4.7109375" style="3" customWidth="1"/>
    <col min="41" max="43" width="4.7109375" style="4" customWidth="1"/>
    <col min="44" max="46" width="4.7109375" style="3" customWidth="1"/>
    <col min="47" max="49" width="4.7109375" style="2" customWidth="1"/>
    <col min="50" max="52" width="2.8515625" style="2" customWidth="1"/>
    <col min="53" max="60" width="10.57421875" style="2" customWidth="1"/>
    <col min="61" max="16384" width="10.57421875" style="1" customWidth="1"/>
  </cols>
  <sheetData>
    <row r="1" spans="2:26" ht="14.25">
      <c r="B1" s="319" t="s">
        <v>65</v>
      </c>
      <c r="Z1" s="319" t="s">
        <v>65</v>
      </c>
    </row>
    <row r="2" spans="1:46" ht="15">
      <c r="A2" s="116"/>
      <c r="B2" s="117"/>
      <c r="C2" s="117"/>
      <c r="D2" s="117"/>
      <c r="E2" s="117"/>
      <c r="F2" s="117"/>
      <c r="G2" s="117"/>
      <c r="H2" s="118"/>
      <c r="I2" s="118"/>
      <c r="J2" s="118"/>
      <c r="K2" s="119"/>
      <c r="L2" s="119"/>
      <c r="M2" s="119"/>
      <c r="N2" s="119"/>
      <c r="O2" s="119"/>
      <c r="P2" s="119"/>
      <c r="Q2" s="117"/>
      <c r="R2" s="117"/>
      <c r="S2" s="117"/>
      <c r="T2" s="120"/>
      <c r="U2" s="120"/>
      <c r="V2" s="120"/>
      <c r="W2" s="121"/>
      <c r="X2" s="121"/>
      <c r="Y2" s="121"/>
      <c r="Z2" s="121"/>
      <c r="AA2" s="121"/>
      <c r="AB2" s="121"/>
      <c r="AC2" s="122"/>
      <c r="AD2" s="122"/>
      <c r="AE2" s="122"/>
      <c r="AF2" s="121"/>
      <c r="AG2" s="121"/>
      <c r="AH2" s="121"/>
      <c r="AI2" s="121"/>
      <c r="AJ2" s="121"/>
      <c r="AK2" s="123"/>
      <c r="AL2" s="121"/>
      <c r="AM2" s="121"/>
      <c r="AN2" s="121"/>
      <c r="AO2" s="120"/>
      <c r="AP2" s="120"/>
      <c r="AQ2" s="120"/>
      <c r="AR2" s="121"/>
      <c r="AS2" s="121"/>
      <c r="AT2" s="121"/>
    </row>
    <row r="3" spans="1:60" s="16" customFormat="1" ht="30" customHeight="1">
      <c r="A3" s="418" t="s">
        <v>63</v>
      </c>
      <c r="B3" s="422" t="s">
        <v>31</v>
      </c>
      <c r="C3" s="422"/>
      <c r="D3" s="423"/>
      <c r="E3" s="422" t="s">
        <v>30</v>
      </c>
      <c r="F3" s="422"/>
      <c r="G3" s="423"/>
      <c r="H3" s="424" t="s">
        <v>29</v>
      </c>
      <c r="I3" s="424"/>
      <c r="J3" s="425"/>
      <c r="K3" s="426" t="s">
        <v>28</v>
      </c>
      <c r="L3" s="426"/>
      <c r="M3" s="427"/>
      <c r="N3" s="426" t="s">
        <v>27</v>
      </c>
      <c r="O3" s="426"/>
      <c r="P3" s="427"/>
      <c r="Q3" s="422" t="s">
        <v>26</v>
      </c>
      <c r="R3" s="422"/>
      <c r="S3" s="423"/>
      <c r="T3" s="416" t="s">
        <v>70</v>
      </c>
      <c r="U3" s="416"/>
      <c r="V3" s="417"/>
      <c r="W3" s="414" t="s">
        <v>25</v>
      </c>
      <c r="X3" s="414"/>
      <c r="Y3" s="415"/>
      <c r="Z3" s="414" t="s">
        <v>71</v>
      </c>
      <c r="AA3" s="414"/>
      <c r="AB3" s="415"/>
      <c r="AC3" s="420" t="s">
        <v>72</v>
      </c>
      <c r="AD3" s="420"/>
      <c r="AE3" s="421"/>
      <c r="AF3" s="414" t="s">
        <v>73</v>
      </c>
      <c r="AG3" s="414"/>
      <c r="AH3" s="415"/>
      <c r="AI3" s="414" t="s">
        <v>74</v>
      </c>
      <c r="AJ3" s="414"/>
      <c r="AK3" s="415"/>
      <c r="AL3" s="414" t="s">
        <v>75</v>
      </c>
      <c r="AM3" s="414"/>
      <c r="AN3" s="415"/>
      <c r="AO3" s="416" t="s">
        <v>76</v>
      </c>
      <c r="AP3" s="416"/>
      <c r="AQ3" s="417"/>
      <c r="AR3" s="414" t="s">
        <v>77</v>
      </c>
      <c r="AS3" s="414"/>
      <c r="AT3" s="415"/>
      <c r="AU3" s="375" t="s">
        <v>32</v>
      </c>
      <c r="AV3" s="376"/>
      <c r="AW3" s="37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s="16" customFormat="1" ht="18.75" customHeight="1">
      <c r="A4" s="419"/>
      <c r="B4" s="124" t="s">
        <v>22</v>
      </c>
      <c r="C4" s="125" t="s">
        <v>21</v>
      </c>
      <c r="D4" s="126" t="s">
        <v>20</v>
      </c>
      <c r="E4" s="219" t="s">
        <v>22</v>
      </c>
      <c r="F4" s="125" t="s">
        <v>21</v>
      </c>
      <c r="G4" s="126" t="s">
        <v>20</v>
      </c>
      <c r="H4" s="220" t="s">
        <v>22</v>
      </c>
      <c r="I4" s="128" t="s">
        <v>21</v>
      </c>
      <c r="J4" s="129" t="s">
        <v>20</v>
      </c>
      <c r="K4" s="221" t="s">
        <v>22</v>
      </c>
      <c r="L4" s="131" t="s">
        <v>21</v>
      </c>
      <c r="M4" s="132" t="s">
        <v>23</v>
      </c>
      <c r="N4" s="221" t="s">
        <v>22</v>
      </c>
      <c r="O4" s="131" t="s">
        <v>21</v>
      </c>
      <c r="P4" s="132" t="s">
        <v>20</v>
      </c>
      <c r="Q4" s="219" t="s">
        <v>22</v>
      </c>
      <c r="R4" s="125" t="s">
        <v>21</v>
      </c>
      <c r="S4" s="126" t="s">
        <v>20</v>
      </c>
      <c r="T4" s="222" t="s">
        <v>22</v>
      </c>
      <c r="U4" s="134" t="s">
        <v>21</v>
      </c>
      <c r="V4" s="135" t="s">
        <v>20</v>
      </c>
      <c r="W4" s="223" t="s">
        <v>22</v>
      </c>
      <c r="X4" s="137" t="s">
        <v>21</v>
      </c>
      <c r="Y4" s="138" t="s">
        <v>20</v>
      </c>
      <c r="Z4" s="223" t="s">
        <v>22</v>
      </c>
      <c r="AA4" s="137" t="s">
        <v>21</v>
      </c>
      <c r="AB4" s="138" t="s">
        <v>20</v>
      </c>
      <c r="AC4" s="224" t="s">
        <v>22</v>
      </c>
      <c r="AD4" s="140" t="s">
        <v>21</v>
      </c>
      <c r="AE4" s="141" t="s">
        <v>20</v>
      </c>
      <c r="AF4" s="223" t="s">
        <v>22</v>
      </c>
      <c r="AG4" s="137" t="s">
        <v>21</v>
      </c>
      <c r="AH4" s="138" t="s">
        <v>20</v>
      </c>
      <c r="AI4" s="223" t="s">
        <v>22</v>
      </c>
      <c r="AJ4" s="137" t="s">
        <v>21</v>
      </c>
      <c r="AK4" s="142" t="s">
        <v>20</v>
      </c>
      <c r="AL4" s="223" t="s">
        <v>22</v>
      </c>
      <c r="AM4" s="137" t="s">
        <v>21</v>
      </c>
      <c r="AN4" s="138" t="s">
        <v>20</v>
      </c>
      <c r="AO4" s="222" t="s">
        <v>22</v>
      </c>
      <c r="AP4" s="134" t="s">
        <v>21</v>
      </c>
      <c r="AQ4" s="135" t="s">
        <v>20</v>
      </c>
      <c r="AR4" s="223" t="s">
        <v>22</v>
      </c>
      <c r="AS4" s="137" t="s">
        <v>21</v>
      </c>
      <c r="AT4" s="138" t="s">
        <v>20</v>
      </c>
      <c r="AU4" s="136" t="s">
        <v>22</v>
      </c>
      <c r="AV4" s="137" t="s">
        <v>21</v>
      </c>
      <c r="AW4" s="138" t="s">
        <v>20</v>
      </c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98" s="15" customFormat="1" ht="18" customHeight="1">
      <c r="A5" s="143" t="s">
        <v>19</v>
      </c>
      <c r="B5" s="290">
        <v>425</v>
      </c>
      <c r="C5" s="291">
        <v>413</v>
      </c>
      <c r="D5" s="292">
        <f>B5+C5</f>
        <v>838</v>
      </c>
      <c r="E5" s="290">
        <v>167</v>
      </c>
      <c r="F5" s="291">
        <v>129</v>
      </c>
      <c r="G5" s="292">
        <f aca="true" t="shared" si="0" ref="G5:G28">E5+F5</f>
        <v>296</v>
      </c>
      <c r="H5" s="225">
        <f>E5/B5</f>
        <v>0.39294117647058824</v>
      </c>
      <c r="I5" s="148">
        <f>F5/C5</f>
        <v>0.31234866828087166</v>
      </c>
      <c r="J5" s="149">
        <f>G5/D5</f>
        <v>0.3532219570405728</v>
      </c>
      <c r="K5" s="290">
        <v>60</v>
      </c>
      <c r="L5" s="291">
        <v>38</v>
      </c>
      <c r="M5" s="292">
        <f aca="true" t="shared" si="1" ref="M5:M28">K5+L5</f>
        <v>98</v>
      </c>
      <c r="N5" s="226">
        <f>K5/B5</f>
        <v>0.1411764705882353</v>
      </c>
      <c r="O5" s="151">
        <f>L5/C5</f>
        <v>0.09200968523002422</v>
      </c>
      <c r="P5" s="152">
        <f>M5/D5</f>
        <v>0.11694510739856802</v>
      </c>
      <c r="Q5" s="290">
        <v>632</v>
      </c>
      <c r="R5" s="291">
        <v>476</v>
      </c>
      <c r="S5" s="292">
        <f aca="true" t="shared" si="2" ref="S5:S28">Q5+R5</f>
        <v>1108</v>
      </c>
      <c r="T5" s="227">
        <f>Q5/B5</f>
        <v>1.4870588235294118</v>
      </c>
      <c r="U5" s="156">
        <f>R5/C5</f>
        <v>1.152542372881356</v>
      </c>
      <c r="V5" s="157">
        <f>S5/D5</f>
        <v>1.3221957040572792</v>
      </c>
      <c r="W5" s="320">
        <v>93</v>
      </c>
      <c r="X5" s="320">
        <v>116</v>
      </c>
      <c r="Y5" s="292">
        <f aca="true" t="shared" si="3" ref="Y5:Y28">W5+X5</f>
        <v>209</v>
      </c>
      <c r="Z5" s="290">
        <v>1</v>
      </c>
      <c r="AA5" s="291">
        <v>0</v>
      </c>
      <c r="AB5" s="292">
        <f aca="true" t="shared" si="4" ref="AB5:AB28">Z5+AA5</f>
        <v>1</v>
      </c>
      <c r="AC5" s="228">
        <f>Z5/B5</f>
        <v>0.002352941176470588</v>
      </c>
      <c r="AD5" s="159">
        <f>AA5/C5</f>
        <v>0</v>
      </c>
      <c r="AE5" s="160">
        <f>AB5/D5</f>
        <v>0.0011933174224343676</v>
      </c>
      <c r="AF5" s="290">
        <v>1</v>
      </c>
      <c r="AG5" s="291">
        <v>0</v>
      </c>
      <c r="AH5" s="292">
        <f aca="true" t="shared" si="5" ref="AH5:AH28">AF5+AG5</f>
        <v>1</v>
      </c>
      <c r="AI5" s="228">
        <f>AF5/B5</f>
        <v>0.002352941176470588</v>
      </c>
      <c r="AJ5" s="159">
        <f aca="true" t="shared" si="6" ref="AJ5:AK20">AG5/C5</f>
        <v>0</v>
      </c>
      <c r="AK5" s="160">
        <f t="shared" si="6"/>
        <v>0.0011933174224343676</v>
      </c>
      <c r="AL5" s="290">
        <v>1</v>
      </c>
      <c r="AM5" s="291">
        <v>0</v>
      </c>
      <c r="AN5" s="292">
        <f aca="true" t="shared" si="7" ref="AN5:AN28">AL5+AM5</f>
        <v>1</v>
      </c>
      <c r="AO5" s="229">
        <f>AL5/B5</f>
        <v>0.002352941176470588</v>
      </c>
      <c r="AP5" s="162">
        <f>AM5/C5</f>
        <v>0</v>
      </c>
      <c r="AQ5" s="163">
        <f>AN5/D5</f>
        <v>0.0011933174224343676</v>
      </c>
      <c r="AR5" s="290">
        <v>1</v>
      </c>
      <c r="AS5" s="291">
        <v>2</v>
      </c>
      <c r="AT5" s="292">
        <f aca="true" t="shared" si="8" ref="AT5:AT28">AR5+AS5</f>
        <v>3</v>
      </c>
      <c r="AU5" s="164">
        <f>(Q5+AL5)/B5</f>
        <v>1.4894117647058824</v>
      </c>
      <c r="AV5" s="165">
        <f aca="true" t="shared" si="9" ref="AV5:AV28">(R5+AM5)/C5</f>
        <v>1.152542372881356</v>
      </c>
      <c r="AW5" s="166">
        <f aca="true" t="shared" si="10" ref="AW5:AW28">(S5+AN5)/D5</f>
        <v>1.3233890214797137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15" customFormat="1" ht="18" customHeight="1">
      <c r="A6" s="167" t="s">
        <v>18</v>
      </c>
      <c r="B6" s="293">
        <v>120</v>
      </c>
      <c r="C6" s="294">
        <v>111</v>
      </c>
      <c r="D6" s="295">
        <f aca="true" t="shared" si="11" ref="D6:D28">B6+C6</f>
        <v>231</v>
      </c>
      <c r="E6" s="293">
        <v>33</v>
      </c>
      <c r="F6" s="294">
        <v>32</v>
      </c>
      <c r="G6" s="295">
        <f t="shared" si="0"/>
        <v>65</v>
      </c>
      <c r="H6" s="230">
        <f aca="true" t="shared" si="12" ref="H6:J28">E6/B6</f>
        <v>0.275</v>
      </c>
      <c r="I6" s="172">
        <f t="shared" si="12"/>
        <v>0.2882882882882883</v>
      </c>
      <c r="J6" s="173">
        <f t="shared" si="12"/>
        <v>0.2813852813852814</v>
      </c>
      <c r="K6" s="293">
        <v>17</v>
      </c>
      <c r="L6" s="294">
        <v>14</v>
      </c>
      <c r="M6" s="295">
        <f t="shared" si="1"/>
        <v>31</v>
      </c>
      <c r="N6" s="226">
        <f aca="true" t="shared" si="13" ref="N6:P28">K6/B6</f>
        <v>0.14166666666666666</v>
      </c>
      <c r="O6" s="151">
        <f t="shared" si="13"/>
        <v>0.12612612612612611</v>
      </c>
      <c r="P6" s="152">
        <f t="shared" si="13"/>
        <v>0.1341991341991342</v>
      </c>
      <c r="Q6" s="293">
        <v>78</v>
      </c>
      <c r="R6" s="294">
        <v>72</v>
      </c>
      <c r="S6" s="295">
        <f t="shared" si="2"/>
        <v>150</v>
      </c>
      <c r="T6" s="227">
        <f aca="true" t="shared" si="14" ref="T6:V28">Q6/B6</f>
        <v>0.65</v>
      </c>
      <c r="U6" s="156">
        <f t="shared" si="14"/>
        <v>0.6486486486486487</v>
      </c>
      <c r="V6" s="157">
        <f t="shared" si="14"/>
        <v>0.6493506493506493</v>
      </c>
      <c r="W6" s="321">
        <v>30</v>
      </c>
      <c r="X6" s="321">
        <v>11</v>
      </c>
      <c r="Y6" s="295">
        <f t="shared" si="3"/>
        <v>41</v>
      </c>
      <c r="Z6" s="293">
        <v>0</v>
      </c>
      <c r="AA6" s="294">
        <v>0</v>
      </c>
      <c r="AB6" s="295">
        <f t="shared" si="4"/>
        <v>0</v>
      </c>
      <c r="AC6" s="231">
        <f aca="true" t="shared" si="15" ref="AC6:AE28">Z6/B6</f>
        <v>0</v>
      </c>
      <c r="AD6" s="179">
        <f t="shared" si="15"/>
        <v>0</v>
      </c>
      <c r="AE6" s="180">
        <f t="shared" si="15"/>
        <v>0</v>
      </c>
      <c r="AF6" s="293">
        <v>0</v>
      </c>
      <c r="AG6" s="294">
        <v>0</v>
      </c>
      <c r="AH6" s="295">
        <f t="shared" si="5"/>
        <v>0</v>
      </c>
      <c r="AI6" s="231">
        <f aca="true" t="shared" si="16" ref="AI6:AK28">AF6/B6</f>
        <v>0</v>
      </c>
      <c r="AJ6" s="179">
        <f t="shared" si="6"/>
        <v>0</v>
      </c>
      <c r="AK6" s="180">
        <f t="shared" si="6"/>
        <v>0</v>
      </c>
      <c r="AL6" s="293">
        <v>0</v>
      </c>
      <c r="AM6" s="294">
        <v>0</v>
      </c>
      <c r="AN6" s="295">
        <f t="shared" si="7"/>
        <v>0</v>
      </c>
      <c r="AO6" s="232">
        <f aca="true" t="shared" si="17" ref="AO6:AQ28">AL6/B6</f>
        <v>0</v>
      </c>
      <c r="AP6" s="182">
        <f t="shared" si="17"/>
        <v>0</v>
      </c>
      <c r="AQ6" s="183">
        <f t="shared" si="17"/>
        <v>0</v>
      </c>
      <c r="AR6" s="293">
        <v>1</v>
      </c>
      <c r="AS6" s="294">
        <v>0</v>
      </c>
      <c r="AT6" s="295">
        <f t="shared" si="8"/>
        <v>1</v>
      </c>
      <c r="AU6" s="184">
        <f aca="true" t="shared" si="18" ref="AU6:AU28">(Q6+AL6)/B6</f>
        <v>0.65</v>
      </c>
      <c r="AV6" s="185">
        <f t="shared" si="9"/>
        <v>0.6486486486486487</v>
      </c>
      <c r="AW6" s="186">
        <f t="shared" si="10"/>
        <v>0.6493506493506493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15" customFormat="1" ht="18" customHeight="1">
      <c r="A7" s="167" t="s">
        <v>17</v>
      </c>
      <c r="B7" s="293">
        <v>137</v>
      </c>
      <c r="C7" s="294">
        <v>133</v>
      </c>
      <c r="D7" s="295">
        <f t="shared" si="11"/>
        <v>270</v>
      </c>
      <c r="E7" s="293">
        <v>37</v>
      </c>
      <c r="F7" s="294">
        <v>53</v>
      </c>
      <c r="G7" s="295">
        <f t="shared" si="0"/>
        <v>90</v>
      </c>
      <c r="H7" s="230">
        <f t="shared" si="12"/>
        <v>0.27007299270072993</v>
      </c>
      <c r="I7" s="172">
        <f t="shared" si="12"/>
        <v>0.39849624060150374</v>
      </c>
      <c r="J7" s="173">
        <f t="shared" si="12"/>
        <v>0.3333333333333333</v>
      </c>
      <c r="K7" s="293">
        <v>8</v>
      </c>
      <c r="L7" s="294">
        <v>10</v>
      </c>
      <c r="M7" s="295">
        <f t="shared" si="1"/>
        <v>18</v>
      </c>
      <c r="N7" s="226">
        <f t="shared" si="13"/>
        <v>0.058394160583941604</v>
      </c>
      <c r="O7" s="151">
        <f t="shared" si="13"/>
        <v>0.07518796992481203</v>
      </c>
      <c r="P7" s="152">
        <f t="shared" si="13"/>
        <v>0.06666666666666667</v>
      </c>
      <c r="Q7" s="293">
        <v>143</v>
      </c>
      <c r="R7" s="294">
        <v>237</v>
      </c>
      <c r="S7" s="295">
        <f t="shared" si="2"/>
        <v>380</v>
      </c>
      <c r="T7" s="227">
        <f t="shared" si="14"/>
        <v>1.0437956204379562</v>
      </c>
      <c r="U7" s="156">
        <f t="shared" si="14"/>
        <v>1.781954887218045</v>
      </c>
      <c r="V7" s="157">
        <f t="shared" si="14"/>
        <v>1.4074074074074074</v>
      </c>
      <c r="W7" s="320">
        <v>33</v>
      </c>
      <c r="X7" s="320">
        <v>31</v>
      </c>
      <c r="Y7" s="295">
        <f t="shared" si="3"/>
        <v>64</v>
      </c>
      <c r="Z7" s="293">
        <v>1</v>
      </c>
      <c r="AA7" s="294">
        <v>0</v>
      </c>
      <c r="AB7" s="295">
        <f t="shared" si="4"/>
        <v>1</v>
      </c>
      <c r="AC7" s="231">
        <f t="shared" si="15"/>
        <v>0.0072992700729927005</v>
      </c>
      <c r="AD7" s="179">
        <f t="shared" si="15"/>
        <v>0</v>
      </c>
      <c r="AE7" s="180">
        <f t="shared" si="15"/>
        <v>0.003703703703703704</v>
      </c>
      <c r="AF7" s="293">
        <v>1</v>
      </c>
      <c r="AG7" s="294">
        <v>0</v>
      </c>
      <c r="AH7" s="295">
        <f t="shared" si="5"/>
        <v>1</v>
      </c>
      <c r="AI7" s="231">
        <f t="shared" si="16"/>
        <v>0.0072992700729927005</v>
      </c>
      <c r="AJ7" s="179">
        <f t="shared" si="6"/>
        <v>0</v>
      </c>
      <c r="AK7" s="180">
        <f t="shared" si="6"/>
        <v>0.003703703703703704</v>
      </c>
      <c r="AL7" s="293">
        <v>1</v>
      </c>
      <c r="AM7" s="294">
        <v>0</v>
      </c>
      <c r="AN7" s="295">
        <f t="shared" si="7"/>
        <v>1</v>
      </c>
      <c r="AO7" s="232">
        <f t="shared" si="17"/>
        <v>0.0072992700729927005</v>
      </c>
      <c r="AP7" s="182">
        <f t="shared" si="17"/>
        <v>0</v>
      </c>
      <c r="AQ7" s="183">
        <f t="shared" si="17"/>
        <v>0.003703703703703704</v>
      </c>
      <c r="AR7" s="293">
        <v>0</v>
      </c>
      <c r="AS7" s="294">
        <v>0</v>
      </c>
      <c r="AT7" s="295">
        <f t="shared" si="8"/>
        <v>0</v>
      </c>
      <c r="AU7" s="184">
        <f t="shared" si="18"/>
        <v>1.051094890510949</v>
      </c>
      <c r="AV7" s="185">
        <f t="shared" si="9"/>
        <v>1.781954887218045</v>
      </c>
      <c r="AW7" s="186">
        <f t="shared" si="10"/>
        <v>1.4111111111111112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15" customFormat="1" ht="18" customHeight="1">
      <c r="A8" s="167" t="s">
        <v>16</v>
      </c>
      <c r="B8" s="293">
        <v>184</v>
      </c>
      <c r="C8" s="294">
        <v>182</v>
      </c>
      <c r="D8" s="295">
        <f t="shared" si="11"/>
        <v>366</v>
      </c>
      <c r="E8" s="293">
        <v>65</v>
      </c>
      <c r="F8" s="294">
        <v>60</v>
      </c>
      <c r="G8" s="295">
        <f t="shared" si="0"/>
        <v>125</v>
      </c>
      <c r="H8" s="230">
        <f t="shared" si="12"/>
        <v>0.3532608695652174</v>
      </c>
      <c r="I8" s="172">
        <f t="shared" si="12"/>
        <v>0.32967032967032966</v>
      </c>
      <c r="J8" s="173">
        <f t="shared" si="12"/>
        <v>0.34153005464480873</v>
      </c>
      <c r="K8" s="293">
        <v>24</v>
      </c>
      <c r="L8" s="294">
        <v>14</v>
      </c>
      <c r="M8" s="295">
        <f t="shared" si="1"/>
        <v>38</v>
      </c>
      <c r="N8" s="226">
        <f t="shared" si="13"/>
        <v>0.13043478260869565</v>
      </c>
      <c r="O8" s="151">
        <f t="shared" si="13"/>
        <v>0.07692307692307693</v>
      </c>
      <c r="P8" s="152">
        <f t="shared" si="13"/>
        <v>0.10382513661202186</v>
      </c>
      <c r="Q8" s="293">
        <v>316</v>
      </c>
      <c r="R8" s="294">
        <v>230</v>
      </c>
      <c r="S8" s="295">
        <f t="shared" si="2"/>
        <v>546</v>
      </c>
      <c r="T8" s="227">
        <f t="shared" si="14"/>
        <v>1.7173913043478262</v>
      </c>
      <c r="U8" s="156">
        <f t="shared" si="14"/>
        <v>1.2637362637362637</v>
      </c>
      <c r="V8" s="157">
        <f t="shared" si="14"/>
        <v>1.4918032786885247</v>
      </c>
      <c r="W8" s="320">
        <v>19</v>
      </c>
      <c r="X8" s="320">
        <v>26</v>
      </c>
      <c r="Y8" s="295">
        <f t="shared" si="3"/>
        <v>45</v>
      </c>
      <c r="Z8" s="293">
        <v>2</v>
      </c>
      <c r="AA8" s="294">
        <v>2</v>
      </c>
      <c r="AB8" s="295">
        <f t="shared" si="4"/>
        <v>4</v>
      </c>
      <c r="AC8" s="231">
        <f t="shared" si="15"/>
        <v>0.010869565217391304</v>
      </c>
      <c r="AD8" s="179">
        <f t="shared" si="15"/>
        <v>0.01098901098901099</v>
      </c>
      <c r="AE8" s="180">
        <f t="shared" si="15"/>
        <v>0.01092896174863388</v>
      </c>
      <c r="AF8" s="293">
        <v>0</v>
      </c>
      <c r="AG8" s="294">
        <v>0</v>
      </c>
      <c r="AH8" s="295">
        <f t="shared" si="5"/>
        <v>0</v>
      </c>
      <c r="AI8" s="231">
        <f t="shared" si="16"/>
        <v>0</v>
      </c>
      <c r="AJ8" s="179">
        <f t="shared" si="6"/>
        <v>0</v>
      </c>
      <c r="AK8" s="180">
        <f t="shared" si="6"/>
        <v>0</v>
      </c>
      <c r="AL8" s="293">
        <v>3</v>
      </c>
      <c r="AM8" s="294">
        <v>3</v>
      </c>
      <c r="AN8" s="295">
        <f t="shared" si="7"/>
        <v>6</v>
      </c>
      <c r="AO8" s="232">
        <f t="shared" si="17"/>
        <v>0.016304347826086956</v>
      </c>
      <c r="AP8" s="182">
        <f t="shared" si="17"/>
        <v>0.016483516483516484</v>
      </c>
      <c r="AQ8" s="183">
        <f t="shared" si="17"/>
        <v>0.01639344262295082</v>
      </c>
      <c r="AR8" s="293">
        <v>0</v>
      </c>
      <c r="AS8" s="294">
        <v>0</v>
      </c>
      <c r="AT8" s="295">
        <f t="shared" si="8"/>
        <v>0</v>
      </c>
      <c r="AU8" s="184">
        <f t="shared" si="18"/>
        <v>1.733695652173913</v>
      </c>
      <c r="AV8" s="185">
        <f t="shared" si="9"/>
        <v>1.2802197802197801</v>
      </c>
      <c r="AW8" s="186">
        <f t="shared" si="10"/>
        <v>1.5081967213114753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15" customFormat="1" ht="18" customHeight="1">
      <c r="A9" s="167" t="s">
        <v>15</v>
      </c>
      <c r="B9" s="293">
        <v>160</v>
      </c>
      <c r="C9" s="294">
        <v>183</v>
      </c>
      <c r="D9" s="295">
        <f t="shared" si="11"/>
        <v>343</v>
      </c>
      <c r="E9" s="293">
        <v>40</v>
      </c>
      <c r="F9" s="294">
        <v>32</v>
      </c>
      <c r="G9" s="295">
        <f t="shared" si="0"/>
        <v>72</v>
      </c>
      <c r="H9" s="230">
        <f t="shared" si="12"/>
        <v>0.25</v>
      </c>
      <c r="I9" s="172">
        <f t="shared" si="12"/>
        <v>0.17486338797814208</v>
      </c>
      <c r="J9" s="173">
        <f t="shared" si="12"/>
        <v>0.2099125364431487</v>
      </c>
      <c r="K9" s="293">
        <v>11</v>
      </c>
      <c r="L9" s="294">
        <v>14</v>
      </c>
      <c r="M9" s="295">
        <f t="shared" si="1"/>
        <v>25</v>
      </c>
      <c r="N9" s="226">
        <f t="shared" si="13"/>
        <v>0.06875</v>
      </c>
      <c r="O9" s="151">
        <f t="shared" si="13"/>
        <v>0.07650273224043716</v>
      </c>
      <c r="P9" s="152">
        <f t="shared" si="13"/>
        <v>0.0728862973760933</v>
      </c>
      <c r="Q9" s="293">
        <v>171</v>
      </c>
      <c r="R9" s="294">
        <v>128</v>
      </c>
      <c r="S9" s="295">
        <f t="shared" si="2"/>
        <v>299</v>
      </c>
      <c r="T9" s="227">
        <f t="shared" si="14"/>
        <v>1.06875</v>
      </c>
      <c r="U9" s="156">
        <f t="shared" si="14"/>
        <v>0.6994535519125683</v>
      </c>
      <c r="V9" s="157">
        <f t="shared" si="14"/>
        <v>0.8717201166180758</v>
      </c>
      <c r="W9" s="320">
        <v>15</v>
      </c>
      <c r="X9" s="320">
        <v>18</v>
      </c>
      <c r="Y9" s="295">
        <f t="shared" si="3"/>
        <v>33</v>
      </c>
      <c r="Z9" s="293">
        <v>0</v>
      </c>
      <c r="AA9" s="294">
        <v>0</v>
      </c>
      <c r="AB9" s="295">
        <f t="shared" si="4"/>
        <v>0</v>
      </c>
      <c r="AC9" s="231">
        <f t="shared" si="15"/>
        <v>0</v>
      </c>
      <c r="AD9" s="179">
        <f t="shared" si="15"/>
        <v>0</v>
      </c>
      <c r="AE9" s="180">
        <f t="shared" si="15"/>
        <v>0</v>
      </c>
      <c r="AF9" s="293">
        <v>0</v>
      </c>
      <c r="AG9" s="294">
        <v>0</v>
      </c>
      <c r="AH9" s="295">
        <f t="shared" si="5"/>
        <v>0</v>
      </c>
      <c r="AI9" s="231">
        <f t="shared" si="16"/>
        <v>0</v>
      </c>
      <c r="AJ9" s="179">
        <f t="shared" si="6"/>
        <v>0</v>
      </c>
      <c r="AK9" s="180">
        <f t="shared" si="6"/>
        <v>0</v>
      </c>
      <c r="AL9" s="293">
        <v>0</v>
      </c>
      <c r="AM9" s="294">
        <v>0</v>
      </c>
      <c r="AN9" s="295">
        <f t="shared" si="7"/>
        <v>0</v>
      </c>
      <c r="AO9" s="232">
        <f t="shared" si="17"/>
        <v>0</v>
      </c>
      <c r="AP9" s="182">
        <f t="shared" si="17"/>
        <v>0</v>
      </c>
      <c r="AQ9" s="183">
        <f t="shared" si="17"/>
        <v>0</v>
      </c>
      <c r="AR9" s="293">
        <v>0</v>
      </c>
      <c r="AS9" s="294">
        <v>0</v>
      </c>
      <c r="AT9" s="295">
        <f t="shared" si="8"/>
        <v>0</v>
      </c>
      <c r="AU9" s="184">
        <f t="shared" si="18"/>
        <v>1.06875</v>
      </c>
      <c r="AV9" s="185">
        <f t="shared" si="9"/>
        <v>0.6994535519125683</v>
      </c>
      <c r="AW9" s="186">
        <f t="shared" si="10"/>
        <v>0.8717201166180758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15" customFormat="1" ht="18" customHeight="1">
      <c r="A10" s="167" t="s">
        <v>14</v>
      </c>
      <c r="B10" s="293">
        <v>190</v>
      </c>
      <c r="C10" s="294">
        <v>183</v>
      </c>
      <c r="D10" s="295">
        <f t="shared" si="11"/>
        <v>373</v>
      </c>
      <c r="E10" s="293">
        <v>52</v>
      </c>
      <c r="F10" s="294">
        <v>46</v>
      </c>
      <c r="G10" s="295">
        <f t="shared" si="0"/>
        <v>98</v>
      </c>
      <c r="H10" s="230">
        <f t="shared" si="12"/>
        <v>0.2736842105263158</v>
      </c>
      <c r="I10" s="172">
        <f t="shared" si="12"/>
        <v>0.25136612021857924</v>
      </c>
      <c r="J10" s="173">
        <f t="shared" si="12"/>
        <v>0.26273458445040215</v>
      </c>
      <c r="K10" s="293">
        <v>23</v>
      </c>
      <c r="L10" s="294">
        <v>20</v>
      </c>
      <c r="M10" s="295">
        <f t="shared" si="1"/>
        <v>43</v>
      </c>
      <c r="N10" s="226">
        <f t="shared" si="13"/>
        <v>0.12105263157894737</v>
      </c>
      <c r="O10" s="151">
        <f t="shared" si="13"/>
        <v>0.1092896174863388</v>
      </c>
      <c r="P10" s="152">
        <f t="shared" si="13"/>
        <v>0.11528150134048257</v>
      </c>
      <c r="Q10" s="293">
        <v>241</v>
      </c>
      <c r="R10" s="294">
        <v>158</v>
      </c>
      <c r="S10" s="295">
        <f t="shared" si="2"/>
        <v>399</v>
      </c>
      <c r="T10" s="227">
        <f t="shared" si="14"/>
        <v>1.268421052631579</v>
      </c>
      <c r="U10" s="156">
        <f t="shared" si="14"/>
        <v>0.8633879781420765</v>
      </c>
      <c r="V10" s="157">
        <f t="shared" si="14"/>
        <v>1.0697050938337802</v>
      </c>
      <c r="W10" s="320">
        <v>8</v>
      </c>
      <c r="X10" s="320">
        <v>25</v>
      </c>
      <c r="Y10" s="295">
        <f t="shared" si="3"/>
        <v>33</v>
      </c>
      <c r="Z10" s="293">
        <v>0</v>
      </c>
      <c r="AA10" s="294">
        <v>0</v>
      </c>
      <c r="AB10" s="295">
        <f t="shared" si="4"/>
        <v>0</v>
      </c>
      <c r="AC10" s="231">
        <f t="shared" si="15"/>
        <v>0</v>
      </c>
      <c r="AD10" s="179">
        <f t="shared" si="15"/>
        <v>0</v>
      </c>
      <c r="AE10" s="180">
        <f t="shared" si="15"/>
        <v>0</v>
      </c>
      <c r="AF10" s="293">
        <v>0</v>
      </c>
      <c r="AG10" s="294">
        <v>0</v>
      </c>
      <c r="AH10" s="295">
        <f t="shared" si="5"/>
        <v>0</v>
      </c>
      <c r="AI10" s="231">
        <f t="shared" si="16"/>
        <v>0</v>
      </c>
      <c r="AJ10" s="179">
        <f t="shared" si="6"/>
        <v>0</v>
      </c>
      <c r="AK10" s="180">
        <f t="shared" si="6"/>
        <v>0</v>
      </c>
      <c r="AL10" s="293">
        <v>0</v>
      </c>
      <c r="AM10" s="294">
        <v>0</v>
      </c>
      <c r="AN10" s="295">
        <f t="shared" si="7"/>
        <v>0</v>
      </c>
      <c r="AO10" s="232">
        <f t="shared" si="17"/>
        <v>0</v>
      </c>
      <c r="AP10" s="182">
        <f t="shared" si="17"/>
        <v>0</v>
      </c>
      <c r="AQ10" s="183">
        <f t="shared" si="17"/>
        <v>0</v>
      </c>
      <c r="AR10" s="293">
        <v>0</v>
      </c>
      <c r="AS10" s="294">
        <v>3</v>
      </c>
      <c r="AT10" s="295">
        <f t="shared" si="8"/>
        <v>3</v>
      </c>
      <c r="AU10" s="184">
        <f t="shared" si="18"/>
        <v>1.268421052631579</v>
      </c>
      <c r="AV10" s="185">
        <f t="shared" si="9"/>
        <v>0.8633879781420765</v>
      </c>
      <c r="AW10" s="186">
        <f t="shared" si="10"/>
        <v>1.0697050938337802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15" customFormat="1" ht="18" customHeight="1">
      <c r="A11" s="167" t="s">
        <v>13</v>
      </c>
      <c r="B11" s="293">
        <v>260</v>
      </c>
      <c r="C11" s="294">
        <v>270</v>
      </c>
      <c r="D11" s="295">
        <f t="shared" si="11"/>
        <v>530</v>
      </c>
      <c r="E11" s="293">
        <v>84</v>
      </c>
      <c r="F11" s="294">
        <v>93</v>
      </c>
      <c r="G11" s="295">
        <f t="shared" si="0"/>
        <v>177</v>
      </c>
      <c r="H11" s="230">
        <f t="shared" si="12"/>
        <v>0.3230769230769231</v>
      </c>
      <c r="I11" s="172">
        <f t="shared" si="12"/>
        <v>0.34444444444444444</v>
      </c>
      <c r="J11" s="173">
        <f t="shared" si="12"/>
        <v>0.3339622641509434</v>
      </c>
      <c r="K11" s="293">
        <v>21</v>
      </c>
      <c r="L11" s="294">
        <v>36</v>
      </c>
      <c r="M11" s="295">
        <f t="shared" si="1"/>
        <v>57</v>
      </c>
      <c r="N11" s="226">
        <f t="shared" si="13"/>
        <v>0.08076923076923077</v>
      </c>
      <c r="O11" s="151">
        <f t="shared" si="13"/>
        <v>0.13333333333333333</v>
      </c>
      <c r="P11" s="152">
        <f t="shared" si="13"/>
        <v>0.10754716981132076</v>
      </c>
      <c r="Q11" s="293">
        <v>293</v>
      </c>
      <c r="R11" s="294">
        <v>314</v>
      </c>
      <c r="S11" s="295">
        <f t="shared" si="2"/>
        <v>607</v>
      </c>
      <c r="T11" s="227">
        <f t="shared" si="14"/>
        <v>1.126923076923077</v>
      </c>
      <c r="U11" s="156">
        <f t="shared" si="14"/>
        <v>1.162962962962963</v>
      </c>
      <c r="V11" s="157">
        <f t="shared" si="14"/>
        <v>1.1452830188679246</v>
      </c>
      <c r="W11" s="320">
        <v>61</v>
      </c>
      <c r="X11" s="320">
        <v>39</v>
      </c>
      <c r="Y11" s="295">
        <f t="shared" si="3"/>
        <v>100</v>
      </c>
      <c r="Z11" s="293">
        <v>0</v>
      </c>
      <c r="AA11" s="294">
        <v>0</v>
      </c>
      <c r="AB11" s="295">
        <f t="shared" si="4"/>
        <v>0</v>
      </c>
      <c r="AC11" s="231">
        <f t="shared" si="15"/>
        <v>0</v>
      </c>
      <c r="AD11" s="179">
        <f t="shared" si="15"/>
        <v>0</v>
      </c>
      <c r="AE11" s="180">
        <f t="shared" si="15"/>
        <v>0</v>
      </c>
      <c r="AF11" s="293">
        <v>0</v>
      </c>
      <c r="AG11" s="294">
        <v>0</v>
      </c>
      <c r="AH11" s="295">
        <f t="shared" si="5"/>
        <v>0</v>
      </c>
      <c r="AI11" s="231">
        <f t="shared" si="16"/>
        <v>0</v>
      </c>
      <c r="AJ11" s="179">
        <f t="shared" si="6"/>
        <v>0</v>
      </c>
      <c r="AK11" s="180">
        <f t="shared" si="6"/>
        <v>0</v>
      </c>
      <c r="AL11" s="293">
        <v>0</v>
      </c>
      <c r="AM11" s="294">
        <v>0</v>
      </c>
      <c r="AN11" s="295">
        <f t="shared" si="7"/>
        <v>0</v>
      </c>
      <c r="AO11" s="232">
        <f t="shared" si="17"/>
        <v>0</v>
      </c>
      <c r="AP11" s="182">
        <f t="shared" si="17"/>
        <v>0</v>
      </c>
      <c r="AQ11" s="183">
        <f t="shared" si="17"/>
        <v>0</v>
      </c>
      <c r="AR11" s="293">
        <v>2</v>
      </c>
      <c r="AS11" s="294">
        <v>0</v>
      </c>
      <c r="AT11" s="295">
        <f t="shared" si="8"/>
        <v>2</v>
      </c>
      <c r="AU11" s="184">
        <f t="shared" si="18"/>
        <v>1.126923076923077</v>
      </c>
      <c r="AV11" s="185">
        <f t="shared" si="9"/>
        <v>1.162962962962963</v>
      </c>
      <c r="AW11" s="186">
        <f t="shared" si="10"/>
        <v>1.1452830188679246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15" customFormat="1" ht="18" customHeight="1">
      <c r="A12" s="167" t="s">
        <v>12</v>
      </c>
      <c r="B12" s="293">
        <v>40</v>
      </c>
      <c r="C12" s="294">
        <v>52</v>
      </c>
      <c r="D12" s="295">
        <f t="shared" si="11"/>
        <v>92</v>
      </c>
      <c r="E12" s="293">
        <v>16</v>
      </c>
      <c r="F12" s="294">
        <v>28</v>
      </c>
      <c r="G12" s="295">
        <f t="shared" si="0"/>
        <v>44</v>
      </c>
      <c r="H12" s="230">
        <f t="shared" si="12"/>
        <v>0.4</v>
      </c>
      <c r="I12" s="172">
        <f t="shared" si="12"/>
        <v>0.5384615384615384</v>
      </c>
      <c r="J12" s="173">
        <f t="shared" si="12"/>
        <v>0.4782608695652174</v>
      </c>
      <c r="K12" s="293">
        <v>4</v>
      </c>
      <c r="L12" s="294">
        <v>11</v>
      </c>
      <c r="M12" s="295">
        <f t="shared" si="1"/>
        <v>15</v>
      </c>
      <c r="N12" s="226">
        <f t="shared" si="13"/>
        <v>0.1</v>
      </c>
      <c r="O12" s="151">
        <f t="shared" si="13"/>
        <v>0.21153846153846154</v>
      </c>
      <c r="P12" s="152">
        <f t="shared" si="13"/>
        <v>0.16304347826086957</v>
      </c>
      <c r="Q12" s="293">
        <v>59</v>
      </c>
      <c r="R12" s="294">
        <v>95</v>
      </c>
      <c r="S12" s="295">
        <f t="shared" si="2"/>
        <v>154</v>
      </c>
      <c r="T12" s="227">
        <f t="shared" si="14"/>
        <v>1.475</v>
      </c>
      <c r="U12" s="156">
        <f t="shared" si="14"/>
        <v>1.8269230769230769</v>
      </c>
      <c r="V12" s="157">
        <f t="shared" si="14"/>
        <v>1.673913043478261</v>
      </c>
      <c r="W12" s="320">
        <v>18</v>
      </c>
      <c r="X12" s="320">
        <v>30</v>
      </c>
      <c r="Y12" s="295">
        <f t="shared" si="3"/>
        <v>48</v>
      </c>
      <c r="Z12" s="293">
        <v>0</v>
      </c>
      <c r="AA12" s="294">
        <v>0</v>
      </c>
      <c r="AB12" s="295">
        <f t="shared" si="4"/>
        <v>0</v>
      </c>
      <c r="AC12" s="231">
        <f t="shared" si="15"/>
        <v>0</v>
      </c>
      <c r="AD12" s="179">
        <f t="shared" si="15"/>
        <v>0</v>
      </c>
      <c r="AE12" s="180">
        <f t="shared" si="15"/>
        <v>0</v>
      </c>
      <c r="AF12" s="293">
        <v>0</v>
      </c>
      <c r="AG12" s="294">
        <v>0</v>
      </c>
      <c r="AH12" s="295">
        <f t="shared" si="5"/>
        <v>0</v>
      </c>
      <c r="AI12" s="231">
        <f t="shared" si="16"/>
        <v>0</v>
      </c>
      <c r="AJ12" s="179">
        <f t="shared" si="6"/>
        <v>0</v>
      </c>
      <c r="AK12" s="180">
        <f t="shared" si="6"/>
        <v>0</v>
      </c>
      <c r="AL12" s="293">
        <v>0</v>
      </c>
      <c r="AM12" s="294">
        <v>0</v>
      </c>
      <c r="AN12" s="295">
        <f t="shared" si="7"/>
        <v>0</v>
      </c>
      <c r="AO12" s="232">
        <f t="shared" si="17"/>
        <v>0</v>
      </c>
      <c r="AP12" s="182">
        <f t="shared" si="17"/>
        <v>0</v>
      </c>
      <c r="AQ12" s="183">
        <f t="shared" si="17"/>
        <v>0</v>
      </c>
      <c r="AR12" s="293">
        <v>0</v>
      </c>
      <c r="AS12" s="294">
        <v>0</v>
      </c>
      <c r="AT12" s="295">
        <f t="shared" si="8"/>
        <v>0</v>
      </c>
      <c r="AU12" s="184">
        <f t="shared" si="18"/>
        <v>1.475</v>
      </c>
      <c r="AV12" s="185">
        <f t="shared" si="9"/>
        <v>1.8269230769230769</v>
      </c>
      <c r="AW12" s="186">
        <f t="shared" si="10"/>
        <v>1.673913043478261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15" customFormat="1" ht="18" customHeight="1">
      <c r="A13" s="167" t="s">
        <v>11</v>
      </c>
      <c r="B13" s="293">
        <v>160</v>
      </c>
      <c r="C13" s="294">
        <v>132</v>
      </c>
      <c r="D13" s="295">
        <f t="shared" si="11"/>
        <v>292</v>
      </c>
      <c r="E13" s="293">
        <v>61</v>
      </c>
      <c r="F13" s="294">
        <v>51</v>
      </c>
      <c r="G13" s="295">
        <f t="shared" si="0"/>
        <v>112</v>
      </c>
      <c r="H13" s="230">
        <f t="shared" si="12"/>
        <v>0.38125</v>
      </c>
      <c r="I13" s="172">
        <f t="shared" si="12"/>
        <v>0.38636363636363635</v>
      </c>
      <c r="J13" s="173">
        <f t="shared" si="12"/>
        <v>0.3835616438356164</v>
      </c>
      <c r="K13" s="293">
        <v>21</v>
      </c>
      <c r="L13" s="294">
        <v>21</v>
      </c>
      <c r="M13" s="295">
        <f t="shared" si="1"/>
        <v>42</v>
      </c>
      <c r="N13" s="226">
        <f t="shared" si="13"/>
        <v>0.13125</v>
      </c>
      <c r="O13" s="151">
        <f t="shared" si="13"/>
        <v>0.1590909090909091</v>
      </c>
      <c r="P13" s="152">
        <f t="shared" si="13"/>
        <v>0.14383561643835616</v>
      </c>
      <c r="Q13" s="293">
        <v>260</v>
      </c>
      <c r="R13" s="294">
        <v>168</v>
      </c>
      <c r="S13" s="295">
        <f t="shared" si="2"/>
        <v>428</v>
      </c>
      <c r="T13" s="227">
        <f t="shared" si="14"/>
        <v>1.625</v>
      </c>
      <c r="U13" s="156">
        <f t="shared" si="14"/>
        <v>1.2727272727272727</v>
      </c>
      <c r="V13" s="157">
        <f t="shared" si="14"/>
        <v>1.4657534246575343</v>
      </c>
      <c r="W13" s="320">
        <v>14</v>
      </c>
      <c r="X13" s="320">
        <v>45</v>
      </c>
      <c r="Y13" s="295">
        <f t="shared" si="3"/>
        <v>59</v>
      </c>
      <c r="Z13" s="293">
        <v>1</v>
      </c>
      <c r="AA13" s="294">
        <v>0</v>
      </c>
      <c r="AB13" s="295">
        <f t="shared" si="4"/>
        <v>1</v>
      </c>
      <c r="AC13" s="231">
        <f t="shared" si="15"/>
        <v>0.00625</v>
      </c>
      <c r="AD13" s="179">
        <f t="shared" si="15"/>
        <v>0</v>
      </c>
      <c r="AE13" s="180">
        <f t="shared" si="15"/>
        <v>0.003424657534246575</v>
      </c>
      <c r="AF13" s="293">
        <v>0</v>
      </c>
      <c r="AG13" s="294">
        <v>0</v>
      </c>
      <c r="AH13" s="295">
        <f t="shared" si="5"/>
        <v>0</v>
      </c>
      <c r="AI13" s="231">
        <f t="shared" si="16"/>
        <v>0</v>
      </c>
      <c r="AJ13" s="179">
        <f t="shared" si="6"/>
        <v>0</v>
      </c>
      <c r="AK13" s="180">
        <f t="shared" si="6"/>
        <v>0</v>
      </c>
      <c r="AL13" s="293">
        <v>0</v>
      </c>
      <c r="AM13" s="294">
        <v>0</v>
      </c>
      <c r="AN13" s="295">
        <f t="shared" si="7"/>
        <v>0</v>
      </c>
      <c r="AO13" s="232">
        <f t="shared" si="17"/>
        <v>0</v>
      </c>
      <c r="AP13" s="182">
        <f t="shared" si="17"/>
        <v>0</v>
      </c>
      <c r="AQ13" s="183">
        <f t="shared" si="17"/>
        <v>0</v>
      </c>
      <c r="AR13" s="293">
        <v>0</v>
      </c>
      <c r="AS13" s="294">
        <v>0</v>
      </c>
      <c r="AT13" s="295">
        <f t="shared" si="8"/>
        <v>0</v>
      </c>
      <c r="AU13" s="184">
        <f t="shared" si="18"/>
        <v>1.625</v>
      </c>
      <c r="AV13" s="185">
        <f t="shared" si="9"/>
        <v>1.2727272727272727</v>
      </c>
      <c r="AW13" s="186">
        <f t="shared" si="10"/>
        <v>1.4657534246575343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15" customFormat="1" ht="18" customHeight="1">
      <c r="A14" s="167" t="s">
        <v>10</v>
      </c>
      <c r="B14" s="293">
        <v>11</v>
      </c>
      <c r="C14" s="294">
        <v>3</v>
      </c>
      <c r="D14" s="295">
        <f t="shared" si="11"/>
        <v>14</v>
      </c>
      <c r="E14" s="293">
        <v>6</v>
      </c>
      <c r="F14" s="294">
        <v>1</v>
      </c>
      <c r="G14" s="295">
        <f t="shared" si="0"/>
        <v>7</v>
      </c>
      <c r="H14" s="230">
        <f t="shared" si="12"/>
        <v>0.5454545454545454</v>
      </c>
      <c r="I14" s="172">
        <f t="shared" si="12"/>
        <v>0.3333333333333333</v>
      </c>
      <c r="J14" s="173">
        <f t="shared" si="12"/>
        <v>0.5</v>
      </c>
      <c r="K14" s="293">
        <v>1</v>
      </c>
      <c r="L14" s="294">
        <v>0</v>
      </c>
      <c r="M14" s="295">
        <f t="shared" si="1"/>
        <v>1</v>
      </c>
      <c r="N14" s="226">
        <f t="shared" si="13"/>
        <v>0.09090909090909091</v>
      </c>
      <c r="O14" s="151">
        <f t="shared" si="13"/>
        <v>0</v>
      </c>
      <c r="P14" s="152">
        <f t="shared" si="13"/>
        <v>0.07142857142857142</v>
      </c>
      <c r="Q14" s="293">
        <v>20</v>
      </c>
      <c r="R14" s="294">
        <v>2</v>
      </c>
      <c r="S14" s="295">
        <f t="shared" si="2"/>
        <v>22</v>
      </c>
      <c r="T14" s="227">
        <f t="shared" si="14"/>
        <v>1.8181818181818181</v>
      </c>
      <c r="U14" s="156">
        <f t="shared" si="14"/>
        <v>0.6666666666666666</v>
      </c>
      <c r="V14" s="157">
        <f t="shared" si="14"/>
        <v>1.5714285714285714</v>
      </c>
      <c r="W14" s="320">
        <v>1</v>
      </c>
      <c r="X14" s="320">
        <v>0</v>
      </c>
      <c r="Y14" s="295">
        <f t="shared" si="3"/>
        <v>1</v>
      </c>
      <c r="Z14" s="293">
        <v>0</v>
      </c>
      <c r="AA14" s="294">
        <v>0</v>
      </c>
      <c r="AB14" s="295">
        <f t="shared" si="4"/>
        <v>0</v>
      </c>
      <c r="AC14" s="231">
        <f t="shared" si="15"/>
        <v>0</v>
      </c>
      <c r="AD14" s="179">
        <f t="shared" si="15"/>
        <v>0</v>
      </c>
      <c r="AE14" s="180">
        <f t="shared" si="15"/>
        <v>0</v>
      </c>
      <c r="AF14" s="293">
        <v>0</v>
      </c>
      <c r="AG14" s="294">
        <v>0</v>
      </c>
      <c r="AH14" s="295">
        <f t="shared" si="5"/>
        <v>0</v>
      </c>
      <c r="AI14" s="231">
        <f t="shared" si="16"/>
        <v>0</v>
      </c>
      <c r="AJ14" s="179">
        <f t="shared" si="6"/>
        <v>0</v>
      </c>
      <c r="AK14" s="180">
        <f t="shared" si="6"/>
        <v>0</v>
      </c>
      <c r="AL14" s="293">
        <v>0</v>
      </c>
      <c r="AM14" s="294">
        <v>0</v>
      </c>
      <c r="AN14" s="295">
        <f t="shared" si="7"/>
        <v>0</v>
      </c>
      <c r="AO14" s="232">
        <f t="shared" si="17"/>
        <v>0</v>
      </c>
      <c r="AP14" s="182">
        <f t="shared" si="17"/>
        <v>0</v>
      </c>
      <c r="AQ14" s="183">
        <f t="shared" si="17"/>
        <v>0</v>
      </c>
      <c r="AR14" s="293">
        <v>0</v>
      </c>
      <c r="AS14" s="294">
        <v>0</v>
      </c>
      <c r="AT14" s="295">
        <f t="shared" si="8"/>
        <v>0</v>
      </c>
      <c r="AU14" s="184">
        <f t="shared" si="18"/>
        <v>1.8181818181818181</v>
      </c>
      <c r="AV14" s="185">
        <f t="shared" si="9"/>
        <v>0.6666666666666666</v>
      </c>
      <c r="AW14" s="186">
        <f t="shared" si="10"/>
        <v>1.5714285714285714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15" customFormat="1" ht="18" customHeight="1">
      <c r="A15" s="167" t="s">
        <v>9</v>
      </c>
      <c r="B15" s="293">
        <v>18</v>
      </c>
      <c r="C15" s="294">
        <v>14</v>
      </c>
      <c r="D15" s="295">
        <f t="shared" si="11"/>
        <v>32</v>
      </c>
      <c r="E15" s="293">
        <v>11</v>
      </c>
      <c r="F15" s="294">
        <v>3</v>
      </c>
      <c r="G15" s="295">
        <f t="shared" si="0"/>
        <v>14</v>
      </c>
      <c r="H15" s="230">
        <f t="shared" si="12"/>
        <v>0.6111111111111112</v>
      </c>
      <c r="I15" s="172">
        <f t="shared" si="12"/>
        <v>0.21428571428571427</v>
      </c>
      <c r="J15" s="173">
        <f t="shared" si="12"/>
        <v>0.4375</v>
      </c>
      <c r="K15" s="293">
        <v>6</v>
      </c>
      <c r="L15" s="294">
        <v>3</v>
      </c>
      <c r="M15" s="295">
        <f t="shared" si="1"/>
        <v>9</v>
      </c>
      <c r="N15" s="226">
        <f t="shared" si="13"/>
        <v>0.3333333333333333</v>
      </c>
      <c r="O15" s="151">
        <f t="shared" si="13"/>
        <v>0.21428571428571427</v>
      </c>
      <c r="P15" s="152">
        <f t="shared" si="13"/>
        <v>0.28125</v>
      </c>
      <c r="Q15" s="293">
        <v>49</v>
      </c>
      <c r="R15" s="294">
        <v>11</v>
      </c>
      <c r="S15" s="295">
        <f t="shared" si="2"/>
        <v>60</v>
      </c>
      <c r="T15" s="227">
        <f t="shared" si="14"/>
        <v>2.7222222222222223</v>
      </c>
      <c r="U15" s="156">
        <f t="shared" si="14"/>
        <v>0.7857142857142857</v>
      </c>
      <c r="V15" s="157">
        <f t="shared" si="14"/>
        <v>1.875</v>
      </c>
      <c r="W15" s="320">
        <v>7</v>
      </c>
      <c r="X15" s="320">
        <v>5</v>
      </c>
      <c r="Y15" s="295">
        <f t="shared" si="3"/>
        <v>12</v>
      </c>
      <c r="Z15" s="293">
        <v>0</v>
      </c>
      <c r="AA15" s="294">
        <v>0</v>
      </c>
      <c r="AB15" s="295">
        <f t="shared" si="4"/>
        <v>0</v>
      </c>
      <c r="AC15" s="231">
        <f t="shared" si="15"/>
        <v>0</v>
      </c>
      <c r="AD15" s="179">
        <f t="shared" si="15"/>
        <v>0</v>
      </c>
      <c r="AE15" s="180">
        <f t="shared" si="15"/>
        <v>0</v>
      </c>
      <c r="AF15" s="293">
        <v>0</v>
      </c>
      <c r="AG15" s="294">
        <v>0</v>
      </c>
      <c r="AH15" s="295">
        <f t="shared" si="5"/>
        <v>0</v>
      </c>
      <c r="AI15" s="231">
        <f t="shared" si="16"/>
        <v>0</v>
      </c>
      <c r="AJ15" s="179">
        <f t="shared" si="6"/>
        <v>0</v>
      </c>
      <c r="AK15" s="180">
        <f t="shared" si="6"/>
        <v>0</v>
      </c>
      <c r="AL15" s="293">
        <v>0</v>
      </c>
      <c r="AM15" s="294">
        <v>0</v>
      </c>
      <c r="AN15" s="295">
        <f t="shared" si="7"/>
        <v>0</v>
      </c>
      <c r="AO15" s="232">
        <f t="shared" si="17"/>
        <v>0</v>
      </c>
      <c r="AP15" s="182">
        <f t="shared" si="17"/>
        <v>0</v>
      </c>
      <c r="AQ15" s="183">
        <f t="shared" si="17"/>
        <v>0</v>
      </c>
      <c r="AR15" s="293">
        <v>0</v>
      </c>
      <c r="AS15" s="294">
        <v>0</v>
      </c>
      <c r="AT15" s="295">
        <f t="shared" si="8"/>
        <v>0</v>
      </c>
      <c r="AU15" s="184">
        <f t="shared" si="18"/>
        <v>2.7222222222222223</v>
      </c>
      <c r="AV15" s="185">
        <f t="shared" si="9"/>
        <v>0.7857142857142857</v>
      </c>
      <c r="AW15" s="186">
        <f t="shared" si="10"/>
        <v>1.875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15" customFormat="1" ht="18" customHeight="1">
      <c r="A16" s="167" t="s">
        <v>8</v>
      </c>
      <c r="B16" s="293">
        <v>163</v>
      </c>
      <c r="C16" s="294">
        <v>171</v>
      </c>
      <c r="D16" s="295">
        <f t="shared" si="11"/>
        <v>334</v>
      </c>
      <c r="E16" s="293">
        <v>71</v>
      </c>
      <c r="F16" s="294">
        <v>63</v>
      </c>
      <c r="G16" s="295">
        <f t="shared" si="0"/>
        <v>134</v>
      </c>
      <c r="H16" s="230">
        <f t="shared" si="12"/>
        <v>0.43558282208588955</v>
      </c>
      <c r="I16" s="172">
        <f t="shared" si="12"/>
        <v>0.3684210526315789</v>
      </c>
      <c r="J16" s="173">
        <f t="shared" si="12"/>
        <v>0.40119760479041916</v>
      </c>
      <c r="K16" s="293">
        <v>19</v>
      </c>
      <c r="L16" s="294">
        <v>20</v>
      </c>
      <c r="M16" s="295">
        <f t="shared" si="1"/>
        <v>39</v>
      </c>
      <c r="N16" s="226">
        <f t="shared" si="13"/>
        <v>0.1165644171779141</v>
      </c>
      <c r="O16" s="151">
        <f t="shared" si="13"/>
        <v>0.11695906432748537</v>
      </c>
      <c r="P16" s="152">
        <f t="shared" si="13"/>
        <v>0.11676646706586827</v>
      </c>
      <c r="Q16" s="293">
        <v>305</v>
      </c>
      <c r="R16" s="294">
        <v>242</v>
      </c>
      <c r="S16" s="295">
        <f t="shared" si="2"/>
        <v>547</v>
      </c>
      <c r="T16" s="227">
        <f t="shared" si="14"/>
        <v>1.8711656441717792</v>
      </c>
      <c r="U16" s="156">
        <f t="shared" si="14"/>
        <v>1.4152046783625731</v>
      </c>
      <c r="V16" s="157">
        <f t="shared" si="14"/>
        <v>1.6377245508982037</v>
      </c>
      <c r="W16" s="320">
        <v>30</v>
      </c>
      <c r="X16" s="320">
        <v>38</v>
      </c>
      <c r="Y16" s="295">
        <f t="shared" si="3"/>
        <v>68</v>
      </c>
      <c r="Z16" s="293">
        <v>0</v>
      </c>
      <c r="AA16" s="294">
        <v>0</v>
      </c>
      <c r="AB16" s="295">
        <f t="shared" si="4"/>
        <v>0</v>
      </c>
      <c r="AC16" s="231">
        <f t="shared" si="15"/>
        <v>0</v>
      </c>
      <c r="AD16" s="179">
        <f t="shared" si="15"/>
        <v>0</v>
      </c>
      <c r="AE16" s="180">
        <f t="shared" si="15"/>
        <v>0</v>
      </c>
      <c r="AF16" s="293">
        <v>0</v>
      </c>
      <c r="AG16" s="294">
        <v>0</v>
      </c>
      <c r="AH16" s="295">
        <f t="shared" si="5"/>
        <v>0</v>
      </c>
      <c r="AI16" s="231">
        <f t="shared" si="16"/>
        <v>0</v>
      </c>
      <c r="AJ16" s="179">
        <f t="shared" si="6"/>
        <v>0</v>
      </c>
      <c r="AK16" s="180">
        <f t="shared" si="6"/>
        <v>0</v>
      </c>
      <c r="AL16" s="293">
        <v>0</v>
      </c>
      <c r="AM16" s="294">
        <v>0</v>
      </c>
      <c r="AN16" s="295">
        <f t="shared" si="7"/>
        <v>0</v>
      </c>
      <c r="AO16" s="232">
        <f t="shared" si="17"/>
        <v>0</v>
      </c>
      <c r="AP16" s="182">
        <f t="shared" si="17"/>
        <v>0</v>
      </c>
      <c r="AQ16" s="183">
        <f t="shared" si="17"/>
        <v>0</v>
      </c>
      <c r="AR16" s="293">
        <v>0</v>
      </c>
      <c r="AS16" s="294">
        <v>0</v>
      </c>
      <c r="AT16" s="295">
        <f t="shared" si="8"/>
        <v>0</v>
      </c>
      <c r="AU16" s="184">
        <f t="shared" si="18"/>
        <v>1.8711656441717792</v>
      </c>
      <c r="AV16" s="185">
        <f t="shared" si="9"/>
        <v>1.4152046783625731</v>
      </c>
      <c r="AW16" s="186">
        <f t="shared" si="10"/>
        <v>1.6377245508982037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15" customFormat="1" ht="18" customHeight="1">
      <c r="A17" s="167" t="s">
        <v>7</v>
      </c>
      <c r="B17" s="293">
        <v>27</v>
      </c>
      <c r="C17" s="294">
        <v>30</v>
      </c>
      <c r="D17" s="295">
        <f t="shared" si="11"/>
        <v>57</v>
      </c>
      <c r="E17" s="293">
        <v>9</v>
      </c>
      <c r="F17" s="294">
        <v>11</v>
      </c>
      <c r="G17" s="295">
        <f t="shared" si="0"/>
        <v>20</v>
      </c>
      <c r="H17" s="230">
        <f t="shared" si="12"/>
        <v>0.3333333333333333</v>
      </c>
      <c r="I17" s="172">
        <f t="shared" si="12"/>
        <v>0.36666666666666664</v>
      </c>
      <c r="J17" s="173">
        <f t="shared" si="12"/>
        <v>0.3508771929824561</v>
      </c>
      <c r="K17" s="293">
        <v>8</v>
      </c>
      <c r="L17" s="294">
        <v>7</v>
      </c>
      <c r="M17" s="295">
        <f t="shared" si="1"/>
        <v>15</v>
      </c>
      <c r="N17" s="226">
        <f t="shared" si="13"/>
        <v>0.2962962962962963</v>
      </c>
      <c r="O17" s="151">
        <f t="shared" si="13"/>
        <v>0.23333333333333334</v>
      </c>
      <c r="P17" s="152">
        <f t="shared" si="13"/>
        <v>0.2631578947368421</v>
      </c>
      <c r="Q17" s="293">
        <v>34</v>
      </c>
      <c r="R17" s="294">
        <v>40</v>
      </c>
      <c r="S17" s="295">
        <f t="shared" si="2"/>
        <v>74</v>
      </c>
      <c r="T17" s="227">
        <f t="shared" si="14"/>
        <v>1.2592592592592593</v>
      </c>
      <c r="U17" s="156">
        <f t="shared" si="14"/>
        <v>1.3333333333333333</v>
      </c>
      <c r="V17" s="157">
        <f t="shared" si="14"/>
        <v>1.2982456140350878</v>
      </c>
      <c r="W17" s="320">
        <v>1</v>
      </c>
      <c r="X17" s="320">
        <v>2</v>
      </c>
      <c r="Y17" s="295">
        <f t="shared" si="3"/>
        <v>3</v>
      </c>
      <c r="Z17" s="293">
        <v>0</v>
      </c>
      <c r="AA17" s="294">
        <v>0</v>
      </c>
      <c r="AB17" s="295">
        <f t="shared" si="4"/>
        <v>0</v>
      </c>
      <c r="AC17" s="231">
        <f t="shared" si="15"/>
        <v>0</v>
      </c>
      <c r="AD17" s="179">
        <f t="shared" si="15"/>
        <v>0</v>
      </c>
      <c r="AE17" s="180">
        <f t="shared" si="15"/>
        <v>0</v>
      </c>
      <c r="AF17" s="293">
        <v>0</v>
      </c>
      <c r="AG17" s="294">
        <v>0</v>
      </c>
      <c r="AH17" s="295">
        <f t="shared" si="5"/>
        <v>0</v>
      </c>
      <c r="AI17" s="231">
        <f t="shared" si="16"/>
        <v>0</v>
      </c>
      <c r="AJ17" s="179">
        <f t="shared" si="6"/>
        <v>0</v>
      </c>
      <c r="AK17" s="180">
        <f t="shared" si="6"/>
        <v>0</v>
      </c>
      <c r="AL17" s="293">
        <v>0</v>
      </c>
      <c r="AM17" s="294">
        <v>0</v>
      </c>
      <c r="AN17" s="295">
        <f t="shared" si="7"/>
        <v>0</v>
      </c>
      <c r="AO17" s="232">
        <f t="shared" si="17"/>
        <v>0</v>
      </c>
      <c r="AP17" s="182">
        <f t="shared" si="17"/>
        <v>0</v>
      </c>
      <c r="AQ17" s="183">
        <f t="shared" si="17"/>
        <v>0</v>
      </c>
      <c r="AR17" s="293">
        <v>1</v>
      </c>
      <c r="AS17" s="294">
        <v>0</v>
      </c>
      <c r="AT17" s="295">
        <f t="shared" si="8"/>
        <v>1</v>
      </c>
      <c r="AU17" s="184">
        <f t="shared" si="18"/>
        <v>1.2592592592592593</v>
      </c>
      <c r="AV17" s="185">
        <f t="shared" si="9"/>
        <v>1.3333333333333333</v>
      </c>
      <c r="AW17" s="186">
        <f t="shared" si="10"/>
        <v>1.2982456140350878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15" customFormat="1" ht="18" customHeight="1">
      <c r="A18" s="167" t="s">
        <v>6</v>
      </c>
      <c r="B18" s="293">
        <v>30</v>
      </c>
      <c r="C18" s="294">
        <v>40</v>
      </c>
      <c r="D18" s="295">
        <f t="shared" si="11"/>
        <v>70</v>
      </c>
      <c r="E18" s="293">
        <v>18</v>
      </c>
      <c r="F18" s="294">
        <v>20</v>
      </c>
      <c r="G18" s="295">
        <f t="shared" si="0"/>
        <v>38</v>
      </c>
      <c r="H18" s="230">
        <f t="shared" si="12"/>
        <v>0.6</v>
      </c>
      <c r="I18" s="172">
        <f t="shared" si="12"/>
        <v>0.5</v>
      </c>
      <c r="J18" s="173">
        <f t="shared" si="12"/>
        <v>0.5428571428571428</v>
      </c>
      <c r="K18" s="293">
        <v>5</v>
      </c>
      <c r="L18" s="294">
        <v>5</v>
      </c>
      <c r="M18" s="295">
        <f t="shared" si="1"/>
        <v>10</v>
      </c>
      <c r="N18" s="226">
        <f t="shared" si="13"/>
        <v>0.16666666666666666</v>
      </c>
      <c r="O18" s="151">
        <f t="shared" si="13"/>
        <v>0.125</v>
      </c>
      <c r="P18" s="152">
        <f t="shared" si="13"/>
        <v>0.14285714285714285</v>
      </c>
      <c r="Q18" s="293">
        <v>83</v>
      </c>
      <c r="R18" s="294">
        <v>80</v>
      </c>
      <c r="S18" s="295">
        <f t="shared" si="2"/>
        <v>163</v>
      </c>
      <c r="T18" s="227">
        <f t="shared" si="14"/>
        <v>2.7666666666666666</v>
      </c>
      <c r="U18" s="156">
        <f t="shared" si="14"/>
        <v>2</v>
      </c>
      <c r="V18" s="157">
        <f t="shared" si="14"/>
        <v>2.3285714285714287</v>
      </c>
      <c r="W18" s="321">
        <v>5</v>
      </c>
      <c r="X18" s="321">
        <v>18</v>
      </c>
      <c r="Y18" s="295">
        <f t="shared" si="3"/>
        <v>23</v>
      </c>
      <c r="Z18" s="293">
        <v>0</v>
      </c>
      <c r="AA18" s="294">
        <v>0</v>
      </c>
      <c r="AB18" s="295">
        <f t="shared" si="4"/>
        <v>0</v>
      </c>
      <c r="AC18" s="231">
        <f t="shared" si="15"/>
        <v>0</v>
      </c>
      <c r="AD18" s="179">
        <f t="shared" si="15"/>
        <v>0</v>
      </c>
      <c r="AE18" s="180">
        <f t="shared" si="15"/>
        <v>0</v>
      </c>
      <c r="AF18" s="293">
        <v>0</v>
      </c>
      <c r="AG18" s="294">
        <v>0</v>
      </c>
      <c r="AH18" s="295">
        <f t="shared" si="5"/>
        <v>0</v>
      </c>
      <c r="AI18" s="231">
        <f t="shared" si="16"/>
        <v>0</v>
      </c>
      <c r="AJ18" s="179">
        <f t="shared" si="6"/>
        <v>0</v>
      </c>
      <c r="AK18" s="180">
        <f t="shared" si="6"/>
        <v>0</v>
      </c>
      <c r="AL18" s="293">
        <v>0</v>
      </c>
      <c r="AM18" s="294">
        <v>0</v>
      </c>
      <c r="AN18" s="295">
        <f t="shared" si="7"/>
        <v>0</v>
      </c>
      <c r="AO18" s="232">
        <f t="shared" si="17"/>
        <v>0</v>
      </c>
      <c r="AP18" s="182">
        <f t="shared" si="17"/>
        <v>0</v>
      </c>
      <c r="AQ18" s="183">
        <f t="shared" si="17"/>
        <v>0</v>
      </c>
      <c r="AR18" s="293">
        <v>0</v>
      </c>
      <c r="AS18" s="294">
        <v>0</v>
      </c>
      <c r="AT18" s="295">
        <f t="shared" si="8"/>
        <v>0</v>
      </c>
      <c r="AU18" s="184">
        <f t="shared" si="18"/>
        <v>2.7666666666666666</v>
      </c>
      <c r="AV18" s="185">
        <f t="shared" si="9"/>
        <v>2</v>
      </c>
      <c r="AW18" s="186">
        <f t="shared" si="10"/>
        <v>2.3285714285714287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s="15" customFormat="1" ht="18" customHeight="1">
      <c r="A19" s="167" t="s">
        <v>5</v>
      </c>
      <c r="B19" s="293">
        <v>35</v>
      </c>
      <c r="C19" s="294">
        <v>34</v>
      </c>
      <c r="D19" s="295">
        <f t="shared" si="11"/>
        <v>69</v>
      </c>
      <c r="E19" s="293">
        <v>16</v>
      </c>
      <c r="F19" s="294">
        <v>14</v>
      </c>
      <c r="G19" s="295">
        <f t="shared" si="0"/>
        <v>30</v>
      </c>
      <c r="H19" s="230">
        <f t="shared" si="12"/>
        <v>0.45714285714285713</v>
      </c>
      <c r="I19" s="172">
        <f t="shared" si="12"/>
        <v>0.4117647058823529</v>
      </c>
      <c r="J19" s="173">
        <f t="shared" si="12"/>
        <v>0.43478260869565216</v>
      </c>
      <c r="K19" s="293">
        <v>9</v>
      </c>
      <c r="L19" s="294">
        <v>9</v>
      </c>
      <c r="M19" s="295">
        <f t="shared" si="1"/>
        <v>18</v>
      </c>
      <c r="N19" s="226">
        <f t="shared" si="13"/>
        <v>0.2571428571428571</v>
      </c>
      <c r="O19" s="151">
        <f t="shared" si="13"/>
        <v>0.2647058823529412</v>
      </c>
      <c r="P19" s="152">
        <f t="shared" si="13"/>
        <v>0.2608695652173913</v>
      </c>
      <c r="Q19" s="293">
        <v>61</v>
      </c>
      <c r="R19" s="294">
        <v>38</v>
      </c>
      <c r="S19" s="295">
        <f t="shared" si="2"/>
        <v>99</v>
      </c>
      <c r="T19" s="227">
        <f t="shared" si="14"/>
        <v>1.7428571428571429</v>
      </c>
      <c r="U19" s="156">
        <f t="shared" si="14"/>
        <v>1.1176470588235294</v>
      </c>
      <c r="V19" s="157">
        <f t="shared" si="14"/>
        <v>1.434782608695652</v>
      </c>
      <c r="W19" s="321">
        <v>18</v>
      </c>
      <c r="X19" s="321">
        <v>12</v>
      </c>
      <c r="Y19" s="295">
        <f t="shared" si="3"/>
        <v>30</v>
      </c>
      <c r="Z19" s="293">
        <v>0</v>
      </c>
      <c r="AA19" s="294">
        <v>0</v>
      </c>
      <c r="AB19" s="295">
        <f t="shared" si="4"/>
        <v>0</v>
      </c>
      <c r="AC19" s="231">
        <f t="shared" si="15"/>
        <v>0</v>
      </c>
      <c r="AD19" s="179">
        <f t="shared" si="15"/>
        <v>0</v>
      </c>
      <c r="AE19" s="180">
        <f t="shared" si="15"/>
        <v>0</v>
      </c>
      <c r="AF19" s="293">
        <v>0</v>
      </c>
      <c r="AG19" s="294">
        <v>0</v>
      </c>
      <c r="AH19" s="295">
        <f t="shared" si="5"/>
        <v>0</v>
      </c>
      <c r="AI19" s="231">
        <f t="shared" si="16"/>
        <v>0</v>
      </c>
      <c r="AJ19" s="179">
        <f t="shared" si="6"/>
        <v>0</v>
      </c>
      <c r="AK19" s="180">
        <f t="shared" si="6"/>
        <v>0</v>
      </c>
      <c r="AL19" s="293">
        <v>0</v>
      </c>
      <c r="AM19" s="294">
        <v>0</v>
      </c>
      <c r="AN19" s="295">
        <f t="shared" si="7"/>
        <v>0</v>
      </c>
      <c r="AO19" s="232">
        <f t="shared" si="17"/>
        <v>0</v>
      </c>
      <c r="AP19" s="182">
        <f t="shared" si="17"/>
        <v>0</v>
      </c>
      <c r="AQ19" s="183">
        <f t="shared" si="17"/>
        <v>0</v>
      </c>
      <c r="AR19" s="293">
        <v>0</v>
      </c>
      <c r="AS19" s="294">
        <v>0</v>
      </c>
      <c r="AT19" s="295">
        <f t="shared" si="8"/>
        <v>0</v>
      </c>
      <c r="AU19" s="184">
        <f t="shared" si="18"/>
        <v>1.7428571428571429</v>
      </c>
      <c r="AV19" s="185">
        <f t="shared" si="9"/>
        <v>1.1176470588235294</v>
      </c>
      <c r="AW19" s="186">
        <f t="shared" si="10"/>
        <v>1.434782608695652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s="15" customFormat="1" ht="18" customHeight="1">
      <c r="A20" s="167" t="s">
        <v>4</v>
      </c>
      <c r="B20" s="293">
        <v>73</v>
      </c>
      <c r="C20" s="294">
        <v>83</v>
      </c>
      <c r="D20" s="295">
        <f t="shared" si="11"/>
        <v>156</v>
      </c>
      <c r="E20" s="293">
        <v>32</v>
      </c>
      <c r="F20" s="294">
        <v>28</v>
      </c>
      <c r="G20" s="295">
        <f t="shared" si="0"/>
        <v>60</v>
      </c>
      <c r="H20" s="230">
        <f t="shared" si="12"/>
        <v>0.4383561643835616</v>
      </c>
      <c r="I20" s="172">
        <f t="shared" si="12"/>
        <v>0.3373493975903614</v>
      </c>
      <c r="J20" s="173">
        <f t="shared" si="12"/>
        <v>0.38461538461538464</v>
      </c>
      <c r="K20" s="293">
        <v>13</v>
      </c>
      <c r="L20" s="294">
        <v>9</v>
      </c>
      <c r="M20" s="295">
        <f t="shared" si="1"/>
        <v>22</v>
      </c>
      <c r="N20" s="226">
        <f t="shared" si="13"/>
        <v>0.1780821917808219</v>
      </c>
      <c r="O20" s="151">
        <f t="shared" si="13"/>
        <v>0.10843373493975904</v>
      </c>
      <c r="P20" s="152">
        <f t="shared" si="13"/>
        <v>0.14102564102564102</v>
      </c>
      <c r="Q20" s="293">
        <v>205</v>
      </c>
      <c r="R20" s="294">
        <v>156</v>
      </c>
      <c r="S20" s="295">
        <f t="shared" si="2"/>
        <v>361</v>
      </c>
      <c r="T20" s="227">
        <f t="shared" si="14"/>
        <v>2.808219178082192</v>
      </c>
      <c r="U20" s="156">
        <f t="shared" si="14"/>
        <v>1.8795180722891567</v>
      </c>
      <c r="V20" s="157">
        <f t="shared" si="14"/>
        <v>2.3141025641025643</v>
      </c>
      <c r="W20" s="320">
        <v>21</v>
      </c>
      <c r="X20" s="320">
        <v>8</v>
      </c>
      <c r="Y20" s="295">
        <f t="shared" si="3"/>
        <v>29</v>
      </c>
      <c r="Z20" s="293">
        <v>1</v>
      </c>
      <c r="AA20" s="294">
        <v>2</v>
      </c>
      <c r="AB20" s="295">
        <f t="shared" si="4"/>
        <v>3</v>
      </c>
      <c r="AC20" s="231">
        <f t="shared" si="15"/>
        <v>0.0136986301369863</v>
      </c>
      <c r="AD20" s="179">
        <f t="shared" si="15"/>
        <v>0.024096385542168676</v>
      </c>
      <c r="AE20" s="180">
        <f t="shared" si="15"/>
        <v>0.019230769230769232</v>
      </c>
      <c r="AF20" s="293">
        <v>0</v>
      </c>
      <c r="AG20" s="294">
        <v>0</v>
      </c>
      <c r="AH20" s="295">
        <f t="shared" si="5"/>
        <v>0</v>
      </c>
      <c r="AI20" s="231">
        <f t="shared" si="16"/>
        <v>0</v>
      </c>
      <c r="AJ20" s="179">
        <f t="shared" si="6"/>
        <v>0</v>
      </c>
      <c r="AK20" s="180">
        <f t="shared" si="6"/>
        <v>0</v>
      </c>
      <c r="AL20" s="293">
        <v>2</v>
      </c>
      <c r="AM20" s="294">
        <v>6</v>
      </c>
      <c r="AN20" s="295">
        <f t="shared" si="7"/>
        <v>8</v>
      </c>
      <c r="AO20" s="232">
        <f t="shared" si="17"/>
        <v>0.0273972602739726</v>
      </c>
      <c r="AP20" s="182">
        <f t="shared" si="17"/>
        <v>0.07228915662650602</v>
      </c>
      <c r="AQ20" s="183">
        <f t="shared" si="17"/>
        <v>0.05128205128205128</v>
      </c>
      <c r="AR20" s="293">
        <v>1</v>
      </c>
      <c r="AS20" s="294">
        <v>3</v>
      </c>
      <c r="AT20" s="295">
        <f t="shared" si="8"/>
        <v>4</v>
      </c>
      <c r="AU20" s="184">
        <f t="shared" si="18"/>
        <v>2.835616438356164</v>
      </c>
      <c r="AV20" s="185">
        <f t="shared" si="9"/>
        <v>1.9518072289156627</v>
      </c>
      <c r="AW20" s="186">
        <f t="shared" si="10"/>
        <v>2.3653846153846154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s="15" customFormat="1" ht="18" customHeight="1">
      <c r="A21" s="167" t="s">
        <v>3</v>
      </c>
      <c r="B21" s="293">
        <v>20</v>
      </c>
      <c r="C21" s="294">
        <v>20</v>
      </c>
      <c r="D21" s="295">
        <f t="shared" si="11"/>
        <v>40</v>
      </c>
      <c r="E21" s="293">
        <v>7</v>
      </c>
      <c r="F21" s="294">
        <v>11</v>
      </c>
      <c r="G21" s="295">
        <f t="shared" si="0"/>
        <v>18</v>
      </c>
      <c r="H21" s="230">
        <f t="shared" si="12"/>
        <v>0.35</v>
      </c>
      <c r="I21" s="172">
        <f t="shared" si="12"/>
        <v>0.55</v>
      </c>
      <c r="J21" s="173">
        <f t="shared" si="12"/>
        <v>0.45</v>
      </c>
      <c r="K21" s="293">
        <v>1</v>
      </c>
      <c r="L21" s="294">
        <v>2</v>
      </c>
      <c r="M21" s="295">
        <f t="shared" si="1"/>
        <v>3</v>
      </c>
      <c r="N21" s="226">
        <f t="shared" si="13"/>
        <v>0.05</v>
      </c>
      <c r="O21" s="151">
        <f t="shared" si="13"/>
        <v>0.1</v>
      </c>
      <c r="P21" s="152">
        <f t="shared" si="13"/>
        <v>0.075</v>
      </c>
      <c r="Q21" s="293">
        <v>23</v>
      </c>
      <c r="R21" s="294">
        <v>21</v>
      </c>
      <c r="S21" s="295">
        <f t="shared" si="2"/>
        <v>44</v>
      </c>
      <c r="T21" s="227">
        <f t="shared" si="14"/>
        <v>1.15</v>
      </c>
      <c r="U21" s="156">
        <f t="shared" si="14"/>
        <v>1.05</v>
      </c>
      <c r="V21" s="157">
        <f t="shared" si="14"/>
        <v>1.1</v>
      </c>
      <c r="W21" s="321">
        <v>1</v>
      </c>
      <c r="X21" s="321">
        <v>0</v>
      </c>
      <c r="Y21" s="295">
        <f t="shared" si="3"/>
        <v>1</v>
      </c>
      <c r="Z21" s="293">
        <v>0</v>
      </c>
      <c r="AA21" s="294">
        <v>0</v>
      </c>
      <c r="AB21" s="295">
        <f t="shared" si="4"/>
        <v>0</v>
      </c>
      <c r="AC21" s="231">
        <f t="shared" si="15"/>
        <v>0</v>
      </c>
      <c r="AD21" s="179">
        <f t="shared" si="15"/>
        <v>0</v>
      </c>
      <c r="AE21" s="180">
        <f t="shared" si="15"/>
        <v>0</v>
      </c>
      <c r="AF21" s="293">
        <v>0</v>
      </c>
      <c r="AG21" s="294">
        <v>0</v>
      </c>
      <c r="AH21" s="295">
        <f t="shared" si="5"/>
        <v>0</v>
      </c>
      <c r="AI21" s="231">
        <f t="shared" si="16"/>
        <v>0</v>
      </c>
      <c r="AJ21" s="179">
        <f t="shared" si="16"/>
        <v>0</v>
      </c>
      <c r="AK21" s="180">
        <f t="shared" si="16"/>
        <v>0</v>
      </c>
      <c r="AL21" s="293">
        <v>0</v>
      </c>
      <c r="AM21" s="294">
        <v>0</v>
      </c>
      <c r="AN21" s="295">
        <f t="shared" si="7"/>
        <v>0</v>
      </c>
      <c r="AO21" s="232">
        <f t="shared" si="17"/>
        <v>0</v>
      </c>
      <c r="AP21" s="182">
        <f t="shared" si="17"/>
        <v>0</v>
      </c>
      <c r="AQ21" s="183">
        <f t="shared" si="17"/>
        <v>0</v>
      </c>
      <c r="AR21" s="293">
        <v>0</v>
      </c>
      <c r="AS21" s="294">
        <v>0</v>
      </c>
      <c r="AT21" s="295">
        <f t="shared" si="8"/>
        <v>0</v>
      </c>
      <c r="AU21" s="184">
        <f t="shared" si="18"/>
        <v>1.15</v>
      </c>
      <c r="AV21" s="185">
        <f t="shared" si="9"/>
        <v>1.05</v>
      </c>
      <c r="AW21" s="186">
        <f t="shared" si="10"/>
        <v>1.1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s="15" customFormat="1" ht="18" customHeight="1">
      <c r="A22" s="167" t="s">
        <v>2</v>
      </c>
      <c r="B22" s="293">
        <v>15</v>
      </c>
      <c r="C22" s="294">
        <v>4</v>
      </c>
      <c r="D22" s="295">
        <f t="shared" si="11"/>
        <v>19</v>
      </c>
      <c r="E22" s="293">
        <v>9</v>
      </c>
      <c r="F22" s="294">
        <v>0</v>
      </c>
      <c r="G22" s="295">
        <f t="shared" si="0"/>
        <v>9</v>
      </c>
      <c r="H22" s="230">
        <f t="shared" si="12"/>
        <v>0.6</v>
      </c>
      <c r="I22" s="172">
        <f t="shared" si="12"/>
        <v>0</v>
      </c>
      <c r="J22" s="173">
        <f t="shared" si="12"/>
        <v>0.47368421052631576</v>
      </c>
      <c r="K22" s="293">
        <v>2</v>
      </c>
      <c r="L22" s="294">
        <v>0</v>
      </c>
      <c r="M22" s="295">
        <f t="shared" si="1"/>
        <v>2</v>
      </c>
      <c r="N22" s="226">
        <f t="shared" si="13"/>
        <v>0.13333333333333333</v>
      </c>
      <c r="O22" s="151">
        <f t="shared" si="13"/>
        <v>0</v>
      </c>
      <c r="P22" s="152">
        <f t="shared" si="13"/>
        <v>0.10526315789473684</v>
      </c>
      <c r="Q22" s="293">
        <v>34</v>
      </c>
      <c r="R22" s="294">
        <v>0</v>
      </c>
      <c r="S22" s="295">
        <f t="shared" si="2"/>
        <v>34</v>
      </c>
      <c r="T22" s="227">
        <f t="shared" si="14"/>
        <v>2.2666666666666666</v>
      </c>
      <c r="U22" s="156">
        <f t="shared" si="14"/>
        <v>0</v>
      </c>
      <c r="V22" s="157">
        <f t="shared" si="14"/>
        <v>1.7894736842105263</v>
      </c>
      <c r="W22" s="321">
        <v>0</v>
      </c>
      <c r="X22" s="321">
        <v>0</v>
      </c>
      <c r="Y22" s="295">
        <f t="shared" si="3"/>
        <v>0</v>
      </c>
      <c r="Z22" s="293">
        <v>0</v>
      </c>
      <c r="AA22" s="294">
        <v>0</v>
      </c>
      <c r="AB22" s="295">
        <f t="shared" si="4"/>
        <v>0</v>
      </c>
      <c r="AC22" s="231">
        <f t="shared" si="15"/>
        <v>0</v>
      </c>
      <c r="AD22" s="179">
        <f t="shared" si="15"/>
        <v>0</v>
      </c>
      <c r="AE22" s="180">
        <f t="shared" si="15"/>
        <v>0</v>
      </c>
      <c r="AF22" s="293">
        <v>0</v>
      </c>
      <c r="AG22" s="294">
        <v>0</v>
      </c>
      <c r="AH22" s="295">
        <f t="shared" si="5"/>
        <v>0</v>
      </c>
      <c r="AI22" s="231">
        <f t="shared" si="16"/>
        <v>0</v>
      </c>
      <c r="AJ22" s="179">
        <f t="shared" si="16"/>
        <v>0</v>
      </c>
      <c r="AK22" s="180">
        <f t="shared" si="16"/>
        <v>0</v>
      </c>
      <c r="AL22" s="293">
        <v>0</v>
      </c>
      <c r="AM22" s="294">
        <v>0</v>
      </c>
      <c r="AN22" s="295">
        <f t="shared" si="7"/>
        <v>0</v>
      </c>
      <c r="AO22" s="232">
        <f t="shared" si="17"/>
        <v>0</v>
      </c>
      <c r="AP22" s="182">
        <f t="shared" si="17"/>
        <v>0</v>
      </c>
      <c r="AQ22" s="183">
        <f t="shared" si="17"/>
        <v>0</v>
      </c>
      <c r="AR22" s="293">
        <v>0</v>
      </c>
      <c r="AS22" s="294">
        <v>0</v>
      </c>
      <c r="AT22" s="295">
        <f t="shared" si="8"/>
        <v>0</v>
      </c>
      <c r="AU22" s="184">
        <f t="shared" si="18"/>
        <v>2.2666666666666666</v>
      </c>
      <c r="AV22" s="185">
        <f t="shared" si="9"/>
        <v>0</v>
      </c>
      <c r="AW22" s="186">
        <f t="shared" si="10"/>
        <v>1.7894736842105263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s="15" customFormat="1" ht="18" customHeight="1">
      <c r="A23" s="240" t="s">
        <v>1</v>
      </c>
      <c r="B23" s="296">
        <v>8</v>
      </c>
      <c r="C23" s="297">
        <v>9</v>
      </c>
      <c r="D23" s="298">
        <f t="shared" si="11"/>
        <v>17</v>
      </c>
      <c r="E23" s="296">
        <v>4</v>
      </c>
      <c r="F23" s="297">
        <v>1</v>
      </c>
      <c r="G23" s="298">
        <f t="shared" si="0"/>
        <v>5</v>
      </c>
      <c r="H23" s="241">
        <f t="shared" si="12"/>
        <v>0.5</v>
      </c>
      <c r="I23" s="242">
        <f t="shared" si="12"/>
        <v>0.1111111111111111</v>
      </c>
      <c r="J23" s="243">
        <f t="shared" si="12"/>
        <v>0.29411764705882354</v>
      </c>
      <c r="K23" s="296">
        <v>4</v>
      </c>
      <c r="L23" s="297">
        <v>1</v>
      </c>
      <c r="M23" s="298">
        <f t="shared" si="1"/>
        <v>5</v>
      </c>
      <c r="N23" s="244">
        <f t="shared" si="13"/>
        <v>0.5</v>
      </c>
      <c r="O23" s="245">
        <f t="shared" si="13"/>
        <v>0.1111111111111111</v>
      </c>
      <c r="P23" s="246">
        <f t="shared" si="13"/>
        <v>0.29411764705882354</v>
      </c>
      <c r="Q23" s="296">
        <v>0</v>
      </c>
      <c r="R23" s="297">
        <v>1</v>
      </c>
      <c r="S23" s="298">
        <f t="shared" si="2"/>
        <v>1</v>
      </c>
      <c r="T23" s="247">
        <f t="shared" si="14"/>
        <v>0</v>
      </c>
      <c r="U23" s="248">
        <f t="shared" si="14"/>
        <v>0.1111111111111111</v>
      </c>
      <c r="V23" s="249">
        <f t="shared" si="14"/>
        <v>0.058823529411764705</v>
      </c>
      <c r="W23" s="320">
        <v>0</v>
      </c>
      <c r="X23" s="320">
        <v>1</v>
      </c>
      <c r="Y23" s="298">
        <f t="shared" si="3"/>
        <v>1</v>
      </c>
      <c r="Z23" s="296">
        <v>0</v>
      </c>
      <c r="AA23" s="297">
        <v>0</v>
      </c>
      <c r="AB23" s="298">
        <f t="shared" si="4"/>
        <v>0</v>
      </c>
      <c r="AC23" s="250">
        <f t="shared" si="15"/>
        <v>0</v>
      </c>
      <c r="AD23" s="251">
        <f t="shared" si="15"/>
        <v>0</v>
      </c>
      <c r="AE23" s="252">
        <f t="shared" si="15"/>
        <v>0</v>
      </c>
      <c r="AF23" s="296">
        <v>0</v>
      </c>
      <c r="AG23" s="297">
        <v>0</v>
      </c>
      <c r="AH23" s="298">
        <f t="shared" si="5"/>
        <v>0</v>
      </c>
      <c r="AI23" s="250">
        <f t="shared" si="16"/>
        <v>0</v>
      </c>
      <c r="AJ23" s="251">
        <f t="shared" si="16"/>
        <v>0</v>
      </c>
      <c r="AK23" s="252">
        <f t="shared" si="16"/>
        <v>0</v>
      </c>
      <c r="AL23" s="296">
        <v>0</v>
      </c>
      <c r="AM23" s="297">
        <v>0</v>
      </c>
      <c r="AN23" s="298">
        <f t="shared" si="7"/>
        <v>0</v>
      </c>
      <c r="AO23" s="253">
        <f t="shared" si="17"/>
        <v>0</v>
      </c>
      <c r="AP23" s="254">
        <f t="shared" si="17"/>
        <v>0</v>
      </c>
      <c r="AQ23" s="255">
        <f t="shared" si="17"/>
        <v>0</v>
      </c>
      <c r="AR23" s="296">
        <v>0</v>
      </c>
      <c r="AS23" s="297">
        <v>0</v>
      </c>
      <c r="AT23" s="298">
        <f t="shared" si="8"/>
        <v>0</v>
      </c>
      <c r="AU23" s="314">
        <f t="shared" si="18"/>
        <v>0</v>
      </c>
      <c r="AV23" s="315">
        <f t="shared" si="9"/>
        <v>0.1111111111111111</v>
      </c>
      <c r="AW23" s="316">
        <f t="shared" si="10"/>
        <v>0.058823529411764705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s="15" customFormat="1" ht="18" customHeight="1">
      <c r="A24" s="256" t="s">
        <v>66</v>
      </c>
      <c r="B24" s="299">
        <f>SUM(B5:B23)</f>
        <v>2076</v>
      </c>
      <c r="C24" s="300">
        <f>SUM(C5:C23)</f>
        <v>2067</v>
      </c>
      <c r="D24" s="301">
        <f t="shared" si="11"/>
        <v>4143</v>
      </c>
      <c r="E24" s="299">
        <f>SUM(E5:E23)</f>
        <v>738</v>
      </c>
      <c r="F24" s="300">
        <f>SUM(F5:F23)</f>
        <v>676</v>
      </c>
      <c r="G24" s="301">
        <f t="shared" si="0"/>
        <v>1414</v>
      </c>
      <c r="H24" s="257">
        <f t="shared" si="12"/>
        <v>0.3554913294797688</v>
      </c>
      <c r="I24" s="258">
        <f t="shared" si="12"/>
        <v>0.3270440251572327</v>
      </c>
      <c r="J24" s="259">
        <f t="shared" si="12"/>
        <v>0.34129857591117546</v>
      </c>
      <c r="K24" s="299">
        <f>SUM(K5:K23)</f>
        <v>257</v>
      </c>
      <c r="L24" s="299">
        <f>SUM(L5:L23)</f>
        <v>234</v>
      </c>
      <c r="M24" s="301">
        <f t="shared" si="1"/>
        <v>491</v>
      </c>
      <c r="N24" s="260">
        <f t="shared" si="13"/>
        <v>0.12379576107899808</v>
      </c>
      <c r="O24" s="261">
        <f t="shared" si="13"/>
        <v>0.11320754716981132</v>
      </c>
      <c r="P24" s="262">
        <f t="shared" si="13"/>
        <v>0.1185131547188028</v>
      </c>
      <c r="Q24" s="299">
        <f>SUM(Q5:Q23)</f>
        <v>3007</v>
      </c>
      <c r="R24" s="299">
        <f>SUM(R5:R23)</f>
        <v>2469</v>
      </c>
      <c r="S24" s="301">
        <f t="shared" si="2"/>
        <v>5476</v>
      </c>
      <c r="T24" s="263">
        <f t="shared" si="14"/>
        <v>1.4484585741811176</v>
      </c>
      <c r="U24" s="264">
        <f t="shared" si="14"/>
        <v>1.1944847605224964</v>
      </c>
      <c r="V24" s="265">
        <f t="shared" si="14"/>
        <v>1.3217475259473812</v>
      </c>
      <c r="W24" s="299">
        <f aca="true" t="shared" si="19" ref="W24:X24">SUM(W5:W23)</f>
        <v>375</v>
      </c>
      <c r="X24" s="300">
        <f t="shared" si="19"/>
        <v>425</v>
      </c>
      <c r="Y24" s="301">
        <f t="shared" si="3"/>
        <v>800</v>
      </c>
      <c r="Z24" s="299">
        <f>SUM(Z5:Z23)</f>
        <v>6</v>
      </c>
      <c r="AA24" s="300">
        <f>SUM(AA5:AA23)</f>
        <v>4</v>
      </c>
      <c r="AB24" s="301">
        <f t="shared" si="4"/>
        <v>10</v>
      </c>
      <c r="AC24" s="266">
        <f t="shared" si="15"/>
        <v>0.002890173410404624</v>
      </c>
      <c r="AD24" s="267">
        <f t="shared" si="15"/>
        <v>0.0019351717464925011</v>
      </c>
      <c r="AE24" s="268">
        <f t="shared" si="15"/>
        <v>0.0024137098720733766</v>
      </c>
      <c r="AF24" s="299">
        <f>SUM(AF5:AF23)</f>
        <v>2</v>
      </c>
      <c r="AG24" s="300">
        <f>SUM(AG5:AG23)</f>
        <v>0</v>
      </c>
      <c r="AH24" s="301">
        <f t="shared" si="5"/>
        <v>2</v>
      </c>
      <c r="AI24" s="266">
        <f t="shared" si="16"/>
        <v>0.0009633911368015414</v>
      </c>
      <c r="AJ24" s="267">
        <f t="shared" si="16"/>
        <v>0</v>
      </c>
      <c r="AK24" s="268">
        <f t="shared" si="16"/>
        <v>0.0004827419744146754</v>
      </c>
      <c r="AL24" s="299">
        <f aca="true" t="shared" si="20" ref="AL24:AM24">SUM(AL5:AL23)</f>
        <v>7</v>
      </c>
      <c r="AM24" s="300">
        <f t="shared" si="20"/>
        <v>9</v>
      </c>
      <c r="AN24" s="301">
        <f t="shared" si="7"/>
        <v>16</v>
      </c>
      <c r="AO24" s="269">
        <f t="shared" si="17"/>
        <v>0.003371868978805395</v>
      </c>
      <c r="AP24" s="270">
        <f t="shared" si="17"/>
        <v>0.0043541364296081275</v>
      </c>
      <c r="AQ24" s="271">
        <f t="shared" si="17"/>
        <v>0.003861935795317403</v>
      </c>
      <c r="AR24" s="299">
        <f aca="true" t="shared" si="21" ref="AR24:AS24">SUM(AR5:AR23)</f>
        <v>6</v>
      </c>
      <c r="AS24" s="300">
        <f t="shared" si="21"/>
        <v>8</v>
      </c>
      <c r="AT24" s="301">
        <f t="shared" si="8"/>
        <v>14</v>
      </c>
      <c r="AU24" s="211">
        <f t="shared" si="18"/>
        <v>1.451830443159923</v>
      </c>
      <c r="AV24" s="313">
        <f t="shared" si="9"/>
        <v>1.1988388969521044</v>
      </c>
      <c r="AW24" s="213">
        <f t="shared" si="10"/>
        <v>1.3256094617426986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s="15" customFormat="1" ht="18" customHeight="1">
      <c r="A25" s="256" t="s">
        <v>67</v>
      </c>
      <c r="B25" s="299">
        <v>27</v>
      </c>
      <c r="C25" s="300">
        <v>22</v>
      </c>
      <c r="D25" s="301">
        <f t="shared" si="11"/>
        <v>49</v>
      </c>
      <c r="E25" s="299">
        <v>4</v>
      </c>
      <c r="F25" s="300">
        <v>5</v>
      </c>
      <c r="G25" s="301">
        <v>9</v>
      </c>
      <c r="H25" s="257">
        <f aca="true" t="shared" si="22" ref="H25">E25/B25</f>
        <v>0.14814814814814814</v>
      </c>
      <c r="I25" s="258">
        <f aca="true" t="shared" si="23" ref="I25">F25/C25</f>
        <v>0.22727272727272727</v>
      </c>
      <c r="J25" s="259">
        <f aca="true" t="shared" si="24" ref="J25">G25/D25</f>
        <v>0.1836734693877551</v>
      </c>
      <c r="K25" s="299">
        <v>2</v>
      </c>
      <c r="L25" s="300">
        <v>3</v>
      </c>
      <c r="M25" s="301">
        <v>5</v>
      </c>
      <c r="N25" s="260">
        <f aca="true" t="shared" si="25" ref="N25">K25/B25</f>
        <v>0.07407407407407407</v>
      </c>
      <c r="O25" s="261">
        <f aca="true" t="shared" si="26" ref="O25">L25/C25</f>
        <v>0.13636363636363635</v>
      </c>
      <c r="P25" s="262">
        <f aca="true" t="shared" si="27" ref="P25">M25/D25</f>
        <v>0.10204081632653061</v>
      </c>
      <c r="Q25" s="299">
        <v>7</v>
      </c>
      <c r="R25" s="300">
        <v>16</v>
      </c>
      <c r="S25" s="301">
        <v>23</v>
      </c>
      <c r="T25" s="263">
        <f aca="true" t="shared" si="28" ref="T25:T26">Q25/B25</f>
        <v>0.25925925925925924</v>
      </c>
      <c r="U25" s="264">
        <f aca="true" t="shared" si="29" ref="U25:U26">R25/C25</f>
        <v>0.7272727272727273</v>
      </c>
      <c r="V25" s="265">
        <f aca="true" t="shared" si="30" ref="V25:V26">S25/D25</f>
        <v>0.46938775510204084</v>
      </c>
      <c r="W25" s="299">
        <v>2</v>
      </c>
      <c r="X25" s="300">
        <v>10</v>
      </c>
      <c r="Y25" s="301">
        <v>12</v>
      </c>
      <c r="Z25" s="299">
        <v>0</v>
      </c>
      <c r="AA25" s="300">
        <v>0</v>
      </c>
      <c r="AB25" s="301">
        <v>0</v>
      </c>
      <c r="AC25" s="266">
        <f aca="true" t="shared" si="31" ref="AC25">Z25/B25</f>
        <v>0</v>
      </c>
      <c r="AD25" s="267">
        <f aca="true" t="shared" si="32" ref="AD25">AA25/C25</f>
        <v>0</v>
      </c>
      <c r="AE25" s="268">
        <f aca="true" t="shared" si="33" ref="AE25">AB25/D25</f>
        <v>0</v>
      </c>
      <c r="AF25" s="299">
        <v>0</v>
      </c>
      <c r="AG25" s="300">
        <v>0</v>
      </c>
      <c r="AH25" s="301">
        <v>0</v>
      </c>
      <c r="AI25" s="266">
        <f aca="true" t="shared" si="34" ref="AI25">AF25/B25</f>
        <v>0</v>
      </c>
      <c r="AJ25" s="267">
        <f aca="true" t="shared" si="35" ref="AJ25">AG25/C25</f>
        <v>0</v>
      </c>
      <c r="AK25" s="268">
        <f aca="true" t="shared" si="36" ref="AK25">AH25/D25</f>
        <v>0</v>
      </c>
      <c r="AL25" s="299">
        <v>0</v>
      </c>
      <c r="AM25" s="300">
        <v>0</v>
      </c>
      <c r="AN25" s="301">
        <v>0</v>
      </c>
      <c r="AO25" s="269">
        <f aca="true" t="shared" si="37" ref="AO25">AL25/B25</f>
        <v>0</v>
      </c>
      <c r="AP25" s="270">
        <f aca="true" t="shared" si="38" ref="AP25">AM25/C25</f>
        <v>0</v>
      </c>
      <c r="AQ25" s="271">
        <f aca="true" t="shared" si="39" ref="AQ25">AN25/D25</f>
        <v>0</v>
      </c>
      <c r="AR25" s="299">
        <v>0</v>
      </c>
      <c r="AS25" s="300">
        <v>1</v>
      </c>
      <c r="AT25" s="301">
        <v>1</v>
      </c>
      <c r="AU25" s="211">
        <f aca="true" t="shared" si="40" ref="AU25:AU26">(Q25+AL25)/B25</f>
        <v>0.25925925925925924</v>
      </c>
      <c r="AV25" s="313">
        <f aca="true" t="shared" si="41" ref="AV25">(R25+AM25)/C25</f>
        <v>0.7272727272727273</v>
      </c>
      <c r="AW25" s="213">
        <f aca="true" t="shared" si="42" ref="AW25:AW26">(S25+AN25)/D25</f>
        <v>0.46938775510204084</v>
      </c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s="99" customFormat="1" ht="18" customHeight="1">
      <c r="A26" s="288" t="s">
        <v>68</v>
      </c>
      <c r="B26" s="299">
        <v>94</v>
      </c>
      <c r="C26" s="300">
        <v>91</v>
      </c>
      <c r="D26" s="301">
        <v>185</v>
      </c>
      <c r="E26" s="299">
        <v>34</v>
      </c>
      <c r="F26" s="300">
        <v>24</v>
      </c>
      <c r="G26" s="301">
        <v>58</v>
      </c>
      <c r="H26" s="257">
        <v>0</v>
      </c>
      <c r="I26" s="258">
        <v>0</v>
      </c>
      <c r="J26" s="259">
        <v>0</v>
      </c>
      <c r="K26" s="299">
        <v>19</v>
      </c>
      <c r="L26" s="300">
        <v>25</v>
      </c>
      <c r="M26" s="301">
        <v>44</v>
      </c>
      <c r="N26" s="260">
        <v>0</v>
      </c>
      <c r="O26" s="261">
        <v>0</v>
      </c>
      <c r="P26" s="262">
        <v>0</v>
      </c>
      <c r="Q26" s="299">
        <v>103</v>
      </c>
      <c r="R26" s="300">
        <v>77</v>
      </c>
      <c r="S26" s="301">
        <v>180</v>
      </c>
      <c r="T26" s="263">
        <f t="shared" si="28"/>
        <v>1.0957446808510638</v>
      </c>
      <c r="U26" s="264">
        <f t="shared" si="29"/>
        <v>0.8461538461538461</v>
      </c>
      <c r="V26" s="265">
        <f t="shared" si="30"/>
        <v>0.972972972972973</v>
      </c>
      <c r="W26" s="299">
        <v>13</v>
      </c>
      <c r="X26" s="300">
        <v>14</v>
      </c>
      <c r="Y26" s="301">
        <v>27</v>
      </c>
      <c r="Z26" s="299">
        <v>4</v>
      </c>
      <c r="AA26" s="300">
        <v>5</v>
      </c>
      <c r="AB26" s="301">
        <v>9</v>
      </c>
      <c r="AC26" s="266">
        <f aca="true" t="shared" si="43" ref="AC26">Z26/B26</f>
        <v>0.0425531914893617</v>
      </c>
      <c r="AD26" s="267">
        <f aca="true" t="shared" si="44" ref="AD26">AA26/C26</f>
        <v>0.054945054945054944</v>
      </c>
      <c r="AE26" s="268">
        <f aca="true" t="shared" si="45" ref="AE26">AB26/D26</f>
        <v>0.04864864864864865</v>
      </c>
      <c r="AF26" s="299">
        <v>2</v>
      </c>
      <c r="AG26" s="300">
        <v>3</v>
      </c>
      <c r="AH26" s="301">
        <v>5</v>
      </c>
      <c r="AI26" s="266">
        <f aca="true" t="shared" si="46" ref="AI26">AF26/B26</f>
        <v>0.02127659574468085</v>
      </c>
      <c r="AJ26" s="267">
        <f aca="true" t="shared" si="47" ref="AJ26">AG26/C26</f>
        <v>0.03296703296703297</v>
      </c>
      <c r="AK26" s="268">
        <f aca="true" t="shared" si="48" ref="AK26">AH26/D26</f>
        <v>0.02702702702702703</v>
      </c>
      <c r="AL26" s="299">
        <v>7</v>
      </c>
      <c r="AM26" s="300">
        <v>16</v>
      </c>
      <c r="AN26" s="301">
        <v>23</v>
      </c>
      <c r="AO26" s="269">
        <f aca="true" t="shared" si="49" ref="AO26">AL26/B26</f>
        <v>0.07446808510638298</v>
      </c>
      <c r="AP26" s="270">
        <f aca="true" t="shared" si="50" ref="AP26">AM26/C26</f>
        <v>0.17582417582417584</v>
      </c>
      <c r="AQ26" s="271">
        <f aca="true" t="shared" si="51" ref="AQ26">AN26/D26</f>
        <v>0.12432432432432433</v>
      </c>
      <c r="AR26" s="299">
        <v>0</v>
      </c>
      <c r="AS26" s="300">
        <v>1</v>
      </c>
      <c r="AT26" s="301">
        <v>1</v>
      </c>
      <c r="AU26" s="211">
        <f t="shared" si="40"/>
        <v>1.1702127659574468</v>
      </c>
      <c r="AV26" s="313">
        <v>0</v>
      </c>
      <c r="AW26" s="213">
        <f t="shared" si="42"/>
        <v>1.0972972972972972</v>
      </c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</row>
    <row r="27" spans="1:60" s="11" customFormat="1" ht="18" customHeight="1" thickBot="1">
      <c r="A27" s="272" t="s">
        <v>69</v>
      </c>
      <c r="B27" s="302">
        <v>1</v>
      </c>
      <c r="C27" s="303">
        <v>0</v>
      </c>
      <c r="D27" s="304">
        <v>1</v>
      </c>
      <c r="E27" s="302">
        <v>0</v>
      </c>
      <c r="F27" s="303">
        <v>0</v>
      </c>
      <c r="G27" s="304">
        <v>0</v>
      </c>
      <c r="H27" s="273">
        <v>0</v>
      </c>
      <c r="I27" s="274">
        <v>0</v>
      </c>
      <c r="J27" s="275">
        <v>0</v>
      </c>
      <c r="K27" s="308">
        <v>0</v>
      </c>
      <c r="L27" s="309">
        <v>0</v>
      </c>
      <c r="M27" s="304">
        <v>0</v>
      </c>
      <c r="N27" s="276">
        <v>0</v>
      </c>
      <c r="O27" s="277">
        <v>0</v>
      </c>
      <c r="P27" s="278">
        <v>0</v>
      </c>
      <c r="Q27" s="302">
        <v>0</v>
      </c>
      <c r="R27" s="303">
        <v>0</v>
      </c>
      <c r="S27" s="304">
        <v>0</v>
      </c>
      <c r="T27" s="279">
        <v>0</v>
      </c>
      <c r="U27" s="280">
        <v>0</v>
      </c>
      <c r="V27" s="281">
        <v>0</v>
      </c>
      <c r="W27" s="308">
        <v>0</v>
      </c>
      <c r="X27" s="309">
        <v>0</v>
      </c>
      <c r="Y27" s="304">
        <v>0</v>
      </c>
      <c r="Z27" s="308">
        <v>0</v>
      </c>
      <c r="AA27" s="309">
        <v>0</v>
      </c>
      <c r="AB27" s="304">
        <v>0</v>
      </c>
      <c r="AC27" s="282">
        <v>0</v>
      </c>
      <c r="AD27" s="283">
        <v>0</v>
      </c>
      <c r="AE27" s="284">
        <v>0</v>
      </c>
      <c r="AF27" s="308">
        <v>0</v>
      </c>
      <c r="AG27" s="309">
        <v>0</v>
      </c>
      <c r="AH27" s="304">
        <v>0</v>
      </c>
      <c r="AI27" s="282">
        <v>0</v>
      </c>
      <c r="AJ27" s="283">
        <v>0</v>
      </c>
      <c r="AK27" s="284">
        <v>0</v>
      </c>
      <c r="AL27" s="308">
        <v>0</v>
      </c>
      <c r="AM27" s="309">
        <v>0</v>
      </c>
      <c r="AN27" s="304">
        <v>0</v>
      </c>
      <c r="AO27" s="285">
        <v>0</v>
      </c>
      <c r="AP27" s="286">
        <v>0</v>
      </c>
      <c r="AQ27" s="287">
        <v>0</v>
      </c>
      <c r="AR27" s="308">
        <v>0</v>
      </c>
      <c r="AS27" s="309">
        <v>0</v>
      </c>
      <c r="AT27" s="304">
        <v>0</v>
      </c>
      <c r="AU27" s="360">
        <f t="shared" si="18"/>
        <v>0</v>
      </c>
      <c r="AV27" s="361">
        <v>0</v>
      </c>
      <c r="AW27" s="362">
        <f t="shared" si="10"/>
        <v>0</v>
      </c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8" customHeight="1" thickTop="1">
      <c r="A28" s="239" t="s">
        <v>78</v>
      </c>
      <c r="B28" s="305">
        <f>SUM(B24:B27)</f>
        <v>2198</v>
      </c>
      <c r="C28" s="306">
        <f>SUM(C24:C27)</f>
        <v>2180</v>
      </c>
      <c r="D28" s="307">
        <f t="shared" si="11"/>
        <v>4378</v>
      </c>
      <c r="E28" s="305">
        <f>SUM(E24:E27)</f>
        <v>776</v>
      </c>
      <c r="F28" s="306">
        <f>SUM(F24:F27)</f>
        <v>705</v>
      </c>
      <c r="G28" s="307">
        <f t="shared" si="0"/>
        <v>1481</v>
      </c>
      <c r="H28" s="233">
        <f t="shared" si="12"/>
        <v>0.35304822565969063</v>
      </c>
      <c r="I28" s="196">
        <f t="shared" si="12"/>
        <v>0.32339449541284404</v>
      </c>
      <c r="J28" s="197">
        <f t="shared" si="12"/>
        <v>0.338282320694381</v>
      </c>
      <c r="K28" s="310">
        <f>SUM(K24:K27)</f>
        <v>278</v>
      </c>
      <c r="L28" s="311">
        <f>SUM(L24:L27)</f>
        <v>262</v>
      </c>
      <c r="M28" s="307">
        <f t="shared" si="1"/>
        <v>540</v>
      </c>
      <c r="N28" s="234">
        <f t="shared" si="13"/>
        <v>0.1264786169244768</v>
      </c>
      <c r="O28" s="200">
        <f t="shared" si="13"/>
        <v>0.12018348623853212</v>
      </c>
      <c r="P28" s="201">
        <f t="shared" si="13"/>
        <v>0.12334399269072636</v>
      </c>
      <c r="Q28" s="305">
        <f>SUM(Q24:Q27)</f>
        <v>3117</v>
      </c>
      <c r="R28" s="306">
        <f>SUM(R24:R27)</f>
        <v>2562</v>
      </c>
      <c r="S28" s="307">
        <f t="shared" si="2"/>
        <v>5679</v>
      </c>
      <c r="T28" s="235">
        <f t="shared" si="14"/>
        <v>1.4181073703366698</v>
      </c>
      <c r="U28" s="203">
        <f t="shared" si="14"/>
        <v>1.1752293577981652</v>
      </c>
      <c r="V28" s="204">
        <f t="shared" si="14"/>
        <v>1.2971676564641388</v>
      </c>
      <c r="W28" s="310">
        <f>SUM(W24:W27)</f>
        <v>390</v>
      </c>
      <c r="X28" s="311">
        <f>SUM(X24:X27)</f>
        <v>449</v>
      </c>
      <c r="Y28" s="307">
        <f t="shared" si="3"/>
        <v>839</v>
      </c>
      <c r="Z28" s="310">
        <f>SUM(Z24:Z27)</f>
        <v>10</v>
      </c>
      <c r="AA28" s="311">
        <f>SUM(AA24:AA27)</f>
        <v>9</v>
      </c>
      <c r="AB28" s="307">
        <f t="shared" si="4"/>
        <v>19</v>
      </c>
      <c r="AC28" s="236">
        <f t="shared" si="15"/>
        <v>0.004549590536851683</v>
      </c>
      <c r="AD28" s="206">
        <f t="shared" si="15"/>
        <v>0.004128440366972477</v>
      </c>
      <c r="AE28" s="207">
        <f t="shared" si="15"/>
        <v>0.004339881224303335</v>
      </c>
      <c r="AF28" s="310">
        <f>SUM(AF24:AF27)</f>
        <v>4</v>
      </c>
      <c r="AG28" s="311">
        <f>SUM(AG24:AG27)</f>
        <v>3</v>
      </c>
      <c r="AH28" s="307">
        <f t="shared" si="5"/>
        <v>7</v>
      </c>
      <c r="AI28" s="236">
        <f t="shared" si="16"/>
        <v>0.0018198362147406734</v>
      </c>
      <c r="AJ28" s="206">
        <f t="shared" si="16"/>
        <v>0.0013761467889908258</v>
      </c>
      <c r="AK28" s="207">
        <f t="shared" si="16"/>
        <v>0.0015989036089538603</v>
      </c>
      <c r="AL28" s="310">
        <f>SUM(AL24:AL27)</f>
        <v>14</v>
      </c>
      <c r="AM28" s="311">
        <f>SUM(AM24:AM27)</f>
        <v>25</v>
      </c>
      <c r="AN28" s="307">
        <f t="shared" si="7"/>
        <v>39</v>
      </c>
      <c r="AO28" s="237">
        <f t="shared" si="17"/>
        <v>0.006369426751592357</v>
      </c>
      <c r="AP28" s="209">
        <f t="shared" si="17"/>
        <v>0.011467889908256881</v>
      </c>
      <c r="AQ28" s="238">
        <f t="shared" si="17"/>
        <v>0.008908177249885792</v>
      </c>
      <c r="AR28" s="312">
        <f>SUM(AR24:AR27)</f>
        <v>6</v>
      </c>
      <c r="AS28" s="311">
        <f>SUM(AS24:AS27)</f>
        <v>10</v>
      </c>
      <c r="AT28" s="317">
        <f t="shared" si="8"/>
        <v>16</v>
      </c>
      <c r="AU28" s="211">
        <f t="shared" si="18"/>
        <v>1.4244767970882621</v>
      </c>
      <c r="AV28" s="313">
        <f t="shared" si="9"/>
        <v>1.186697247706422</v>
      </c>
      <c r="AW28" s="213">
        <f t="shared" si="10"/>
        <v>1.3060758337140246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</sheetData>
  <mergeCells count="17"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  <mergeCell ref="AU3:AW3"/>
    <mergeCell ref="AL3:AN3"/>
    <mergeCell ref="AO3:AQ3"/>
    <mergeCell ref="AR3:AT3"/>
    <mergeCell ref="AF3:AH3"/>
    <mergeCell ref="AI3:AK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2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2018-05-28T05:24:27Z</cp:lastPrinted>
  <dcterms:created xsi:type="dcterms:W3CDTF">2017-07-06T10:01:11Z</dcterms:created>
  <dcterms:modified xsi:type="dcterms:W3CDTF">2018-05-28T09:20:19Z</dcterms:modified>
  <cp:category/>
  <cp:version/>
  <cp:contentType/>
  <cp:contentStatus/>
</cp:coreProperties>
</file>