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6945" windowHeight="3615" activeTab="1"/>
  </bookViews>
  <sheets>
    <sheet name="旧市町村" sheetId="1" r:id="rId1"/>
    <sheet name="19市町" sheetId="2" r:id="rId2"/>
  </sheets>
  <definedNames/>
  <calcPr fullCalcOnLoad="1"/>
</workbook>
</file>

<file path=xl/sharedStrings.xml><?xml version="1.0" encoding="utf-8"?>
<sst xmlns="http://schemas.openxmlformats.org/spreadsheetml/2006/main" count="188" uniqueCount="98">
  <si>
    <t>う歯罹患状況</t>
  </si>
  <si>
    <t>う歯数（本）</t>
  </si>
  <si>
    <t>咬合異常（人）</t>
  </si>
  <si>
    <t>口腔軟組織疾患（人）</t>
  </si>
  <si>
    <t>市町村</t>
  </si>
  <si>
    <t>対象児数</t>
  </si>
  <si>
    <t>受診児数</t>
  </si>
  <si>
    <t>受診率</t>
  </si>
  <si>
    <t>フッ素塗布</t>
  </si>
  <si>
    <t>う蝕なし</t>
  </si>
  <si>
    <t>Ａ型</t>
  </si>
  <si>
    <t>Ｂ型</t>
  </si>
  <si>
    <t>Ｃ１型</t>
  </si>
  <si>
    <t>Ｃ２型</t>
  </si>
  <si>
    <t>Ｃ不明型</t>
  </si>
  <si>
    <t>型不明</t>
  </si>
  <si>
    <t>罹患者計</t>
  </si>
  <si>
    <t>罹患者率</t>
  </si>
  <si>
    <t>Ｃのある者︵再掲︶</t>
  </si>
  <si>
    <t>未処置歯数</t>
  </si>
  <si>
    <t>処置歯数</t>
  </si>
  <si>
    <t>総数</t>
  </si>
  <si>
    <t>一人平均う歯数</t>
  </si>
  <si>
    <t>要観察歯数</t>
  </si>
  <si>
    <t>反対咬合ａ</t>
  </si>
  <si>
    <t>上顎前突ｂ</t>
  </si>
  <si>
    <t>開咬ｃ</t>
  </si>
  <si>
    <t>そう生ｄ</t>
  </si>
  <si>
    <t>正中離開ｅ</t>
  </si>
  <si>
    <t>その他ｆ</t>
  </si>
  <si>
    <t>計</t>
  </si>
  <si>
    <t>Ｌ</t>
  </si>
  <si>
    <t>Ｓ</t>
  </si>
  <si>
    <t>なし</t>
  </si>
  <si>
    <t>要フォロー</t>
  </si>
  <si>
    <t>草津市</t>
  </si>
  <si>
    <t>守山市</t>
  </si>
  <si>
    <t>近江八幡市</t>
  </si>
  <si>
    <t>日野町</t>
  </si>
  <si>
    <t>竜王町</t>
  </si>
  <si>
    <t>彦根市</t>
  </si>
  <si>
    <t>豊郷町</t>
  </si>
  <si>
    <t>甲良町</t>
  </si>
  <si>
    <t>多賀町</t>
  </si>
  <si>
    <t>保健所別</t>
  </si>
  <si>
    <t>草津</t>
  </si>
  <si>
    <t>彦根</t>
  </si>
  <si>
    <t>長浜</t>
  </si>
  <si>
    <t>大津市</t>
  </si>
  <si>
    <t>野洲市</t>
  </si>
  <si>
    <t>湖南市</t>
  </si>
  <si>
    <t>甲賀市</t>
  </si>
  <si>
    <t>旧水口町</t>
  </si>
  <si>
    <t>旧土山町</t>
  </si>
  <si>
    <t>旧甲賀町</t>
  </si>
  <si>
    <t>旧甲南町</t>
  </si>
  <si>
    <t>旧信楽町</t>
  </si>
  <si>
    <t>東近江市</t>
  </si>
  <si>
    <t>愛荘町</t>
  </si>
  <si>
    <t>長浜市</t>
  </si>
  <si>
    <t>米原市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</si>
  <si>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</si>
  <si>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</si>
  <si>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</si>
  <si>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</si>
  <si>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</si>
  <si>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</si>
  <si>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</si>
  <si>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滋賀県</t>
  </si>
  <si>
    <t>フッ素塗布率</t>
  </si>
  <si>
    <t>滋賀県</t>
  </si>
  <si>
    <t>甲賀</t>
  </si>
  <si>
    <t>東近江</t>
  </si>
  <si>
    <t>高島</t>
  </si>
  <si>
    <t>栗東市</t>
  </si>
  <si>
    <t>旧八日市市</t>
  </si>
  <si>
    <t>旧蒲生町</t>
  </si>
  <si>
    <t>旧永源寺町</t>
  </si>
  <si>
    <t>旧五個荘町</t>
  </si>
  <si>
    <t>旧能登川町</t>
  </si>
  <si>
    <t>旧愛東町</t>
  </si>
  <si>
    <t>旧湖東町</t>
  </si>
  <si>
    <t>保健所</t>
  </si>
  <si>
    <t>旧愛知川町</t>
  </si>
  <si>
    <t>旧秦荘町</t>
  </si>
  <si>
    <t>大津市</t>
  </si>
  <si>
    <t>旧びわ町</t>
  </si>
  <si>
    <t>旧浅井町</t>
  </si>
  <si>
    <t>旧長浜市</t>
  </si>
  <si>
    <t>旧近江八幡市</t>
  </si>
  <si>
    <t>旧安土町</t>
  </si>
  <si>
    <t>近江八幡市</t>
  </si>
  <si>
    <t>旧虎姫町</t>
  </si>
  <si>
    <t>旧湖北町</t>
  </si>
  <si>
    <t>旧高月町</t>
  </si>
  <si>
    <t>旧木之本町</t>
  </si>
  <si>
    <t>旧余呉町</t>
  </si>
  <si>
    <t>旧西浅井町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</si>
</sst>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000000"/>
    <numFmt numFmtId="180" formatCode="0.000000"/>
    <numFmt numFmtId="181" formatCode="0.00000"/>
    <numFmt numFmtId="182" formatCode="#,##0.0;[Red]\-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.0_ ;[Red]\-#,##0.0\ "/>
    <numFmt numFmtId="187" formatCode="#,##0_ ;[Red]\-#,##0\ "/>
    <numFmt numFmtId="188" formatCode="0.0_);[Red]\(0.0\)"/>
    <numFmt numFmtId="189" formatCode="0_);[Red]\(0\)"/>
    <numFmt numFmtId="190" formatCode="0.0_ ;[Red]\-0.0\ "/>
    <numFmt numFmtId="191" formatCode="#,##0.00_ ;[Red]\-#,##0.00\ "/>
    <numFmt numFmtId="192" formatCode="0.0_ "/>
    <numFmt numFmtId="193" formatCode="0.00_ 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8"/>
      <name val="ＭＳ 明朝"/>
      <family val="1"/>
    </font>
    <font>
      <sz val="7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8">
    <border>
      <left/>
      <right/>
      <top/>
      <bottom/>
      <diagonal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textRotation="255"/>
    </xf>
    <xf numFmtId="0" fontId="8" fillId="0" borderId="1" xfId="0" applyFont="1" applyBorder="1" applyAlignment="1">
      <alignment horizontal="center" textRotation="255" wrapText="1"/>
    </xf>
    <xf numFmtId="176" fontId="8" fillId="0" borderId="1" xfId="0" applyNumberFormat="1" applyFont="1" applyBorder="1" applyAlignment="1">
      <alignment horizontal="center" textRotation="255" wrapText="1"/>
    </xf>
    <xf numFmtId="2" fontId="8" fillId="0" borderId="1" xfId="0" applyNumberFormat="1" applyFont="1" applyBorder="1" applyAlignment="1">
      <alignment horizontal="center" textRotation="255" wrapText="1"/>
    </xf>
    <xf numFmtId="0" fontId="7" fillId="0" borderId="0" xfId="0" applyFont="1" applyAlignment="1">
      <alignment horizontal="right" vertical="center" shrinkToFit="1"/>
    </xf>
    <xf numFmtId="0" fontId="8" fillId="0" borderId="0" xfId="0" applyFont="1" applyAlignment="1">
      <alignment/>
    </xf>
    <xf numFmtId="176" fontId="5" fillId="0" borderId="0" xfId="0" applyNumberFormat="1" applyFont="1" applyAlignment="1">
      <alignment/>
    </xf>
    <xf numFmtId="38" fontId="7" fillId="0" borderId="0" xfId="0" applyNumberFormat="1" applyFont="1" applyAlignment="1">
      <alignment vertical="center" shrinkToFit="1"/>
    </xf>
    <xf numFmtId="0" fontId="8" fillId="0" borderId="2" xfId="0" applyFont="1" applyFill="1" applyBorder="1" applyAlignment="1">
      <alignment horizontal="right" vertical="center"/>
    </xf>
    <xf numFmtId="0" fontId="5" fillId="0" borderId="0" xfId="0" applyFont="1" applyAlignment="1">
      <alignment shrinkToFit="1"/>
    </xf>
    <xf numFmtId="0" fontId="8" fillId="0" borderId="0" xfId="0" applyFont="1" applyAlignment="1">
      <alignment vertical="center"/>
    </xf>
    <xf numFmtId="38" fontId="8" fillId="0" borderId="0" xfId="0" applyNumberFormat="1" applyFont="1" applyAlignment="1">
      <alignment vertical="center"/>
    </xf>
    <xf numFmtId="0" fontId="8" fillId="0" borderId="0" xfId="0" applyFont="1" applyFill="1" applyAlignment="1">
      <alignment vertical="center"/>
    </xf>
    <xf numFmtId="38" fontId="8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shrinkToFit="1"/>
    </xf>
    <xf numFmtId="38" fontId="12" fillId="0" borderId="0" xfId="0" applyNumberFormat="1" applyFont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38" fontId="7" fillId="0" borderId="0" xfId="17" applyNumberFormat="1" applyFont="1" applyFill="1" applyBorder="1" applyAlignment="1">
      <alignment horizontal="center" vertical="center" shrinkToFit="1"/>
    </xf>
    <xf numFmtId="182" fontId="7" fillId="0" borderId="0" xfId="0" applyNumberFormat="1" applyFont="1" applyFill="1" applyBorder="1" applyAlignment="1">
      <alignment horizontal="center" vertical="center" wrapText="1"/>
    </xf>
    <xf numFmtId="186" fontId="7" fillId="0" borderId="0" xfId="0" applyNumberFormat="1" applyFont="1" applyFill="1" applyBorder="1" applyAlignment="1">
      <alignment horizontal="center" vertical="center" wrapText="1"/>
    </xf>
    <xf numFmtId="40" fontId="7" fillId="0" borderId="0" xfId="0" applyNumberFormat="1" applyFont="1" applyFill="1" applyBorder="1" applyAlignment="1">
      <alignment horizontal="center" vertical="center" wrapText="1"/>
    </xf>
    <xf numFmtId="38" fontId="8" fillId="0" borderId="5" xfId="0" applyNumberFormat="1" applyFont="1" applyFill="1" applyBorder="1" applyAlignment="1">
      <alignment horizontal="right" vertical="center" wrapText="1"/>
    </xf>
    <xf numFmtId="38" fontId="8" fillId="0" borderId="6" xfId="0" applyNumberFormat="1" applyFont="1" applyFill="1" applyBorder="1" applyAlignment="1">
      <alignment horizontal="right" vertical="center" wrapText="1"/>
    </xf>
    <xf numFmtId="38" fontId="8" fillId="0" borderId="7" xfId="17" applyFont="1" applyFill="1" applyBorder="1" applyAlignment="1">
      <alignment horizontal="right" vertical="center"/>
    </xf>
    <xf numFmtId="38" fontId="8" fillId="0" borderId="8" xfId="17" applyFont="1" applyFill="1" applyBorder="1" applyAlignment="1">
      <alignment horizontal="right" vertical="center"/>
    </xf>
    <xf numFmtId="0" fontId="7" fillId="0" borderId="0" xfId="0" applyFont="1" applyAlignment="1">
      <alignment/>
    </xf>
    <xf numFmtId="176" fontId="7" fillId="0" borderId="0" xfId="0" applyNumberFormat="1" applyFont="1" applyAlignment="1">
      <alignment/>
    </xf>
    <xf numFmtId="0" fontId="5" fillId="0" borderId="0" xfId="0" applyFont="1" applyBorder="1" applyAlignment="1">
      <alignment horizontal="centerContinuous"/>
    </xf>
    <xf numFmtId="2" fontId="6" fillId="0" borderId="0" xfId="0" applyNumberFormat="1" applyFont="1" applyBorder="1" applyAlignment="1">
      <alignment horizontal="centerContinuous"/>
    </xf>
    <xf numFmtId="0" fontId="8" fillId="0" borderId="0" xfId="0" applyFont="1" applyBorder="1" applyAlignment="1">
      <alignment textRotation="255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textRotation="255"/>
    </xf>
    <xf numFmtId="0" fontId="6" fillId="0" borderId="0" xfId="0" applyFont="1" applyBorder="1" applyAlignment="1">
      <alignment horizontal="centerContinuous"/>
    </xf>
    <xf numFmtId="176" fontId="6" fillId="0" borderId="0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76" fontId="8" fillId="0" borderId="0" xfId="0" applyNumberFormat="1" applyFont="1" applyBorder="1" applyAlignment="1">
      <alignment horizontal="center" textRotation="255"/>
    </xf>
    <xf numFmtId="2" fontId="8" fillId="0" borderId="0" xfId="0" applyNumberFormat="1" applyFont="1" applyBorder="1" applyAlignment="1">
      <alignment horizontal="center" textRotation="255"/>
    </xf>
    <xf numFmtId="0" fontId="8" fillId="0" borderId="0" xfId="0" applyFont="1" applyBorder="1" applyAlignment="1">
      <alignment horizontal="left" textRotation="255"/>
    </xf>
    <xf numFmtId="38" fontId="7" fillId="0" borderId="0" xfId="0" applyNumberFormat="1" applyFont="1" applyBorder="1" applyAlignment="1">
      <alignment/>
    </xf>
    <xf numFmtId="182" fontId="7" fillId="0" borderId="0" xfId="0" applyNumberFormat="1" applyFont="1" applyBorder="1" applyAlignment="1">
      <alignment/>
    </xf>
    <xf numFmtId="186" fontId="7" fillId="0" borderId="0" xfId="0" applyNumberFormat="1" applyFont="1" applyBorder="1" applyAlignment="1">
      <alignment/>
    </xf>
    <xf numFmtId="40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0" borderId="9" xfId="0" applyFont="1" applyFill="1" applyBorder="1" applyAlignment="1">
      <alignment horizontal="right" vertical="center"/>
    </xf>
    <xf numFmtId="38" fontId="8" fillId="0" borderId="1" xfId="17" applyFont="1" applyFill="1" applyBorder="1" applyAlignment="1">
      <alignment horizontal="right" vertical="center"/>
    </xf>
    <xf numFmtId="38" fontId="8" fillId="0" borderId="10" xfId="17" applyFont="1" applyFill="1" applyBorder="1" applyAlignment="1">
      <alignment horizontal="right" vertical="center"/>
    </xf>
    <xf numFmtId="186" fontId="7" fillId="0" borderId="1" xfId="0" applyNumberFormat="1" applyFont="1" applyFill="1" applyBorder="1" applyAlignment="1">
      <alignment horizontal="right" vertical="center" wrapText="1"/>
    </xf>
    <xf numFmtId="188" fontId="7" fillId="0" borderId="1" xfId="0" applyNumberFormat="1" applyFont="1" applyFill="1" applyBorder="1" applyAlignment="1">
      <alignment horizontal="right" vertical="center" wrapText="1"/>
    </xf>
    <xf numFmtId="38" fontId="7" fillId="0" borderId="1" xfId="17" applyFont="1" applyFill="1" applyBorder="1" applyAlignment="1">
      <alignment horizontal="right" vertical="center"/>
    </xf>
    <xf numFmtId="40" fontId="7" fillId="0" borderId="1" xfId="0" applyNumberFormat="1" applyFont="1" applyFill="1" applyBorder="1" applyAlignment="1">
      <alignment horizontal="right" vertical="center" wrapText="1"/>
    </xf>
    <xf numFmtId="186" fontId="7" fillId="0" borderId="7" xfId="0" applyNumberFormat="1" applyFont="1" applyFill="1" applyBorder="1" applyAlignment="1">
      <alignment horizontal="right" vertical="center" wrapText="1"/>
    </xf>
    <xf numFmtId="188" fontId="7" fillId="0" borderId="7" xfId="0" applyNumberFormat="1" applyFont="1" applyFill="1" applyBorder="1" applyAlignment="1">
      <alignment horizontal="right" vertical="center" wrapText="1"/>
    </xf>
    <xf numFmtId="38" fontId="7" fillId="0" borderId="7" xfId="17" applyFont="1" applyFill="1" applyBorder="1" applyAlignment="1">
      <alignment horizontal="right" vertical="center"/>
    </xf>
    <xf numFmtId="40" fontId="7" fillId="0" borderId="7" xfId="0" applyNumberFormat="1" applyFont="1" applyFill="1" applyBorder="1" applyAlignment="1">
      <alignment horizontal="right" vertical="center" wrapText="1"/>
    </xf>
    <xf numFmtId="182" fontId="7" fillId="2" borderId="11" xfId="0" applyNumberFormat="1" applyFont="1" applyFill="1" applyBorder="1" applyAlignment="1">
      <alignment horizontal="center" vertical="center" wrapText="1"/>
    </xf>
    <xf numFmtId="186" fontId="7" fillId="2" borderId="11" xfId="0" applyNumberFormat="1" applyFont="1" applyFill="1" applyBorder="1" applyAlignment="1">
      <alignment horizontal="center" vertical="center" wrapText="1"/>
    </xf>
    <xf numFmtId="176" fontId="13" fillId="0" borderId="1" xfId="0" applyNumberFormat="1" applyFont="1" applyBorder="1" applyAlignment="1">
      <alignment horizontal="center" textRotation="255" wrapText="1"/>
    </xf>
    <xf numFmtId="38" fontId="8" fillId="2" borderId="7" xfId="17" applyFont="1" applyFill="1" applyBorder="1" applyAlignment="1">
      <alignment horizontal="right" vertical="center"/>
    </xf>
    <xf numFmtId="38" fontId="7" fillId="2" borderId="11" xfId="17" applyNumberFormat="1" applyFont="1" applyFill="1" applyBorder="1" applyAlignment="1">
      <alignment horizontal="center" vertical="center" shrinkToFit="1"/>
    </xf>
    <xf numFmtId="40" fontId="7" fillId="2" borderId="11" xfId="0" applyNumberFormat="1" applyFont="1" applyFill="1" applyBorder="1" applyAlignment="1">
      <alignment horizontal="center" vertical="center" wrapText="1"/>
    </xf>
    <xf numFmtId="38" fontId="7" fillId="2" borderId="12" xfId="17" applyNumberFormat="1" applyFont="1" applyFill="1" applyBorder="1" applyAlignment="1">
      <alignment horizontal="center" vertical="center" shrinkToFit="1"/>
    </xf>
    <xf numFmtId="38" fontId="8" fillId="2" borderId="1" xfId="17" applyFont="1" applyFill="1" applyBorder="1" applyAlignment="1">
      <alignment horizontal="right" vertical="center"/>
    </xf>
    <xf numFmtId="40" fontId="8" fillId="2" borderId="5" xfId="0" applyNumberFormat="1" applyFont="1" applyFill="1" applyBorder="1" applyAlignment="1">
      <alignment horizontal="right" vertical="center" wrapText="1"/>
    </xf>
    <xf numFmtId="40" fontId="8" fillId="2" borderId="7" xfId="0" applyNumberFormat="1" applyFont="1" applyFill="1" applyBorder="1" applyAlignment="1">
      <alignment horizontal="right" vertical="center" wrapText="1"/>
    </xf>
    <xf numFmtId="40" fontId="8" fillId="2" borderId="1" xfId="0" applyNumberFormat="1" applyFont="1" applyFill="1" applyBorder="1" applyAlignment="1">
      <alignment horizontal="right" vertical="center" wrapText="1"/>
    </xf>
    <xf numFmtId="186" fontId="8" fillId="2" borderId="7" xfId="0" applyNumberFormat="1" applyFont="1" applyFill="1" applyBorder="1" applyAlignment="1">
      <alignment horizontal="right" vertical="center" wrapText="1"/>
    </xf>
    <xf numFmtId="182" fontId="8" fillId="2" borderId="7" xfId="0" applyNumberFormat="1" applyFont="1" applyFill="1" applyBorder="1" applyAlignment="1">
      <alignment horizontal="right" vertical="center" wrapText="1"/>
    </xf>
    <xf numFmtId="186" fontId="8" fillId="2" borderId="1" xfId="0" applyNumberFormat="1" applyFont="1" applyFill="1" applyBorder="1" applyAlignment="1">
      <alignment horizontal="right" vertical="center" wrapText="1"/>
    </xf>
    <xf numFmtId="188" fontId="8" fillId="2" borderId="5" xfId="0" applyNumberFormat="1" applyFont="1" applyFill="1" applyBorder="1" applyAlignment="1">
      <alignment horizontal="right" vertical="center" wrapText="1"/>
    </xf>
    <xf numFmtId="188" fontId="8" fillId="2" borderId="7" xfId="0" applyNumberFormat="1" applyFont="1" applyFill="1" applyBorder="1" applyAlignment="1">
      <alignment horizontal="right" vertical="center" wrapText="1"/>
    </xf>
    <xf numFmtId="188" fontId="8" fillId="2" borderId="1" xfId="0" applyNumberFormat="1" applyFont="1" applyFill="1" applyBorder="1" applyAlignment="1">
      <alignment horizontal="right" vertical="center" wrapText="1"/>
    </xf>
    <xf numFmtId="186" fontId="8" fillId="2" borderId="5" xfId="0" applyNumberFormat="1" applyFont="1" applyFill="1" applyBorder="1" applyAlignment="1">
      <alignment horizontal="right" vertical="center" wrapText="1"/>
    </xf>
    <xf numFmtId="0" fontId="6" fillId="0" borderId="5" xfId="0" applyFont="1" applyBorder="1" applyAlignment="1">
      <alignment horizontal="centerContinuous" vertical="center" wrapText="1"/>
    </xf>
    <xf numFmtId="176" fontId="6" fillId="0" borderId="5" xfId="0" applyNumberFormat="1" applyFont="1" applyBorder="1" applyAlignment="1">
      <alignment horizontal="centerContinuous" vertical="center" wrapText="1"/>
    </xf>
    <xf numFmtId="2" fontId="6" fillId="0" borderId="5" xfId="0" applyNumberFormat="1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0" fontId="13" fillId="0" borderId="0" xfId="0" applyFont="1" applyAlignment="1">
      <alignment vertical="center" textRotation="255"/>
    </xf>
    <xf numFmtId="38" fontId="7" fillId="0" borderId="5" xfId="0" applyNumberFormat="1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left" vertical="center" wrapText="1"/>
    </xf>
    <xf numFmtId="38" fontId="8" fillId="0" borderId="14" xfId="0" applyNumberFormat="1" applyFont="1" applyFill="1" applyBorder="1" applyAlignment="1">
      <alignment horizontal="right" vertical="center" wrapText="1"/>
    </xf>
    <xf numFmtId="186" fontId="8" fillId="2" borderId="14" xfId="0" applyNumberFormat="1" applyFont="1" applyFill="1" applyBorder="1" applyAlignment="1">
      <alignment horizontal="right" vertical="center" wrapText="1"/>
    </xf>
    <xf numFmtId="188" fontId="8" fillId="2" borderId="14" xfId="0" applyNumberFormat="1" applyFont="1" applyFill="1" applyBorder="1" applyAlignment="1">
      <alignment horizontal="right" vertical="center" wrapText="1"/>
    </xf>
    <xf numFmtId="38" fontId="8" fillId="2" borderId="14" xfId="0" applyNumberFormat="1" applyFont="1" applyFill="1" applyBorder="1" applyAlignment="1">
      <alignment horizontal="right" vertical="center" wrapText="1"/>
    </xf>
    <xf numFmtId="182" fontId="8" fillId="2" borderId="14" xfId="0" applyNumberFormat="1" applyFont="1" applyFill="1" applyBorder="1" applyAlignment="1">
      <alignment horizontal="right" vertical="center" wrapText="1"/>
    </xf>
    <xf numFmtId="40" fontId="8" fillId="2" borderId="14" xfId="0" applyNumberFormat="1" applyFont="1" applyFill="1" applyBorder="1" applyAlignment="1">
      <alignment horizontal="right" vertical="center" wrapText="1"/>
    </xf>
    <xf numFmtId="38" fontId="8" fillId="0" borderId="15" xfId="0" applyNumberFormat="1" applyFont="1" applyFill="1" applyBorder="1" applyAlignment="1">
      <alignment horizontal="right" vertical="center" wrapText="1"/>
    </xf>
    <xf numFmtId="38" fontId="8" fillId="0" borderId="16" xfId="17" applyFont="1" applyFill="1" applyBorder="1" applyAlignment="1">
      <alignment horizontal="right" vertical="center"/>
    </xf>
    <xf numFmtId="186" fontId="8" fillId="2" borderId="16" xfId="0" applyNumberFormat="1" applyFont="1" applyFill="1" applyBorder="1" applyAlignment="1">
      <alignment horizontal="right" vertical="center" wrapText="1"/>
    </xf>
    <xf numFmtId="188" fontId="8" fillId="2" borderId="16" xfId="0" applyNumberFormat="1" applyFont="1" applyFill="1" applyBorder="1" applyAlignment="1">
      <alignment horizontal="right" vertical="center" wrapText="1"/>
    </xf>
    <xf numFmtId="38" fontId="8" fillId="2" borderId="16" xfId="17" applyFont="1" applyFill="1" applyBorder="1" applyAlignment="1">
      <alignment horizontal="right" vertical="center"/>
    </xf>
    <xf numFmtId="40" fontId="8" fillId="2" borderId="16" xfId="0" applyNumberFormat="1" applyFont="1" applyFill="1" applyBorder="1" applyAlignment="1">
      <alignment horizontal="right" vertical="center" wrapText="1"/>
    </xf>
    <xf numFmtId="38" fontId="8" fillId="0" borderId="17" xfId="17" applyFont="1" applyFill="1" applyBorder="1" applyAlignment="1">
      <alignment horizontal="right" vertical="center"/>
    </xf>
    <xf numFmtId="0" fontId="8" fillId="0" borderId="3" xfId="0" applyFont="1" applyFill="1" applyBorder="1" applyAlignment="1">
      <alignment vertical="center"/>
    </xf>
    <xf numFmtId="38" fontId="8" fillId="0" borderId="5" xfId="17" applyFont="1" applyFill="1" applyBorder="1" applyAlignment="1">
      <alignment horizontal="right" vertical="center"/>
    </xf>
    <xf numFmtId="38" fontId="8" fillId="2" borderId="5" xfId="17" applyFont="1" applyFill="1" applyBorder="1" applyAlignment="1">
      <alignment horizontal="right" vertical="center"/>
    </xf>
    <xf numFmtId="38" fontId="8" fillId="0" borderId="6" xfId="17" applyFont="1" applyFill="1" applyBorder="1" applyAlignment="1">
      <alignment horizontal="right" vertical="center"/>
    </xf>
    <xf numFmtId="0" fontId="8" fillId="0" borderId="9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vertical="center"/>
    </xf>
    <xf numFmtId="38" fontId="8" fillId="0" borderId="20" xfId="17" applyFont="1" applyFill="1" applyBorder="1" applyAlignment="1">
      <alignment horizontal="right" vertical="center"/>
    </xf>
    <xf numFmtId="186" fontId="8" fillId="2" borderId="20" xfId="0" applyNumberFormat="1" applyFont="1" applyFill="1" applyBorder="1" applyAlignment="1">
      <alignment horizontal="right" vertical="center" wrapText="1"/>
    </xf>
    <xf numFmtId="188" fontId="8" fillId="2" borderId="20" xfId="0" applyNumberFormat="1" applyFont="1" applyFill="1" applyBorder="1" applyAlignment="1">
      <alignment horizontal="right" vertical="center" wrapText="1"/>
    </xf>
    <xf numFmtId="38" fontId="8" fillId="2" borderId="20" xfId="17" applyFont="1" applyFill="1" applyBorder="1" applyAlignment="1">
      <alignment horizontal="right" vertical="center"/>
    </xf>
    <xf numFmtId="40" fontId="8" fillId="2" borderId="20" xfId="0" applyNumberFormat="1" applyFont="1" applyFill="1" applyBorder="1" applyAlignment="1">
      <alignment horizontal="right" vertical="center" wrapText="1"/>
    </xf>
    <xf numFmtId="38" fontId="8" fillId="0" borderId="21" xfId="17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38" fontId="8" fillId="0" borderId="23" xfId="17" applyFont="1" applyFill="1" applyBorder="1" applyAlignment="1">
      <alignment horizontal="right" vertical="center"/>
    </xf>
    <xf numFmtId="38" fontId="8" fillId="0" borderId="24" xfId="17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vertical="center"/>
    </xf>
    <xf numFmtId="191" fontId="7" fillId="0" borderId="5" xfId="0" applyNumberFormat="1" applyFont="1" applyFill="1" applyBorder="1" applyAlignment="1">
      <alignment horizontal="right" vertical="center" wrapText="1"/>
    </xf>
    <xf numFmtId="191" fontId="7" fillId="0" borderId="7" xfId="0" applyNumberFormat="1" applyFont="1" applyFill="1" applyBorder="1" applyAlignment="1">
      <alignment horizontal="right" vertical="center" wrapText="1"/>
    </xf>
    <xf numFmtId="186" fontId="7" fillId="0" borderId="5" xfId="0" applyNumberFormat="1" applyFont="1" applyFill="1" applyBorder="1" applyAlignment="1">
      <alignment horizontal="right" vertical="center" wrapText="1"/>
    </xf>
    <xf numFmtId="38" fontId="7" fillId="0" borderId="6" xfId="0" applyNumberFormat="1" applyFont="1" applyFill="1" applyBorder="1" applyAlignment="1">
      <alignment horizontal="right" vertical="center" wrapText="1"/>
    </xf>
    <xf numFmtId="38" fontId="14" fillId="0" borderId="7" xfId="17" applyFont="1" applyFill="1" applyBorder="1" applyAlignment="1">
      <alignment horizontal="right" vertical="center"/>
    </xf>
    <xf numFmtId="0" fontId="8" fillId="0" borderId="15" xfId="0" applyFont="1" applyBorder="1" applyAlignment="1">
      <alignment horizontal="center" vertical="center" textRotation="255" shrinkToFit="1"/>
    </xf>
    <xf numFmtId="0" fontId="8" fillId="0" borderId="21" xfId="0" applyFont="1" applyBorder="1" applyAlignment="1">
      <alignment horizontal="center" vertical="center" textRotation="255" shrinkToFit="1"/>
    </xf>
    <xf numFmtId="0" fontId="8" fillId="0" borderId="14" xfId="0" applyFont="1" applyBorder="1" applyAlignment="1">
      <alignment horizontal="center" textRotation="255" wrapText="1"/>
    </xf>
    <xf numFmtId="0" fontId="8" fillId="0" borderId="20" xfId="0" applyFont="1" applyBorder="1" applyAlignment="1">
      <alignment horizontal="center" textRotation="255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textRotation="255" wrapText="1"/>
    </xf>
    <xf numFmtId="0" fontId="8" fillId="0" borderId="19" xfId="0" applyFont="1" applyBorder="1" applyAlignment="1">
      <alignment horizontal="center" vertical="center" textRotation="255" wrapText="1"/>
    </xf>
    <xf numFmtId="0" fontId="8" fillId="0" borderId="14" xfId="0" applyFont="1" applyBorder="1" applyAlignment="1">
      <alignment horizontal="center" vertical="center" textRotation="255" wrapText="1"/>
    </xf>
    <xf numFmtId="0" fontId="8" fillId="0" borderId="20" xfId="0" applyFont="1" applyBorder="1" applyAlignment="1">
      <alignment horizontal="center" vertical="center" textRotation="255" wrapText="1"/>
    </xf>
    <xf numFmtId="0" fontId="8" fillId="0" borderId="13" xfId="0" applyFont="1" applyFill="1" applyBorder="1" applyAlignment="1">
      <alignment horizontal="center" vertical="center" textRotation="255" wrapText="1"/>
    </xf>
    <xf numFmtId="0" fontId="8" fillId="0" borderId="14" xfId="0" applyFont="1" applyFill="1" applyBorder="1" applyAlignment="1">
      <alignment horizontal="center" textRotation="255" wrapText="1"/>
    </xf>
    <xf numFmtId="0" fontId="6" fillId="0" borderId="25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Continuous" vertical="center" wrapText="1"/>
    </xf>
    <xf numFmtId="2" fontId="6" fillId="0" borderId="5" xfId="0" applyNumberFormat="1" applyFont="1" applyFill="1" applyBorder="1" applyAlignment="1">
      <alignment horizontal="centerContinuous" vertical="center"/>
    </xf>
    <xf numFmtId="0" fontId="12" fillId="0" borderId="14" xfId="0" applyFont="1" applyFill="1" applyBorder="1" applyAlignment="1">
      <alignment horizontal="center" vertical="center" textRotation="255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textRotation="255" shrinkToFit="1"/>
    </xf>
    <xf numFmtId="0" fontId="5" fillId="0" borderId="0" xfId="0" applyFont="1" applyFill="1" applyAlignment="1">
      <alignment/>
    </xf>
    <xf numFmtId="0" fontId="8" fillId="0" borderId="19" xfId="0" applyFont="1" applyFill="1" applyBorder="1" applyAlignment="1">
      <alignment horizontal="center" vertical="center" textRotation="255" wrapText="1"/>
    </xf>
    <xf numFmtId="0" fontId="8" fillId="0" borderId="20" xfId="0" applyFont="1" applyFill="1" applyBorder="1" applyAlignment="1">
      <alignment horizontal="center" textRotation="255" wrapText="1"/>
    </xf>
    <xf numFmtId="0" fontId="8" fillId="0" borderId="1" xfId="0" applyFont="1" applyFill="1" applyBorder="1" applyAlignment="1">
      <alignment horizontal="center" textRotation="255" wrapText="1"/>
    </xf>
    <xf numFmtId="176" fontId="8" fillId="0" borderId="1" xfId="0" applyNumberFormat="1" applyFont="1" applyFill="1" applyBorder="1" applyAlignment="1">
      <alignment horizontal="center" textRotation="255" wrapText="1"/>
    </xf>
    <xf numFmtId="176" fontId="12" fillId="0" borderId="1" xfId="0" applyNumberFormat="1" applyFont="1" applyFill="1" applyBorder="1" applyAlignment="1">
      <alignment horizontal="center" textRotation="255" wrapText="1"/>
    </xf>
    <xf numFmtId="0" fontId="12" fillId="0" borderId="1" xfId="0" applyFont="1" applyFill="1" applyBorder="1" applyAlignment="1">
      <alignment horizontal="center" textRotation="255" wrapText="1"/>
    </xf>
    <xf numFmtId="2" fontId="8" fillId="0" borderId="1" xfId="0" applyNumberFormat="1" applyFont="1" applyFill="1" applyBorder="1" applyAlignment="1">
      <alignment horizontal="center" textRotation="255" wrapText="1"/>
    </xf>
    <xf numFmtId="0" fontId="12" fillId="0" borderId="20" xfId="0" applyFont="1" applyFill="1" applyBorder="1" applyAlignment="1">
      <alignment horizontal="center" vertical="center" textRotation="255" wrapText="1"/>
    </xf>
    <xf numFmtId="0" fontId="8" fillId="0" borderId="1" xfId="0" applyFont="1" applyFill="1" applyBorder="1" applyAlignment="1">
      <alignment horizontal="left" textRotation="255" wrapText="1"/>
    </xf>
    <xf numFmtId="0" fontId="8" fillId="0" borderId="21" xfId="0" applyFont="1" applyFill="1" applyBorder="1" applyAlignment="1">
      <alignment horizontal="center" vertical="center" textRotation="255" shrinkToFit="1"/>
    </xf>
    <xf numFmtId="0" fontId="8" fillId="0" borderId="0" xfId="0" applyFont="1" applyFill="1" applyAlignment="1">
      <alignment textRotation="255"/>
    </xf>
    <xf numFmtId="186" fontId="8" fillId="0" borderId="5" xfId="0" applyNumberFormat="1" applyFont="1" applyFill="1" applyBorder="1" applyAlignment="1">
      <alignment horizontal="right" vertical="center" wrapText="1"/>
    </xf>
    <xf numFmtId="188" fontId="8" fillId="0" borderId="5" xfId="0" applyNumberFormat="1" applyFont="1" applyFill="1" applyBorder="1" applyAlignment="1">
      <alignment horizontal="right" vertical="center" wrapText="1"/>
    </xf>
    <xf numFmtId="182" fontId="8" fillId="0" borderId="5" xfId="0" applyNumberFormat="1" applyFont="1" applyFill="1" applyBorder="1" applyAlignment="1">
      <alignment horizontal="right" vertical="center" wrapText="1"/>
    </xf>
    <xf numFmtId="40" fontId="8" fillId="0" borderId="5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186" fontId="8" fillId="0" borderId="7" xfId="0" applyNumberFormat="1" applyFont="1" applyFill="1" applyBorder="1" applyAlignment="1">
      <alignment horizontal="right" vertical="center" wrapText="1"/>
    </xf>
    <xf numFmtId="188" fontId="8" fillId="0" borderId="7" xfId="0" applyNumberFormat="1" applyFont="1" applyFill="1" applyBorder="1" applyAlignment="1">
      <alignment horizontal="right" vertical="center" wrapText="1"/>
    </xf>
    <xf numFmtId="40" fontId="8" fillId="0" borderId="7" xfId="0" applyNumberFormat="1" applyFont="1" applyFill="1" applyBorder="1" applyAlignment="1">
      <alignment horizontal="right" vertical="center" wrapText="1"/>
    </xf>
    <xf numFmtId="38" fontId="8" fillId="0" borderId="7" xfId="0" applyNumberFormat="1" applyFont="1" applyFill="1" applyBorder="1" applyAlignment="1">
      <alignment horizontal="right" vertical="center" wrapText="1"/>
    </xf>
    <xf numFmtId="186" fontId="14" fillId="0" borderId="7" xfId="0" applyNumberFormat="1" applyFont="1" applyFill="1" applyBorder="1" applyAlignment="1">
      <alignment horizontal="right" vertical="center" wrapText="1"/>
    </xf>
    <xf numFmtId="40" fontId="14" fillId="0" borderId="7" xfId="0" applyNumberFormat="1" applyFont="1" applyFill="1" applyBorder="1" applyAlignment="1">
      <alignment horizontal="right" vertical="center" wrapText="1"/>
    </xf>
    <xf numFmtId="186" fontId="8" fillId="0" borderId="23" xfId="0" applyNumberFormat="1" applyFont="1" applyFill="1" applyBorder="1" applyAlignment="1">
      <alignment horizontal="right" vertical="center" wrapText="1"/>
    </xf>
    <xf numFmtId="188" fontId="8" fillId="0" borderId="23" xfId="0" applyNumberFormat="1" applyFont="1" applyFill="1" applyBorder="1" applyAlignment="1">
      <alignment horizontal="right" vertical="center" wrapText="1"/>
    </xf>
    <xf numFmtId="40" fontId="8" fillId="0" borderId="23" xfId="0" applyNumberFormat="1" applyFont="1" applyFill="1" applyBorder="1" applyAlignment="1">
      <alignment horizontal="right" vertical="center" wrapText="1"/>
    </xf>
    <xf numFmtId="38" fontId="8" fillId="0" borderId="16" xfId="0" applyNumberFormat="1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left" vertical="center"/>
    </xf>
    <xf numFmtId="38" fontId="8" fillId="0" borderId="11" xfId="17" applyFont="1" applyFill="1" applyBorder="1" applyAlignment="1">
      <alignment horizontal="right" vertical="center"/>
    </xf>
    <xf numFmtId="186" fontId="8" fillId="0" borderId="11" xfId="0" applyNumberFormat="1" applyFont="1" applyFill="1" applyBorder="1" applyAlignment="1">
      <alignment horizontal="right" vertical="center" wrapText="1"/>
    </xf>
    <xf numFmtId="188" fontId="8" fillId="0" borderId="11" xfId="0" applyNumberFormat="1" applyFont="1" applyFill="1" applyBorder="1" applyAlignment="1">
      <alignment horizontal="right" vertical="center" wrapText="1"/>
    </xf>
    <xf numFmtId="40" fontId="8" fillId="0" borderId="11" xfId="0" applyNumberFormat="1" applyFont="1" applyFill="1" applyBorder="1" applyAlignment="1">
      <alignment horizontal="right" vertical="center" wrapText="1"/>
    </xf>
    <xf numFmtId="38" fontId="8" fillId="0" borderId="12" xfId="17" applyFont="1" applyFill="1" applyBorder="1" applyAlignment="1">
      <alignment horizontal="right" vertical="center"/>
    </xf>
    <xf numFmtId="186" fontId="8" fillId="0" borderId="16" xfId="0" applyNumberFormat="1" applyFont="1" applyFill="1" applyBorder="1" applyAlignment="1">
      <alignment horizontal="right" vertical="center" wrapText="1"/>
    </xf>
    <xf numFmtId="188" fontId="8" fillId="0" borderId="16" xfId="0" applyNumberFormat="1" applyFont="1" applyFill="1" applyBorder="1" applyAlignment="1">
      <alignment horizontal="right" vertical="center" wrapText="1"/>
    </xf>
    <xf numFmtId="40" fontId="8" fillId="0" borderId="16" xfId="0" applyNumberFormat="1" applyFont="1" applyFill="1" applyBorder="1" applyAlignment="1">
      <alignment horizontal="right" vertical="center" wrapText="1"/>
    </xf>
    <xf numFmtId="38" fontId="8" fillId="0" borderId="1" xfId="0" applyNumberFormat="1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vertical="center"/>
    </xf>
    <xf numFmtId="182" fontId="8" fillId="0" borderId="7" xfId="0" applyNumberFormat="1" applyFont="1" applyFill="1" applyBorder="1" applyAlignment="1">
      <alignment horizontal="right" vertical="center" wrapText="1"/>
    </xf>
    <xf numFmtId="190" fontId="8" fillId="0" borderId="16" xfId="0" applyNumberFormat="1" applyFont="1" applyFill="1" applyBorder="1" applyAlignment="1">
      <alignment horizontal="right" vertical="center" wrapText="1"/>
    </xf>
    <xf numFmtId="190" fontId="8" fillId="0" borderId="7" xfId="0" applyNumberFormat="1" applyFont="1" applyFill="1" applyBorder="1" applyAlignment="1">
      <alignment horizontal="right" vertical="center" wrapText="1"/>
    </xf>
    <xf numFmtId="38" fontId="8" fillId="0" borderId="23" xfId="0" applyNumberFormat="1" applyFont="1" applyFill="1" applyBorder="1" applyAlignment="1">
      <alignment horizontal="right" vertical="center" wrapText="1"/>
    </xf>
    <xf numFmtId="186" fontId="8" fillId="0" borderId="1" xfId="0" applyNumberFormat="1" applyFont="1" applyFill="1" applyBorder="1" applyAlignment="1">
      <alignment horizontal="right" vertical="center" wrapText="1"/>
    </xf>
    <xf numFmtId="40" fontId="8" fillId="0" borderId="1" xfId="0" applyNumberFormat="1" applyFont="1" applyFill="1" applyBorder="1" applyAlignment="1">
      <alignment horizontal="right" vertical="center" wrapText="1"/>
    </xf>
    <xf numFmtId="38" fontId="7" fillId="0" borderId="11" xfId="17" applyNumberFormat="1" applyFont="1" applyFill="1" applyBorder="1" applyAlignment="1">
      <alignment horizontal="right" vertical="center" shrinkToFit="1"/>
    </xf>
    <xf numFmtId="182" fontId="7" fillId="0" borderId="11" xfId="0" applyNumberFormat="1" applyFont="1" applyFill="1" applyBorder="1" applyAlignment="1">
      <alignment horizontal="right" vertical="center" wrapText="1"/>
    </xf>
    <xf numFmtId="186" fontId="7" fillId="0" borderId="11" xfId="17" applyNumberFormat="1" applyFont="1" applyFill="1" applyBorder="1" applyAlignment="1">
      <alignment horizontal="right" vertical="center" shrinkToFit="1"/>
    </xf>
    <xf numFmtId="191" fontId="7" fillId="0" borderId="11" xfId="17" applyNumberFormat="1" applyFont="1" applyFill="1" applyBorder="1" applyAlignment="1">
      <alignment horizontal="right" vertical="center" shrinkToFit="1"/>
    </xf>
    <xf numFmtId="38" fontId="7" fillId="0" borderId="12" xfId="17" applyNumberFormat="1" applyFont="1" applyFill="1" applyBorder="1" applyAlignment="1">
      <alignment horizontal="right" vertical="center" shrinkToFit="1"/>
    </xf>
    <xf numFmtId="0" fontId="7" fillId="0" borderId="0" xfId="0" applyFont="1" applyFill="1" applyAlignment="1">
      <alignment horizontal="right" vertical="center" shrinkToFit="1"/>
    </xf>
    <xf numFmtId="38" fontId="7" fillId="0" borderId="0" xfId="0" applyNumberFormat="1" applyFont="1" applyFill="1" applyAlignment="1">
      <alignment vertical="center" shrinkToFit="1"/>
    </xf>
    <xf numFmtId="176" fontId="5" fillId="0" borderId="0" xfId="0" applyNumberFormat="1" applyFont="1" applyFill="1" applyAlignment="1">
      <alignment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wrapText="1"/>
    </xf>
    <xf numFmtId="176" fontId="13" fillId="0" borderId="1" xfId="0" applyNumberFormat="1" applyFont="1" applyFill="1" applyBorder="1" applyAlignment="1">
      <alignment horizontal="center" textRotation="255" wrapText="1"/>
    </xf>
    <xf numFmtId="0" fontId="8" fillId="0" borderId="10" xfId="0" applyFont="1" applyFill="1" applyBorder="1" applyAlignment="1">
      <alignment horizontal="center" textRotation="255" shrinkToFit="1"/>
    </xf>
    <xf numFmtId="0" fontId="5" fillId="0" borderId="18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38" fontId="7" fillId="0" borderId="7" xfId="0" applyNumberFormat="1" applyFont="1" applyFill="1" applyBorder="1" applyAlignment="1">
      <alignment horizontal="right" vertical="center"/>
    </xf>
    <xf numFmtId="38" fontId="7" fillId="0" borderId="8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/>
    </xf>
    <xf numFmtId="38" fontId="7" fillId="0" borderId="1" xfId="0" applyNumberFormat="1" applyFont="1" applyFill="1" applyBorder="1" applyAlignment="1">
      <alignment horizontal="right" vertical="center"/>
    </xf>
    <xf numFmtId="38" fontId="7" fillId="0" borderId="10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shrinkToFit="1"/>
    </xf>
    <xf numFmtId="38" fontId="7" fillId="0" borderId="11" xfId="0" applyNumberFormat="1" applyFont="1" applyFill="1" applyBorder="1" applyAlignment="1">
      <alignment horizontal="right" vertical="center" shrinkToFit="1"/>
    </xf>
    <xf numFmtId="38" fontId="7" fillId="0" borderId="12" xfId="0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shrinkToFit="1"/>
    </xf>
    <xf numFmtId="0" fontId="8" fillId="0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73"/>
  <sheetViews>
    <sheetView workbookViewId="0" topLeftCell="A1">
      <pane xSplit="2" ySplit="2" topLeftCell="C7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90" sqref="K90"/>
    </sheetView>
  </sheetViews>
  <sheetFormatPr defaultColWidth="8.796875" defaultRowHeight="15"/>
  <cols>
    <col min="1" max="1" width="1.390625" style="151" customWidth="1"/>
    <col min="2" max="2" width="8.69921875" style="151" customWidth="1"/>
    <col min="3" max="3" width="4.8984375" style="151" customWidth="1"/>
    <col min="4" max="4" width="4.69921875" style="151" customWidth="1"/>
    <col min="5" max="6" width="4.5" style="151" customWidth="1"/>
    <col min="7" max="7" width="5" style="151" customWidth="1"/>
    <col min="8" max="8" width="4.3984375" style="151" customWidth="1"/>
    <col min="9" max="10" width="4.5" style="151" customWidth="1"/>
    <col min="11" max="11" width="2.3984375" style="151" customWidth="1"/>
    <col min="12" max="12" width="3.09765625" style="151" customWidth="1"/>
    <col min="13" max="13" width="2.3984375" style="151" customWidth="1"/>
    <col min="14" max="14" width="2.19921875" style="151" customWidth="1"/>
    <col min="15" max="15" width="4.3984375" style="151" customWidth="1"/>
    <col min="16" max="16" width="3.69921875" style="203" customWidth="1"/>
    <col min="17" max="17" width="4.59765625" style="151" customWidth="1"/>
    <col min="18" max="19" width="4.5" style="151" customWidth="1"/>
    <col min="20" max="20" width="4.59765625" style="151" customWidth="1"/>
    <col min="21" max="21" width="4" style="151" customWidth="1"/>
    <col min="22" max="22" width="4.59765625" style="151" customWidth="1"/>
    <col min="23" max="28" width="3.3984375" style="151" customWidth="1"/>
    <col min="29" max="29" width="3.5" style="151" customWidth="1"/>
    <col min="30" max="31" width="2.19921875" style="151" customWidth="1"/>
    <col min="32" max="32" width="4.59765625" style="151" customWidth="1"/>
    <col min="33" max="33" width="2.8984375" style="151" customWidth="1"/>
    <col min="34" max="34" width="2.19921875" style="151" customWidth="1"/>
    <col min="35" max="35" width="5" style="151" customWidth="1"/>
    <col min="36" max="16384" width="3" style="151" customWidth="1"/>
  </cols>
  <sheetData>
    <row r="1" spans="2:33" ht="19.5" customHeight="1">
      <c r="B1" s="139" t="s">
        <v>4</v>
      </c>
      <c r="C1" s="140" t="s">
        <v>5</v>
      </c>
      <c r="D1" s="140" t="s">
        <v>6</v>
      </c>
      <c r="E1" s="140" t="s">
        <v>7</v>
      </c>
      <c r="F1" s="140" t="s">
        <v>8</v>
      </c>
      <c r="G1" s="140" t="s">
        <v>69</v>
      </c>
      <c r="H1" s="141" t="s">
        <v>0</v>
      </c>
      <c r="I1" s="142"/>
      <c r="J1" s="142"/>
      <c r="K1" s="142"/>
      <c r="L1" s="142"/>
      <c r="M1" s="142"/>
      <c r="N1" s="142"/>
      <c r="O1" s="142"/>
      <c r="P1" s="142"/>
      <c r="Q1" s="143"/>
      <c r="R1" s="144" t="s">
        <v>1</v>
      </c>
      <c r="S1" s="144"/>
      <c r="T1" s="144"/>
      <c r="U1" s="145"/>
      <c r="V1" s="146" t="s">
        <v>23</v>
      </c>
      <c r="W1" s="144" t="s">
        <v>2</v>
      </c>
      <c r="X1" s="144"/>
      <c r="Y1" s="144"/>
      <c r="Z1" s="144"/>
      <c r="AA1" s="144"/>
      <c r="AB1" s="144"/>
      <c r="AC1" s="144"/>
      <c r="AD1" s="147" t="s">
        <v>3</v>
      </c>
      <c r="AE1" s="148"/>
      <c r="AF1" s="149"/>
      <c r="AG1" s="150" t="s">
        <v>34</v>
      </c>
    </row>
    <row r="2" spans="2:33" s="162" customFormat="1" ht="47.25" customHeight="1">
      <c r="B2" s="152"/>
      <c r="C2" s="153"/>
      <c r="D2" s="153"/>
      <c r="E2" s="153"/>
      <c r="F2" s="153"/>
      <c r="G2" s="153"/>
      <c r="H2" s="154" t="s">
        <v>9</v>
      </c>
      <c r="I2" s="154" t="s">
        <v>10</v>
      </c>
      <c r="J2" s="154" t="s">
        <v>11</v>
      </c>
      <c r="K2" s="154" t="s">
        <v>12</v>
      </c>
      <c r="L2" s="154" t="s">
        <v>13</v>
      </c>
      <c r="M2" s="154" t="s">
        <v>14</v>
      </c>
      <c r="N2" s="154" t="s">
        <v>15</v>
      </c>
      <c r="O2" s="154" t="s">
        <v>16</v>
      </c>
      <c r="P2" s="155" t="s">
        <v>17</v>
      </c>
      <c r="Q2" s="156" t="s">
        <v>18</v>
      </c>
      <c r="R2" s="157" t="s">
        <v>19</v>
      </c>
      <c r="S2" s="154" t="s">
        <v>20</v>
      </c>
      <c r="T2" s="154" t="s">
        <v>21</v>
      </c>
      <c r="U2" s="158" t="s">
        <v>22</v>
      </c>
      <c r="V2" s="159"/>
      <c r="W2" s="154" t="s">
        <v>24</v>
      </c>
      <c r="X2" s="154" t="s">
        <v>25</v>
      </c>
      <c r="Y2" s="154" t="s">
        <v>26</v>
      </c>
      <c r="Z2" s="154" t="s">
        <v>27</v>
      </c>
      <c r="AA2" s="154" t="s">
        <v>28</v>
      </c>
      <c r="AB2" s="154" t="s">
        <v>29</v>
      </c>
      <c r="AC2" s="160" t="s">
        <v>30</v>
      </c>
      <c r="AD2" s="154" t="s">
        <v>31</v>
      </c>
      <c r="AE2" s="154" t="s">
        <v>32</v>
      </c>
      <c r="AF2" s="154" t="s">
        <v>33</v>
      </c>
      <c r="AG2" s="161"/>
    </row>
    <row r="3" spans="2:35" s="167" customFormat="1" ht="9.75" customHeight="1">
      <c r="B3" s="19" t="s">
        <v>48</v>
      </c>
      <c r="C3" s="27">
        <v>3304</v>
      </c>
      <c r="D3" s="27">
        <v>2908</v>
      </c>
      <c r="E3" s="163">
        <f aca="true" t="shared" si="0" ref="E3:E8">D3/C3*100</f>
        <v>88.01452784503631</v>
      </c>
      <c r="F3" s="27">
        <v>2908</v>
      </c>
      <c r="G3" s="164">
        <f aca="true" t="shared" si="1" ref="G3:G8">F3/D3*100</f>
        <v>100</v>
      </c>
      <c r="H3" s="27">
        <v>2343</v>
      </c>
      <c r="I3" s="27">
        <v>369</v>
      </c>
      <c r="J3" s="27">
        <v>166</v>
      </c>
      <c r="K3" s="27">
        <v>6</v>
      </c>
      <c r="L3" s="27">
        <v>24</v>
      </c>
      <c r="M3" s="27">
        <v>0</v>
      </c>
      <c r="N3" s="27">
        <v>0</v>
      </c>
      <c r="O3" s="27">
        <f aca="true" t="shared" si="2" ref="O3:O8">SUM(I3:N3)</f>
        <v>565</v>
      </c>
      <c r="P3" s="165">
        <f aca="true" t="shared" si="3" ref="P3:P8">O3/D3*100</f>
        <v>19.429160935350755</v>
      </c>
      <c r="Q3" s="27">
        <v>526</v>
      </c>
      <c r="R3" s="27">
        <v>1756</v>
      </c>
      <c r="S3" s="27">
        <v>249</v>
      </c>
      <c r="T3" s="27">
        <f aca="true" t="shared" si="4" ref="T3:T8">SUM(R3:S3)</f>
        <v>2005</v>
      </c>
      <c r="U3" s="166">
        <f aca="true" t="shared" si="5" ref="U3:U8">T3/D3</f>
        <v>0.6894773039889959</v>
      </c>
      <c r="V3" s="27">
        <v>3591</v>
      </c>
      <c r="W3" s="27">
        <v>142</v>
      </c>
      <c r="X3" s="27">
        <v>337</v>
      </c>
      <c r="Y3" s="27">
        <v>55</v>
      </c>
      <c r="Z3" s="27">
        <v>95</v>
      </c>
      <c r="AA3" s="27">
        <v>0</v>
      </c>
      <c r="AB3" s="27">
        <v>23</v>
      </c>
      <c r="AC3" s="89">
        <f>SUM(W3:AB3)</f>
        <v>652</v>
      </c>
      <c r="AD3" s="27">
        <v>0</v>
      </c>
      <c r="AE3" s="27">
        <v>1</v>
      </c>
      <c r="AF3" s="27">
        <v>2907</v>
      </c>
      <c r="AG3" s="28">
        <v>0</v>
      </c>
      <c r="AI3" s="168"/>
    </row>
    <row r="4" spans="2:35" s="14" customFormat="1" ht="9.75" customHeight="1">
      <c r="B4" s="18" t="s">
        <v>35</v>
      </c>
      <c r="C4" s="29">
        <v>1334</v>
      </c>
      <c r="D4" s="29">
        <v>1204</v>
      </c>
      <c r="E4" s="169">
        <f t="shared" si="0"/>
        <v>90.25487256371814</v>
      </c>
      <c r="F4" s="29">
        <v>1185</v>
      </c>
      <c r="G4" s="170">
        <f t="shared" si="1"/>
        <v>98.421926910299</v>
      </c>
      <c r="H4" s="29">
        <v>969</v>
      </c>
      <c r="I4" s="29">
        <v>143</v>
      </c>
      <c r="J4" s="29">
        <v>76</v>
      </c>
      <c r="K4" s="29">
        <v>0</v>
      </c>
      <c r="L4" s="29">
        <v>16</v>
      </c>
      <c r="M4" s="29">
        <v>0</v>
      </c>
      <c r="N4" s="29">
        <v>0</v>
      </c>
      <c r="O4" s="29">
        <f t="shared" si="2"/>
        <v>235</v>
      </c>
      <c r="P4" s="169">
        <f t="shared" si="3"/>
        <v>19.51827242524917</v>
      </c>
      <c r="Q4" s="29">
        <v>235</v>
      </c>
      <c r="R4" s="29">
        <v>397</v>
      </c>
      <c r="S4" s="29">
        <v>94</v>
      </c>
      <c r="T4" s="29">
        <f t="shared" si="4"/>
        <v>491</v>
      </c>
      <c r="U4" s="171">
        <f t="shared" si="5"/>
        <v>0.40780730897009965</v>
      </c>
      <c r="V4" s="29">
        <v>209</v>
      </c>
      <c r="W4" s="29">
        <v>51</v>
      </c>
      <c r="X4" s="29">
        <v>18</v>
      </c>
      <c r="Y4" s="29">
        <v>23</v>
      </c>
      <c r="Z4" s="29">
        <v>8</v>
      </c>
      <c r="AA4" s="29">
        <v>1</v>
      </c>
      <c r="AB4" s="29">
        <v>488</v>
      </c>
      <c r="AC4" s="172">
        <f aca="true" t="shared" si="6" ref="AC4:AC51">SUM(W4:AB4)</f>
        <v>589</v>
      </c>
      <c r="AD4" s="29">
        <v>23</v>
      </c>
      <c r="AE4" s="29">
        <v>0</v>
      </c>
      <c r="AF4" s="29">
        <v>1181</v>
      </c>
      <c r="AG4" s="30">
        <v>0</v>
      </c>
      <c r="AI4" s="15"/>
    </row>
    <row r="5" spans="2:35" s="14" customFormat="1" ht="9.75" customHeight="1">
      <c r="B5" s="18" t="s">
        <v>36</v>
      </c>
      <c r="C5" s="29">
        <v>961</v>
      </c>
      <c r="D5" s="29">
        <v>911</v>
      </c>
      <c r="E5" s="169">
        <f t="shared" si="0"/>
        <v>94.7970863683663</v>
      </c>
      <c r="F5" s="29">
        <v>823</v>
      </c>
      <c r="G5" s="170">
        <f t="shared" si="1"/>
        <v>90.34028540065862</v>
      </c>
      <c r="H5" s="29">
        <v>741</v>
      </c>
      <c r="I5" s="29">
        <v>120</v>
      </c>
      <c r="J5" s="29">
        <v>46</v>
      </c>
      <c r="K5" s="29">
        <v>0</v>
      </c>
      <c r="L5" s="29">
        <v>4</v>
      </c>
      <c r="M5" s="29">
        <v>0</v>
      </c>
      <c r="N5" s="29">
        <v>0</v>
      </c>
      <c r="O5" s="29">
        <f t="shared" si="2"/>
        <v>170</v>
      </c>
      <c r="P5" s="169">
        <f t="shared" si="3"/>
        <v>18.660812294182215</v>
      </c>
      <c r="Q5" s="29">
        <v>144</v>
      </c>
      <c r="R5" s="29">
        <v>464</v>
      </c>
      <c r="S5" s="29">
        <v>112</v>
      </c>
      <c r="T5" s="29">
        <f t="shared" si="4"/>
        <v>576</v>
      </c>
      <c r="U5" s="171">
        <f t="shared" si="5"/>
        <v>0.6322722283205269</v>
      </c>
      <c r="V5" s="29">
        <v>146</v>
      </c>
      <c r="W5" s="29">
        <v>35</v>
      </c>
      <c r="X5" s="29">
        <v>9</v>
      </c>
      <c r="Y5" s="29">
        <v>19</v>
      </c>
      <c r="Z5" s="29">
        <v>14</v>
      </c>
      <c r="AA5" s="29">
        <v>1</v>
      </c>
      <c r="AB5" s="29">
        <v>16</v>
      </c>
      <c r="AC5" s="172">
        <f t="shared" si="6"/>
        <v>94</v>
      </c>
      <c r="AD5" s="29">
        <v>2</v>
      </c>
      <c r="AE5" s="29">
        <v>0</v>
      </c>
      <c r="AF5" s="29">
        <v>909</v>
      </c>
      <c r="AG5" s="30">
        <v>80</v>
      </c>
      <c r="AI5" s="15"/>
    </row>
    <row r="6" spans="2:35" s="14" customFormat="1" ht="9.75" customHeight="1">
      <c r="B6" s="18" t="s">
        <v>74</v>
      </c>
      <c r="C6" s="29">
        <v>881</v>
      </c>
      <c r="D6" s="29">
        <v>818</v>
      </c>
      <c r="E6" s="169">
        <f t="shared" si="0"/>
        <v>92.84903518728717</v>
      </c>
      <c r="F6" s="29">
        <v>0</v>
      </c>
      <c r="G6" s="170">
        <f t="shared" si="1"/>
        <v>0</v>
      </c>
      <c r="H6" s="29">
        <v>667</v>
      </c>
      <c r="I6" s="29">
        <v>107</v>
      </c>
      <c r="J6" s="29">
        <v>42</v>
      </c>
      <c r="K6" s="29">
        <v>1</v>
      </c>
      <c r="L6" s="29">
        <v>1</v>
      </c>
      <c r="M6" s="29">
        <v>0</v>
      </c>
      <c r="N6" s="29">
        <v>0</v>
      </c>
      <c r="O6" s="29">
        <f t="shared" si="2"/>
        <v>151</v>
      </c>
      <c r="P6" s="169">
        <f t="shared" si="3"/>
        <v>18.45965770171149</v>
      </c>
      <c r="Q6" s="29">
        <v>147</v>
      </c>
      <c r="R6" s="29">
        <v>492</v>
      </c>
      <c r="S6" s="29">
        <v>58</v>
      </c>
      <c r="T6" s="29">
        <f t="shared" si="4"/>
        <v>550</v>
      </c>
      <c r="U6" s="171">
        <f t="shared" si="5"/>
        <v>0.6723716381418093</v>
      </c>
      <c r="V6" s="29">
        <v>255</v>
      </c>
      <c r="W6" s="29">
        <v>28</v>
      </c>
      <c r="X6" s="29">
        <v>5</v>
      </c>
      <c r="Y6" s="29">
        <v>11</v>
      </c>
      <c r="Z6" s="29">
        <v>0</v>
      </c>
      <c r="AA6" s="29">
        <v>0</v>
      </c>
      <c r="AB6" s="29">
        <v>42</v>
      </c>
      <c r="AC6" s="172">
        <f t="shared" si="6"/>
        <v>86</v>
      </c>
      <c r="AD6" s="29">
        <v>0</v>
      </c>
      <c r="AE6" s="29">
        <v>0</v>
      </c>
      <c r="AF6" s="29">
        <v>818</v>
      </c>
      <c r="AG6" s="30">
        <v>0</v>
      </c>
      <c r="AI6" s="15"/>
    </row>
    <row r="7" spans="2:35" s="14" customFormat="1" ht="9.75" customHeight="1">
      <c r="B7" s="18" t="s">
        <v>49</v>
      </c>
      <c r="C7" s="29">
        <v>523</v>
      </c>
      <c r="D7" s="29">
        <v>500</v>
      </c>
      <c r="E7" s="169">
        <f t="shared" si="0"/>
        <v>95.60229445506691</v>
      </c>
      <c r="F7" s="29">
        <v>0</v>
      </c>
      <c r="G7" s="170">
        <f t="shared" si="1"/>
        <v>0</v>
      </c>
      <c r="H7" s="29">
        <v>407</v>
      </c>
      <c r="I7" s="127">
        <v>60</v>
      </c>
      <c r="J7" s="127">
        <v>25</v>
      </c>
      <c r="K7" s="127">
        <v>1</v>
      </c>
      <c r="L7" s="127">
        <v>6</v>
      </c>
      <c r="M7" s="127">
        <v>1</v>
      </c>
      <c r="N7" s="127">
        <v>0</v>
      </c>
      <c r="O7" s="127">
        <f t="shared" si="2"/>
        <v>93</v>
      </c>
      <c r="P7" s="173">
        <f t="shared" si="3"/>
        <v>18.6</v>
      </c>
      <c r="Q7" s="127">
        <v>80</v>
      </c>
      <c r="R7" s="127">
        <v>272</v>
      </c>
      <c r="S7" s="127">
        <v>75</v>
      </c>
      <c r="T7" s="127">
        <f t="shared" si="4"/>
        <v>347</v>
      </c>
      <c r="U7" s="174">
        <f t="shared" si="5"/>
        <v>0.694</v>
      </c>
      <c r="V7" s="127">
        <v>108</v>
      </c>
      <c r="W7" s="29">
        <v>30</v>
      </c>
      <c r="X7" s="29">
        <v>17</v>
      </c>
      <c r="Y7" s="29">
        <v>6</v>
      </c>
      <c r="Z7" s="29">
        <v>9</v>
      </c>
      <c r="AA7" s="29">
        <v>0</v>
      </c>
      <c r="AB7" s="29">
        <v>2</v>
      </c>
      <c r="AC7" s="172">
        <f t="shared" si="6"/>
        <v>64</v>
      </c>
      <c r="AD7" s="29">
        <v>3</v>
      </c>
      <c r="AE7" s="29">
        <v>0</v>
      </c>
      <c r="AF7" s="29">
        <v>497</v>
      </c>
      <c r="AG7" s="30">
        <v>0</v>
      </c>
      <c r="AI7" s="15"/>
    </row>
    <row r="8" spans="2:35" s="14" customFormat="1" ht="9.75" customHeight="1">
      <c r="B8" s="121" t="s">
        <v>50</v>
      </c>
      <c r="C8" s="118">
        <v>505</v>
      </c>
      <c r="D8" s="118">
        <v>472</v>
      </c>
      <c r="E8" s="175">
        <f t="shared" si="0"/>
        <v>93.46534653465348</v>
      </c>
      <c r="F8" s="118">
        <v>0</v>
      </c>
      <c r="G8" s="176">
        <f t="shared" si="1"/>
        <v>0</v>
      </c>
      <c r="H8" s="118">
        <v>367</v>
      </c>
      <c r="I8" s="118">
        <v>63</v>
      </c>
      <c r="J8" s="118">
        <v>33</v>
      </c>
      <c r="K8" s="118">
        <v>1</v>
      </c>
      <c r="L8" s="118">
        <v>8</v>
      </c>
      <c r="M8" s="118">
        <v>0</v>
      </c>
      <c r="N8" s="118">
        <v>0</v>
      </c>
      <c r="O8" s="118">
        <f t="shared" si="2"/>
        <v>105</v>
      </c>
      <c r="P8" s="175">
        <f t="shared" si="3"/>
        <v>22.245762711864405</v>
      </c>
      <c r="Q8" s="118">
        <v>102</v>
      </c>
      <c r="R8" s="118">
        <v>383</v>
      </c>
      <c r="S8" s="118">
        <v>30</v>
      </c>
      <c r="T8" s="118">
        <f t="shared" si="4"/>
        <v>413</v>
      </c>
      <c r="U8" s="177">
        <f t="shared" si="5"/>
        <v>0.875</v>
      </c>
      <c r="V8" s="118">
        <v>32</v>
      </c>
      <c r="W8" s="118">
        <v>25</v>
      </c>
      <c r="X8" s="118">
        <v>32</v>
      </c>
      <c r="Y8" s="118">
        <v>23</v>
      </c>
      <c r="Z8" s="118">
        <v>0</v>
      </c>
      <c r="AA8" s="118">
        <v>0</v>
      </c>
      <c r="AB8" s="118">
        <v>12</v>
      </c>
      <c r="AC8" s="178">
        <f t="shared" si="6"/>
        <v>92</v>
      </c>
      <c r="AD8" s="118">
        <v>1</v>
      </c>
      <c r="AE8" s="118">
        <v>0</v>
      </c>
      <c r="AF8" s="118">
        <v>471</v>
      </c>
      <c r="AG8" s="119">
        <v>25</v>
      </c>
      <c r="AI8" s="15"/>
    </row>
    <row r="9" spans="2:35" s="14" customFormat="1" ht="9.75" customHeight="1">
      <c r="B9" s="179" t="s">
        <v>51</v>
      </c>
      <c r="C9" s="180">
        <f>SUM(C10:C14)</f>
        <v>872</v>
      </c>
      <c r="D9" s="180">
        <f>SUM(D10:D14)</f>
        <v>794</v>
      </c>
      <c r="E9" s="181">
        <f aca="true" t="shared" si="7" ref="E9:E15">D9/C9*100</f>
        <v>91.05504587155964</v>
      </c>
      <c r="F9" s="180">
        <f>SUM(F10:F14)</f>
        <v>0</v>
      </c>
      <c r="G9" s="182">
        <f aca="true" t="shared" si="8" ref="G9:G15">F9/D9*100</f>
        <v>0</v>
      </c>
      <c r="H9" s="180">
        <f aca="true" t="shared" si="9" ref="H9:N9">SUM(H10:H14)</f>
        <v>656</v>
      </c>
      <c r="I9" s="180">
        <f t="shared" si="9"/>
        <v>89</v>
      </c>
      <c r="J9" s="180">
        <f t="shared" si="9"/>
        <v>38</v>
      </c>
      <c r="K9" s="180">
        <f t="shared" si="9"/>
        <v>2</v>
      </c>
      <c r="L9" s="180">
        <f t="shared" si="9"/>
        <v>9</v>
      </c>
      <c r="M9" s="180">
        <f t="shared" si="9"/>
        <v>0</v>
      </c>
      <c r="N9" s="180">
        <f t="shared" si="9"/>
        <v>0</v>
      </c>
      <c r="O9" s="180">
        <f aca="true" t="shared" si="10" ref="O9:O25">SUM(I9:N9)</f>
        <v>138</v>
      </c>
      <c r="P9" s="181">
        <f aca="true" t="shared" si="11" ref="P9:P14">O9/D9*100</f>
        <v>17.38035264483627</v>
      </c>
      <c r="Q9" s="180">
        <f>SUM(Q10:Q14)</f>
        <v>119</v>
      </c>
      <c r="R9" s="180">
        <f>SUM(R10:R14)</f>
        <v>414</v>
      </c>
      <c r="S9" s="180">
        <f>SUM(S10:S14)</f>
        <v>102</v>
      </c>
      <c r="T9" s="180">
        <f aca="true" t="shared" si="12" ref="T9:T14">SUM(R9:S9)</f>
        <v>516</v>
      </c>
      <c r="U9" s="183">
        <f aca="true" t="shared" si="13" ref="U9:U14">T9/D9</f>
        <v>0.6498740554156172</v>
      </c>
      <c r="V9" s="180">
        <f aca="true" t="shared" si="14" ref="V9:AB9">SUM(V10:V14)</f>
        <v>159</v>
      </c>
      <c r="W9" s="180">
        <f t="shared" si="14"/>
        <v>26</v>
      </c>
      <c r="X9" s="180">
        <f t="shared" si="14"/>
        <v>17</v>
      </c>
      <c r="Y9" s="180">
        <f t="shared" si="14"/>
        <v>18</v>
      </c>
      <c r="Z9" s="180">
        <f t="shared" si="14"/>
        <v>8</v>
      </c>
      <c r="AA9" s="180">
        <f t="shared" si="14"/>
        <v>0</v>
      </c>
      <c r="AB9" s="180">
        <f t="shared" si="14"/>
        <v>9</v>
      </c>
      <c r="AC9" s="27">
        <f t="shared" si="6"/>
        <v>78</v>
      </c>
      <c r="AD9" s="180">
        <f>SUM(AD10:AD14)</f>
        <v>10</v>
      </c>
      <c r="AE9" s="180">
        <f>SUM(AE10:AE14)</f>
        <v>0</v>
      </c>
      <c r="AF9" s="180">
        <f>SUM(AF10:AF14)</f>
        <v>784</v>
      </c>
      <c r="AG9" s="184">
        <f>SUM(AG10:AG14)</f>
        <v>1</v>
      </c>
      <c r="AI9" s="15"/>
    </row>
    <row r="10" spans="2:35" s="14" customFormat="1" ht="9.75" customHeight="1">
      <c r="B10" s="120" t="s">
        <v>52</v>
      </c>
      <c r="C10" s="96">
        <v>431</v>
      </c>
      <c r="D10" s="96">
        <v>374</v>
      </c>
      <c r="E10" s="185">
        <f t="shared" si="7"/>
        <v>86.77494199535964</v>
      </c>
      <c r="F10" s="96">
        <v>0</v>
      </c>
      <c r="G10" s="186">
        <f t="shared" si="8"/>
        <v>0</v>
      </c>
      <c r="H10" s="96">
        <v>308</v>
      </c>
      <c r="I10" s="96">
        <v>42</v>
      </c>
      <c r="J10" s="96">
        <v>18</v>
      </c>
      <c r="K10" s="96">
        <v>0</v>
      </c>
      <c r="L10" s="96">
        <v>6</v>
      </c>
      <c r="M10" s="96">
        <v>0</v>
      </c>
      <c r="N10" s="96">
        <v>0</v>
      </c>
      <c r="O10" s="96">
        <f t="shared" si="10"/>
        <v>66</v>
      </c>
      <c r="P10" s="185">
        <f t="shared" si="11"/>
        <v>17.647058823529413</v>
      </c>
      <c r="Q10" s="96">
        <v>59</v>
      </c>
      <c r="R10" s="96">
        <v>194</v>
      </c>
      <c r="S10" s="96">
        <v>26</v>
      </c>
      <c r="T10" s="96">
        <f t="shared" si="12"/>
        <v>220</v>
      </c>
      <c r="U10" s="187">
        <f t="shared" si="13"/>
        <v>0.5882352941176471</v>
      </c>
      <c r="V10" s="96">
        <v>81</v>
      </c>
      <c r="W10" s="96">
        <v>12</v>
      </c>
      <c r="X10" s="96">
        <v>14</v>
      </c>
      <c r="Y10" s="96">
        <v>8</v>
      </c>
      <c r="Z10" s="96">
        <v>8</v>
      </c>
      <c r="AA10" s="96">
        <v>0</v>
      </c>
      <c r="AB10" s="96">
        <v>6</v>
      </c>
      <c r="AC10" s="89">
        <f t="shared" si="6"/>
        <v>48</v>
      </c>
      <c r="AD10" s="96">
        <v>1</v>
      </c>
      <c r="AE10" s="96">
        <v>0</v>
      </c>
      <c r="AF10" s="96">
        <v>373</v>
      </c>
      <c r="AG10" s="101">
        <v>1</v>
      </c>
      <c r="AI10" s="15"/>
    </row>
    <row r="11" spans="2:35" s="16" customFormat="1" ht="9.75" customHeight="1">
      <c r="B11" s="10" t="s">
        <v>53</v>
      </c>
      <c r="C11" s="29">
        <v>52</v>
      </c>
      <c r="D11" s="29">
        <v>50</v>
      </c>
      <c r="E11" s="169">
        <f t="shared" si="7"/>
        <v>96.15384615384616</v>
      </c>
      <c r="F11" s="29">
        <v>0</v>
      </c>
      <c r="G11" s="170">
        <f t="shared" si="8"/>
        <v>0</v>
      </c>
      <c r="H11" s="29">
        <v>40</v>
      </c>
      <c r="I11" s="29">
        <v>7</v>
      </c>
      <c r="J11" s="29">
        <v>3</v>
      </c>
      <c r="K11" s="29">
        <v>0</v>
      </c>
      <c r="L11" s="29">
        <v>0</v>
      </c>
      <c r="M11" s="29">
        <v>0</v>
      </c>
      <c r="N11" s="29">
        <v>0</v>
      </c>
      <c r="O11" s="29">
        <f t="shared" si="10"/>
        <v>10</v>
      </c>
      <c r="P11" s="169">
        <f t="shared" si="11"/>
        <v>20</v>
      </c>
      <c r="Q11" s="29">
        <v>10</v>
      </c>
      <c r="R11" s="29">
        <v>38</v>
      </c>
      <c r="S11" s="29">
        <v>9</v>
      </c>
      <c r="T11" s="29">
        <f t="shared" si="12"/>
        <v>47</v>
      </c>
      <c r="U11" s="171">
        <f t="shared" si="13"/>
        <v>0.94</v>
      </c>
      <c r="V11" s="29">
        <v>8</v>
      </c>
      <c r="W11" s="29">
        <v>1</v>
      </c>
      <c r="X11" s="29">
        <v>0</v>
      </c>
      <c r="Y11" s="29">
        <v>0</v>
      </c>
      <c r="Z11" s="29">
        <v>0</v>
      </c>
      <c r="AA11" s="29">
        <v>0</v>
      </c>
      <c r="AB11" s="29">
        <v>1</v>
      </c>
      <c r="AC11" s="172">
        <f t="shared" si="6"/>
        <v>2</v>
      </c>
      <c r="AD11" s="29">
        <v>4</v>
      </c>
      <c r="AE11" s="29">
        <v>0</v>
      </c>
      <c r="AF11" s="29">
        <v>46</v>
      </c>
      <c r="AG11" s="30">
        <v>0</v>
      </c>
      <c r="AI11" s="15"/>
    </row>
    <row r="12" spans="2:35" s="14" customFormat="1" ht="9.75" customHeight="1">
      <c r="B12" s="10" t="s">
        <v>54</v>
      </c>
      <c r="C12" s="29">
        <v>92</v>
      </c>
      <c r="D12" s="29">
        <v>92</v>
      </c>
      <c r="E12" s="169">
        <f t="shared" si="7"/>
        <v>100</v>
      </c>
      <c r="F12" s="29">
        <v>0</v>
      </c>
      <c r="G12" s="170">
        <f t="shared" si="8"/>
        <v>0</v>
      </c>
      <c r="H12" s="29">
        <v>77</v>
      </c>
      <c r="I12" s="29">
        <v>10</v>
      </c>
      <c r="J12" s="29">
        <v>5</v>
      </c>
      <c r="K12" s="29">
        <v>0</v>
      </c>
      <c r="L12" s="29">
        <v>0</v>
      </c>
      <c r="M12" s="29">
        <v>0</v>
      </c>
      <c r="N12" s="29">
        <v>0</v>
      </c>
      <c r="O12" s="29">
        <f t="shared" si="10"/>
        <v>15</v>
      </c>
      <c r="P12" s="169">
        <f t="shared" si="11"/>
        <v>16.304347826086957</v>
      </c>
      <c r="Q12" s="29">
        <v>9</v>
      </c>
      <c r="R12" s="29">
        <v>41</v>
      </c>
      <c r="S12" s="29">
        <v>27</v>
      </c>
      <c r="T12" s="29">
        <f t="shared" si="12"/>
        <v>68</v>
      </c>
      <c r="U12" s="171">
        <f t="shared" si="13"/>
        <v>0.7391304347826086</v>
      </c>
      <c r="V12" s="29">
        <v>17</v>
      </c>
      <c r="W12" s="29">
        <v>5</v>
      </c>
      <c r="X12" s="29">
        <v>1</v>
      </c>
      <c r="Y12" s="29">
        <v>4</v>
      </c>
      <c r="Z12" s="29">
        <v>0</v>
      </c>
      <c r="AA12" s="29">
        <v>0</v>
      </c>
      <c r="AB12" s="29">
        <v>0</v>
      </c>
      <c r="AC12" s="172">
        <f t="shared" si="6"/>
        <v>10</v>
      </c>
      <c r="AD12" s="29">
        <v>1</v>
      </c>
      <c r="AE12" s="29">
        <v>0</v>
      </c>
      <c r="AF12" s="29">
        <v>91</v>
      </c>
      <c r="AG12" s="30">
        <v>0</v>
      </c>
      <c r="AI12" s="15"/>
    </row>
    <row r="13" spans="2:35" s="14" customFormat="1" ht="9.75" customHeight="1">
      <c r="B13" s="10" t="s">
        <v>55</v>
      </c>
      <c r="C13" s="29">
        <v>213</v>
      </c>
      <c r="D13" s="29">
        <v>198</v>
      </c>
      <c r="E13" s="169">
        <f t="shared" si="7"/>
        <v>92.95774647887323</v>
      </c>
      <c r="F13" s="29">
        <v>0</v>
      </c>
      <c r="G13" s="170">
        <f t="shared" si="8"/>
        <v>0</v>
      </c>
      <c r="H13" s="29">
        <v>170</v>
      </c>
      <c r="I13" s="29">
        <v>20</v>
      </c>
      <c r="J13" s="29">
        <v>7</v>
      </c>
      <c r="K13" s="29">
        <v>1</v>
      </c>
      <c r="L13" s="29">
        <v>0</v>
      </c>
      <c r="M13" s="29">
        <v>0</v>
      </c>
      <c r="N13" s="29">
        <v>0</v>
      </c>
      <c r="O13" s="29">
        <f t="shared" si="10"/>
        <v>28</v>
      </c>
      <c r="P13" s="169">
        <f t="shared" si="11"/>
        <v>14.14141414141414</v>
      </c>
      <c r="Q13" s="29">
        <v>25</v>
      </c>
      <c r="R13" s="29">
        <v>89</v>
      </c>
      <c r="S13" s="29">
        <v>17</v>
      </c>
      <c r="T13" s="29">
        <f t="shared" si="12"/>
        <v>106</v>
      </c>
      <c r="U13" s="171">
        <f t="shared" si="13"/>
        <v>0.5353535353535354</v>
      </c>
      <c r="V13" s="29">
        <v>29</v>
      </c>
      <c r="W13" s="29">
        <v>6</v>
      </c>
      <c r="X13" s="29">
        <v>1</v>
      </c>
      <c r="Y13" s="29">
        <v>4</v>
      </c>
      <c r="Z13" s="29">
        <v>0</v>
      </c>
      <c r="AA13" s="29">
        <v>0</v>
      </c>
      <c r="AB13" s="29">
        <v>1</v>
      </c>
      <c r="AC13" s="172">
        <f t="shared" si="6"/>
        <v>12</v>
      </c>
      <c r="AD13" s="29">
        <v>4</v>
      </c>
      <c r="AE13" s="29">
        <v>0</v>
      </c>
      <c r="AF13" s="29">
        <v>194</v>
      </c>
      <c r="AG13" s="30">
        <v>0</v>
      </c>
      <c r="AI13" s="15"/>
    </row>
    <row r="14" spans="2:35" s="14" customFormat="1" ht="9.75" customHeight="1">
      <c r="B14" s="117" t="s">
        <v>56</v>
      </c>
      <c r="C14" s="118">
        <v>84</v>
      </c>
      <c r="D14" s="118">
        <v>80</v>
      </c>
      <c r="E14" s="175">
        <f t="shared" si="7"/>
        <v>95.23809523809523</v>
      </c>
      <c r="F14" s="118">
        <v>0</v>
      </c>
      <c r="G14" s="176">
        <f t="shared" si="8"/>
        <v>0</v>
      </c>
      <c r="H14" s="118">
        <v>61</v>
      </c>
      <c r="I14" s="118">
        <v>10</v>
      </c>
      <c r="J14" s="118">
        <v>5</v>
      </c>
      <c r="K14" s="118">
        <v>1</v>
      </c>
      <c r="L14" s="118">
        <v>3</v>
      </c>
      <c r="M14" s="118">
        <v>0</v>
      </c>
      <c r="N14" s="118">
        <v>0</v>
      </c>
      <c r="O14" s="118">
        <f t="shared" si="10"/>
        <v>19</v>
      </c>
      <c r="P14" s="175">
        <f t="shared" si="11"/>
        <v>23.75</v>
      </c>
      <c r="Q14" s="118">
        <v>16</v>
      </c>
      <c r="R14" s="118">
        <v>52</v>
      </c>
      <c r="S14" s="118">
        <v>23</v>
      </c>
      <c r="T14" s="118">
        <f t="shared" si="12"/>
        <v>75</v>
      </c>
      <c r="U14" s="177">
        <f t="shared" si="13"/>
        <v>0.9375</v>
      </c>
      <c r="V14" s="118">
        <v>24</v>
      </c>
      <c r="W14" s="118">
        <v>2</v>
      </c>
      <c r="X14" s="118">
        <v>1</v>
      </c>
      <c r="Y14" s="118">
        <v>2</v>
      </c>
      <c r="Z14" s="118">
        <v>0</v>
      </c>
      <c r="AA14" s="118">
        <v>0</v>
      </c>
      <c r="AB14" s="118">
        <v>1</v>
      </c>
      <c r="AC14" s="178">
        <f t="shared" si="6"/>
        <v>6</v>
      </c>
      <c r="AD14" s="118">
        <v>0</v>
      </c>
      <c r="AE14" s="118">
        <v>0</v>
      </c>
      <c r="AF14" s="118">
        <v>80</v>
      </c>
      <c r="AG14" s="119">
        <v>0</v>
      </c>
      <c r="AI14" s="15"/>
    </row>
    <row r="15" spans="2:35" s="14" customFormat="1" ht="9.75" customHeight="1">
      <c r="B15" s="179" t="s">
        <v>91</v>
      </c>
      <c r="C15" s="180">
        <f>SUM(C16:C17)</f>
        <v>869</v>
      </c>
      <c r="D15" s="180">
        <f>SUM(D16:D17)</f>
        <v>804</v>
      </c>
      <c r="E15" s="181">
        <f t="shared" si="7"/>
        <v>92.52013808975835</v>
      </c>
      <c r="F15" s="180">
        <f>SUM(F16:F17)</f>
        <v>782</v>
      </c>
      <c r="G15" s="182">
        <f t="shared" si="8"/>
        <v>97.2636815920398</v>
      </c>
      <c r="H15" s="180">
        <f aca="true" t="shared" si="15" ref="H15:N15">SUM(H16:H17)</f>
        <v>684</v>
      </c>
      <c r="I15" s="180">
        <f t="shared" si="15"/>
        <v>88</v>
      </c>
      <c r="J15" s="180">
        <f t="shared" si="15"/>
        <v>31</v>
      </c>
      <c r="K15" s="180">
        <f t="shared" si="15"/>
        <v>0</v>
      </c>
      <c r="L15" s="180">
        <f t="shared" si="15"/>
        <v>1</v>
      </c>
      <c r="M15" s="180">
        <f t="shared" si="15"/>
        <v>0</v>
      </c>
      <c r="N15" s="180">
        <f t="shared" si="15"/>
        <v>0</v>
      </c>
      <c r="O15" s="180">
        <f>SUM(I15:N15)</f>
        <v>120</v>
      </c>
      <c r="P15" s="181">
        <f>O15/D15*100</f>
        <v>14.925373134328357</v>
      </c>
      <c r="Q15" s="180">
        <f>SUM(Q16:Q17)</f>
        <v>78</v>
      </c>
      <c r="R15" s="180">
        <f>SUM(R16:R17)</f>
        <v>347</v>
      </c>
      <c r="S15" s="180">
        <f>SUM(S16:S17)</f>
        <v>91</v>
      </c>
      <c r="T15" s="180">
        <f>SUM(R15:S15)</f>
        <v>438</v>
      </c>
      <c r="U15" s="183">
        <f>T15/D15</f>
        <v>0.5447761194029851</v>
      </c>
      <c r="V15" s="180">
        <f aca="true" t="shared" si="16" ref="V15:AB15">SUM(V16:V17)</f>
        <v>144</v>
      </c>
      <c r="W15" s="180">
        <f t="shared" si="16"/>
        <v>38</v>
      </c>
      <c r="X15" s="180">
        <f t="shared" si="16"/>
        <v>3</v>
      </c>
      <c r="Y15" s="180">
        <f t="shared" si="16"/>
        <v>15</v>
      </c>
      <c r="Z15" s="180">
        <f t="shared" si="16"/>
        <v>3</v>
      </c>
      <c r="AA15" s="180">
        <f t="shared" si="16"/>
        <v>0</v>
      </c>
      <c r="AB15" s="180">
        <f t="shared" si="16"/>
        <v>12</v>
      </c>
      <c r="AC15" s="27">
        <f t="shared" si="6"/>
        <v>71</v>
      </c>
      <c r="AD15" s="180">
        <f>SUM(AD16:AD17)</f>
        <v>3</v>
      </c>
      <c r="AE15" s="180">
        <f>SUM(AE16:AE17)</f>
        <v>0</v>
      </c>
      <c r="AF15" s="180">
        <f>SUM(AF16:AF17)</f>
        <v>801</v>
      </c>
      <c r="AG15" s="184">
        <f>SUM(AG16:AG17)</f>
        <v>48</v>
      </c>
      <c r="AI15" s="15"/>
    </row>
    <row r="16" spans="2:35" s="14" customFormat="1" ht="9.75" customHeight="1">
      <c r="B16" s="120" t="s">
        <v>89</v>
      </c>
      <c r="C16" s="96">
        <v>741</v>
      </c>
      <c r="D16" s="96">
        <v>684</v>
      </c>
      <c r="E16" s="185">
        <f aca="true" t="shared" si="17" ref="E16:E28">D16/C16*100</f>
        <v>92.3076923076923</v>
      </c>
      <c r="F16" s="96">
        <v>666</v>
      </c>
      <c r="G16" s="186">
        <f aca="true" t="shared" si="18" ref="G16:G28">F16/D16*100</f>
        <v>97.36842105263158</v>
      </c>
      <c r="H16" s="96">
        <v>579</v>
      </c>
      <c r="I16" s="96">
        <v>75</v>
      </c>
      <c r="J16" s="96">
        <v>29</v>
      </c>
      <c r="K16" s="96">
        <v>0</v>
      </c>
      <c r="L16" s="96">
        <v>1</v>
      </c>
      <c r="M16" s="96">
        <v>0</v>
      </c>
      <c r="N16" s="96">
        <v>0</v>
      </c>
      <c r="O16" s="96">
        <f t="shared" si="10"/>
        <v>105</v>
      </c>
      <c r="P16" s="185">
        <f aca="true" t="shared" si="19" ref="P16:P28">O16/D16*100</f>
        <v>15.350877192982457</v>
      </c>
      <c r="Q16" s="96">
        <v>71</v>
      </c>
      <c r="R16" s="96">
        <v>318</v>
      </c>
      <c r="S16" s="96">
        <v>86</v>
      </c>
      <c r="T16" s="96">
        <f aca="true" t="shared" si="20" ref="T16:T26">SUM(R16:S16)</f>
        <v>404</v>
      </c>
      <c r="U16" s="187">
        <f aca="true" t="shared" si="21" ref="U16:U28">T16/D16</f>
        <v>0.5906432748538012</v>
      </c>
      <c r="V16" s="96">
        <v>124</v>
      </c>
      <c r="W16" s="96">
        <v>35</v>
      </c>
      <c r="X16" s="96">
        <v>2</v>
      </c>
      <c r="Y16" s="96">
        <v>13</v>
      </c>
      <c r="Z16" s="96">
        <v>3</v>
      </c>
      <c r="AA16" s="96">
        <v>0</v>
      </c>
      <c r="AB16" s="96">
        <v>12</v>
      </c>
      <c r="AC16" s="89">
        <f t="shared" si="6"/>
        <v>65</v>
      </c>
      <c r="AD16" s="96">
        <v>3</v>
      </c>
      <c r="AE16" s="96">
        <v>0</v>
      </c>
      <c r="AF16" s="96">
        <v>681</v>
      </c>
      <c r="AG16" s="101">
        <v>42</v>
      </c>
      <c r="AI16" s="15"/>
    </row>
    <row r="17" spans="2:35" s="14" customFormat="1" ht="9.75" customHeight="1">
      <c r="B17" s="117" t="s">
        <v>90</v>
      </c>
      <c r="C17" s="118">
        <v>128</v>
      </c>
      <c r="D17" s="118">
        <v>120</v>
      </c>
      <c r="E17" s="175">
        <f>D17/C17*100</f>
        <v>93.75</v>
      </c>
      <c r="F17" s="118">
        <v>116</v>
      </c>
      <c r="G17" s="176">
        <f>F17/D17*100</f>
        <v>96.66666666666667</v>
      </c>
      <c r="H17" s="118">
        <v>105</v>
      </c>
      <c r="I17" s="118">
        <v>13</v>
      </c>
      <c r="J17" s="118">
        <v>2</v>
      </c>
      <c r="K17" s="118">
        <v>0</v>
      </c>
      <c r="L17" s="118">
        <v>0</v>
      </c>
      <c r="M17" s="118">
        <v>0</v>
      </c>
      <c r="N17" s="118">
        <v>0</v>
      </c>
      <c r="O17" s="118">
        <f>SUM(I17:N17)</f>
        <v>15</v>
      </c>
      <c r="P17" s="175">
        <f>O17/D17*100</f>
        <v>12.5</v>
      </c>
      <c r="Q17" s="118">
        <v>7</v>
      </c>
      <c r="R17" s="118">
        <v>29</v>
      </c>
      <c r="S17" s="118">
        <v>5</v>
      </c>
      <c r="T17" s="118">
        <f>SUM(R17:S17)</f>
        <v>34</v>
      </c>
      <c r="U17" s="177">
        <f>T17/D17</f>
        <v>0.2833333333333333</v>
      </c>
      <c r="V17" s="118">
        <v>20</v>
      </c>
      <c r="W17" s="118">
        <v>3</v>
      </c>
      <c r="X17" s="118">
        <v>1</v>
      </c>
      <c r="Y17" s="118">
        <v>2</v>
      </c>
      <c r="Z17" s="118">
        <v>0</v>
      </c>
      <c r="AA17" s="118">
        <v>0</v>
      </c>
      <c r="AB17" s="118">
        <v>0</v>
      </c>
      <c r="AC17" s="188">
        <f t="shared" si="6"/>
        <v>6</v>
      </c>
      <c r="AD17" s="118">
        <v>0</v>
      </c>
      <c r="AE17" s="118">
        <v>0</v>
      </c>
      <c r="AF17" s="118">
        <v>120</v>
      </c>
      <c r="AG17" s="119">
        <v>6</v>
      </c>
      <c r="AI17" s="15"/>
    </row>
    <row r="18" spans="2:35" s="14" customFormat="1" ht="9.75" customHeight="1">
      <c r="B18" s="189" t="s">
        <v>57</v>
      </c>
      <c r="C18" s="180">
        <f>SUM(C19:C25)</f>
        <v>1168</v>
      </c>
      <c r="D18" s="180">
        <f>SUM(D19:D25)</f>
        <v>1089</v>
      </c>
      <c r="E18" s="181">
        <f t="shared" si="17"/>
        <v>93.23630136986301</v>
      </c>
      <c r="F18" s="180">
        <f>SUM(F19:F25)</f>
        <v>1089</v>
      </c>
      <c r="G18" s="182">
        <f t="shared" si="18"/>
        <v>100</v>
      </c>
      <c r="H18" s="180">
        <f aca="true" t="shared" si="22" ref="H18:N18">SUM(H19:H25)</f>
        <v>903</v>
      </c>
      <c r="I18" s="180">
        <f t="shared" si="22"/>
        <v>123</v>
      </c>
      <c r="J18" s="180">
        <f t="shared" si="22"/>
        <v>54</v>
      </c>
      <c r="K18" s="180">
        <f t="shared" si="22"/>
        <v>0</v>
      </c>
      <c r="L18" s="180">
        <f t="shared" si="22"/>
        <v>0</v>
      </c>
      <c r="M18" s="180">
        <f t="shared" si="22"/>
        <v>6</v>
      </c>
      <c r="N18" s="180">
        <f t="shared" si="22"/>
        <v>3</v>
      </c>
      <c r="O18" s="180">
        <f t="shared" si="10"/>
        <v>186</v>
      </c>
      <c r="P18" s="181">
        <f t="shared" si="19"/>
        <v>17.079889807162534</v>
      </c>
      <c r="Q18" s="180">
        <f>SUM(Q19:Q25)</f>
        <v>168</v>
      </c>
      <c r="R18" s="180">
        <f>SUM(R19:R25)</f>
        <v>569</v>
      </c>
      <c r="S18" s="180">
        <f>SUM(S19:S25)</f>
        <v>102</v>
      </c>
      <c r="T18" s="180">
        <f t="shared" si="20"/>
        <v>671</v>
      </c>
      <c r="U18" s="183">
        <f t="shared" si="21"/>
        <v>0.6161616161616161</v>
      </c>
      <c r="V18" s="180">
        <f aca="true" t="shared" si="23" ref="V18:AB18">SUM(V19:V25)</f>
        <v>244</v>
      </c>
      <c r="W18" s="180">
        <f t="shared" si="23"/>
        <v>54</v>
      </c>
      <c r="X18" s="180">
        <f t="shared" si="23"/>
        <v>48</v>
      </c>
      <c r="Y18" s="180">
        <f t="shared" si="23"/>
        <v>24</v>
      </c>
      <c r="Z18" s="180">
        <f t="shared" si="23"/>
        <v>26</v>
      </c>
      <c r="AA18" s="180">
        <f t="shared" si="23"/>
        <v>5</v>
      </c>
      <c r="AB18" s="180">
        <f t="shared" si="23"/>
        <v>31</v>
      </c>
      <c r="AC18" s="27">
        <f t="shared" si="6"/>
        <v>188</v>
      </c>
      <c r="AD18" s="180">
        <f>SUM(AD19:AD25)</f>
        <v>1</v>
      </c>
      <c r="AE18" s="180">
        <f>SUM(AE19:AE25)</f>
        <v>1</v>
      </c>
      <c r="AF18" s="180">
        <f>SUM(AF19:AF25)</f>
        <v>1087</v>
      </c>
      <c r="AG18" s="184">
        <f>SUM(AG19:AG25)</f>
        <v>17</v>
      </c>
      <c r="AI18" s="15"/>
    </row>
    <row r="19" spans="2:35" s="14" customFormat="1" ht="9.75" customHeight="1">
      <c r="B19" s="120" t="s">
        <v>75</v>
      </c>
      <c r="C19" s="96">
        <v>447</v>
      </c>
      <c r="D19" s="96">
        <v>402</v>
      </c>
      <c r="E19" s="185">
        <f t="shared" si="17"/>
        <v>89.93288590604027</v>
      </c>
      <c r="F19" s="96">
        <v>402</v>
      </c>
      <c r="G19" s="186">
        <f t="shared" si="18"/>
        <v>100</v>
      </c>
      <c r="H19" s="96">
        <v>329</v>
      </c>
      <c r="I19" s="96">
        <v>49</v>
      </c>
      <c r="J19" s="96">
        <v>19</v>
      </c>
      <c r="K19" s="96">
        <v>0</v>
      </c>
      <c r="L19" s="96">
        <v>0</v>
      </c>
      <c r="M19" s="96">
        <v>4</v>
      </c>
      <c r="N19" s="96">
        <v>1</v>
      </c>
      <c r="O19" s="96">
        <f t="shared" si="10"/>
        <v>73</v>
      </c>
      <c r="P19" s="185">
        <f t="shared" si="19"/>
        <v>18.1592039800995</v>
      </c>
      <c r="Q19" s="96">
        <v>73</v>
      </c>
      <c r="R19" s="96">
        <v>214</v>
      </c>
      <c r="S19" s="96">
        <v>46</v>
      </c>
      <c r="T19" s="96">
        <f t="shared" si="20"/>
        <v>260</v>
      </c>
      <c r="U19" s="187">
        <f t="shared" si="21"/>
        <v>0.6467661691542289</v>
      </c>
      <c r="V19" s="96">
        <v>102</v>
      </c>
      <c r="W19" s="96">
        <v>23</v>
      </c>
      <c r="X19" s="96">
        <v>13</v>
      </c>
      <c r="Y19" s="96">
        <v>7</v>
      </c>
      <c r="Z19" s="96">
        <v>10</v>
      </c>
      <c r="AA19" s="96">
        <v>1</v>
      </c>
      <c r="AB19" s="96">
        <v>13</v>
      </c>
      <c r="AC19" s="89">
        <f t="shared" si="6"/>
        <v>67</v>
      </c>
      <c r="AD19" s="96">
        <v>0</v>
      </c>
      <c r="AE19" s="96">
        <v>1</v>
      </c>
      <c r="AF19" s="96">
        <v>401</v>
      </c>
      <c r="AG19" s="101">
        <v>3</v>
      </c>
      <c r="AI19" s="15"/>
    </row>
    <row r="20" spans="2:35" s="14" customFormat="1" ht="9.75" customHeight="1">
      <c r="B20" s="10" t="s">
        <v>76</v>
      </c>
      <c r="C20" s="29">
        <v>163</v>
      </c>
      <c r="D20" s="29">
        <v>150</v>
      </c>
      <c r="E20" s="169">
        <f t="shared" si="17"/>
        <v>92.02453987730061</v>
      </c>
      <c r="F20" s="29">
        <v>150</v>
      </c>
      <c r="G20" s="170">
        <f t="shared" si="18"/>
        <v>100</v>
      </c>
      <c r="H20" s="29">
        <v>128</v>
      </c>
      <c r="I20" s="29">
        <v>13</v>
      </c>
      <c r="J20" s="29">
        <v>9</v>
      </c>
      <c r="K20" s="29">
        <v>0</v>
      </c>
      <c r="L20" s="29">
        <v>0</v>
      </c>
      <c r="M20" s="29">
        <v>0</v>
      </c>
      <c r="N20" s="29">
        <v>0</v>
      </c>
      <c r="O20" s="29">
        <f t="shared" si="10"/>
        <v>22</v>
      </c>
      <c r="P20" s="169">
        <f t="shared" si="19"/>
        <v>14.666666666666666</v>
      </c>
      <c r="Q20" s="29">
        <v>22</v>
      </c>
      <c r="R20" s="29">
        <v>70</v>
      </c>
      <c r="S20" s="29">
        <v>19</v>
      </c>
      <c r="T20" s="29">
        <f t="shared" si="20"/>
        <v>89</v>
      </c>
      <c r="U20" s="171">
        <f t="shared" si="21"/>
        <v>0.5933333333333334</v>
      </c>
      <c r="V20" s="29">
        <v>53</v>
      </c>
      <c r="W20" s="29">
        <v>10</v>
      </c>
      <c r="X20" s="29">
        <v>5</v>
      </c>
      <c r="Y20" s="29">
        <v>5</v>
      </c>
      <c r="Z20" s="29">
        <v>4</v>
      </c>
      <c r="AA20" s="29">
        <v>1</v>
      </c>
      <c r="AB20" s="29">
        <v>1</v>
      </c>
      <c r="AC20" s="172">
        <f t="shared" si="6"/>
        <v>26</v>
      </c>
      <c r="AD20" s="29">
        <v>0</v>
      </c>
      <c r="AE20" s="29">
        <v>0</v>
      </c>
      <c r="AF20" s="29">
        <v>150</v>
      </c>
      <c r="AG20" s="30">
        <v>12</v>
      </c>
      <c r="AI20" s="15"/>
    </row>
    <row r="21" spans="2:35" s="14" customFormat="1" ht="9.75" customHeight="1">
      <c r="B21" s="10" t="s">
        <v>77</v>
      </c>
      <c r="C21" s="29">
        <v>43</v>
      </c>
      <c r="D21" s="29">
        <v>44</v>
      </c>
      <c r="E21" s="169">
        <f t="shared" si="17"/>
        <v>102.32558139534885</v>
      </c>
      <c r="F21" s="29">
        <v>44</v>
      </c>
      <c r="G21" s="170">
        <f t="shared" si="18"/>
        <v>100</v>
      </c>
      <c r="H21" s="29">
        <v>29</v>
      </c>
      <c r="I21" s="29">
        <v>10</v>
      </c>
      <c r="J21" s="29">
        <v>4</v>
      </c>
      <c r="K21" s="29">
        <v>0</v>
      </c>
      <c r="L21" s="29">
        <v>0</v>
      </c>
      <c r="M21" s="29">
        <v>1</v>
      </c>
      <c r="N21" s="29">
        <v>0</v>
      </c>
      <c r="O21" s="29">
        <f t="shared" si="10"/>
        <v>15</v>
      </c>
      <c r="P21" s="169">
        <f t="shared" si="19"/>
        <v>34.090909090909086</v>
      </c>
      <c r="Q21" s="29">
        <v>16</v>
      </c>
      <c r="R21" s="29">
        <v>62</v>
      </c>
      <c r="S21" s="29">
        <v>1</v>
      </c>
      <c r="T21" s="29">
        <f t="shared" si="20"/>
        <v>63</v>
      </c>
      <c r="U21" s="171">
        <f t="shared" si="21"/>
        <v>1.4318181818181819</v>
      </c>
      <c r="V21" s="29">
        <v>12</v>
      </c>
      <c r="W21" s="29">
        <v>2</v>
      </c>
      <c r="X21" s="29">
        <v>2</v>
      </c>
      <c r="Y21" s="29">
        <v>1</v>
      </c>
      <c r="Z21" s="29">
        <v>2</v>
      </c>
      <c r="AA21" s="29">
        <v>0</v>
      </c>
      <c r="AB21" s="29">
        <v>2</v>
      </c>
      <c r="AC21" s="172">
        <f t="shared" si="6"/>
        <v>9</v>
      </c>
      <c r="AD21" s="29">
        <v>0</v>
      </c>
      <c r="AE21" s="29">
        <v>0</v>
      </c>
      <c r="AF21" s="29">
        <v>44</v>
      </c>
      <c r="AG21" s="30">
        <v>0</v>
      </c>
      <c r="AI21" s="15"/>
    </row>
    <row r="22" spans="2:35" s="14" customFormat="1" ht="9.75" customHeight="1">
      <c r="B22" s="10" t="s">
        <v>78</v>
      </c>
      <c r="C22" s="29">
        <v>129</v>
      </c>
      <c r="D22" s="29">
        <v>121</v>
      </c>
      <c r="E22" s="169">
        <f t="shared" si="17"/>
        <v>93.7984496124031</v>
      </c>
      <c r="F22" s="29">
        <v>121</v>
      </c>
      <c r="G22" s="170">
        <f t="shared" si="18"/>
        <v>100</v>
      </c>
      <c r="H22" s="29">
        <v>104</v>
      </c>
      <c r="I22" s="29">
        <v>11</v>
      </c>
      <c r="J22" s="29">
        <v>4</v>
      </c>
      <c r="K22" s="29">
        <v>0</v>
      </c>
      <c r="L22" s="29">
        <v>0</v>
      </c>
      <c r="M22" s="29">
        <v>0</v>
      </c>
      <c r="N22" s="29">
        <v>2</v>
      </c>
      <c r="O22" s="29">
        <f t="shared" si="10"/>
        <v>17</v>
      </c>
      <c r="P22" s="169">
        <f t="shared" si="19"/>
        <v>14.049586776859504</v>
      </c>
      <c r="Q22" s="29">
        <v>10</v>
      </c>
      <c r="R22" s="29">
        <v>51</v>
      </c>
      <c r="S22" s="29">
        <v>7</v>
      </c>
      <c r="T22" s="29">
        <f t="shared" si="20"/>
        <v>58</v>
      </c>
      <c r="U22" s="171">
        <f t="shared" si="21"/>
        <v>0.4793388429752066</v>
      </c>
      <c r="V22" s="29">
        <v>22</v>
      </c>
      <c r="W22" s="29">
        <v>5</v>
      </c>
      <c r="X22" s="29">
        <v>7</v>
      </c>
      <c r="Y22" s="29">
        <v>3</v>
      </c>
      <c r="Z22" s="29">
        <v>3</v>
      </c>
      <c r="AA22" s="29">
        <v>0</v>
      </c>
      <c r="AB22" s="29">
        <v>0</v>
      </c>
      <c r="AC22" s="172">
        <f t="shared" si="6"/>
        <v>18</v>
      </c>
      <c r="AD22" s="29">
        <v>1</v>
      </c>
      <c r="AE22" s="29">
        <v>0</v>
      </c>
      <c r="AF22" s="29">
        <v>120</v>
      </c>
      <c r="AG22" s="30">
        <v>2</v>
      </c>
      <c r="AI22" s="15"/>
    </row>
    <row r="23" spans="2:35" s="14" customFormat="1" ht="9.75" customHeight="1">
      <c r="B23" s="10" t="s">
        <v>79</v>
      </c>
      <c r="C23" s="29">
        <v>230</v>
      </c>
      <c r="D23" s="29">
        <v>219</v>
      </c>
      <c r="E23" s="169">
        <f t="shared" si="17"/>
        <v>95.21739130434783</v>
      </c>
      <c r="F23" s="29">
        <v>219</v>
      </c>
      <c r="G23" s="170">
        <f t="shared" si="18"/>
        <v>100</v>
      </c>
      <c r="H23" s="29">
        <v>193</v>
      </c>
      <c r="I23" s="29">
        <v>16</v>
      </c>
      <c r="J23" s="29">
        <v>10</v>
      </c>
      <c r="K23" s="29">
        <v>0</v>
      </c>
      <c r="L23" s="29">
        <v>0</v>
      </c>
      <c r="M23" s="29">
        <v>0</v>
      </c>
      <c r="N23" s="29">
        <v>0</v>
      </c>
      <c r="O23" s="29">
        <f t="shared" si="10"/>
        <v>26</v>
      </c>
      <c r="P23" s="169">
        <f t="shared" si="19"/>
        <v>11.87214611872146</v>
      </c>
      <c r="Q23" s="29">
        <v>19</v>
      </c>
      <c r="R23" s="29">
        <v>57</v>
      </c>
      <c r="S23" s="29">
        <v>17</v>
      </c>
      <c r="T23" s="29">
        <f t="shared" si="20"/>
        <v>74</v>
      </c>
      <c r="U23" s="171">
        <f t="shared" si="21"/>
        <v>0.3378995433789954</v>
      </c>
      <c r="V23" s="29">
        <v>13</v>
      </c>
      <c r="W23" s="29">
        <v>5</v>
      </c>
      <c r="X23" s="29">
        <v>18</v>
      </c>
      <c r="Y23" s="29">
        <v>5</v>
      </c>
      <c r="Z23" s="29">
        <v>5</v>
      </c>
      <c r="AA23" s="29">
        <v>3</v>
      </c>
      <c r="AB23" s="29">
        <v>1</v>
      </c>
      <c r="AC23" s="172">
        <f t="shared" si="6"/>
        <v>37</v>
      </c>
      <c r="AD23" s="29">
        <v>0</v>
      </c>
      <c r="AE23" s="29">
        <v>0</v>
      </c>
      <c r="AF23" s="29">
        <v>219</v>
      </c>
      <c r="AG23" s="30">
        <v>0</v>
      </c>
      <c r="AI23" s="15"/>
    </row>
    <row r="24" spans="2:35" s="14" customFormat="1" ht="9.75" customHeight="1">
      <c r="B24" s="10" t="s">
        <v>80</v>
      </c>
      <c r="C24" s="29">
        <v>36</v>
      </c>
      <c r="D24" s="29">
        <v>35</v>
      </c>
      <c r="E24" s="169">
        <f t="shared" si="17"/>
        <v>97.22222222222221</v>
      </c>
      <c r="F24" s="29">
        <v>35</v>
      </c>
      <c r="G24" s="170">
        <f t="shared" si="18"/>
        <v>100</v>
      </c>
      <c r="H24" s="29">
        <v>28</v>
      </c>
      <c r="I24" s="29">
        <v>5</v>
      </c>
      <c r="J24" s="29">
        <v>2</v>
      </c>
      <c r="K24" s="29">
        <v>0</v>
      </c>
      <c r="L24" s="29">
        <v>0</v>
      </c>
      <c r="M24" s="29">
        <v>0</v>
      </c>
      <c r="N24" s="29">
        <v>0</v>
      </c>
      <c r="O24" s="29">
        <f t="shared" si="10"/>
        <v>7</v>
      </c>
      <c r="P24" s="169">
        <f t="shared" si="19"/>
        <v>20</v>
      </c>
      <c r="Q24" s="29">
        <v>7</v>
      </c>
      <c r="R24" s="29">
        <v>23</v>
      </c>
      <c r="S24" s="29">
        <v>0</v>
      </c>
      <c r="T24" s="29">
        <f t="shared" si="20"/>
        <v>23</v>
      </c>
      <c r="U24" s="171">
        <f t="shared" si="21"/>
        <v>0.6571428571428571</v>
      </c>
      <c r="V24" s="29">
        <v>17</v>
      </c>
      <c r="W24" s="29">
        <v>3</v>
      </c>
      <c r="X24" s="29">
        <v>0</v>
      </c>
      <c r="Y24" s="29">
        <v>2</v>
      </c>
      <c r="Z24" s="29">
        <v>0</v>
      </c>
      <c r="AA24" s="29">
        <v>0</v>
      </c>
      <c r="AB24" s="29">
        <v>5</v>
      </c>
      <c r="AC24" s="172">
        <f t="shared" si="6"/>
        <v>10</v>
      </c>
      <c r="AD24" s="29">
        <v>0</v>
      </c>
      <c r="AE24" s="29">
        <v>0</v>
      </c>
      <c r="AF24" s="29">
        <v>35</v>
      </c>
      <c r="AG24" s="30">
        <v>0</v>
      </c>
      <c r="AI24" s="15"/>
    </row>
    <row r="25" spans="2:35" s="14" customFormat="1" ht="9.75" customHeight="1">
      <c r="B25" s="10" t="s">
        <v>81</v>
      </c>
      <c r="C25" s="29">
        <v>120</v>
      </c>
      <c r="D25" s="29">
        <v>118</v>
      </c>
      <c r="E25" s="169">
        <f t="shared" si="17"/>
        <v>98.33333333333333</v>
      </c>
      <c r="F25" s="29">
        <v>118</v>
      </c>
      <c r="G25" s="170">
        <f t="shared" si="18"/>
        <v>100</v>
      </c>
      <c r="H25" s="29">
        <v>92</v>
      </c>
      <c r="I25" s="29">
        <v>19</v>
      </c>
      <c r="J25" s="29">
        <v>6</v>
      </c>
      <c r="K25" s="29">
        <v>0</v>
      </c>
      <c r="L25" s="29">
        <v>0</v>
      </c>
      <c r="M25" s="29">
        <v>1</v>
      </c>
      <c r="N25" s="29">
        <v>0</v>
      </c>
      <c r="O25" s="29">
        <f t="shared" si="10"/>
        <v>26</v>
      </c>
      <c r="P25" s="169">
        <f t="shared" si="19"/>
        <v>22.033898305084744</v>
      </c>
      <c r="Q25" s="29">
        <v>21</v>
      </c>
      <c r="R25" s="29">
        <v>92</v>
      </c>
      <c r="S25" s="29">
        <v>12</v>
      </c>
      <c r="T25" s="29">
        <f t="shared" si="20"/>
        <v>104</v>
      </c>
      <c r="U25" s="171">
        <f t="shared" si="21"/>
        <v>0.8813559322033898</v>
      </c>
      <c r="V25" s="29">
        <v>25</v>
      </c>
      <c r="W25" s="29">
        <v>6</v>
      </c>
      <c r="X25" s="29">
        <v>3</v>
      </c>
      <c r="Y25" s="29">
        <v>1</v>
      </c>
      <c r="Z25" s="29">
        <v>2</v>
      </c>
      <c r="AA25" s="29">
        <v>0</v>
      </c>
      <c r="AB25" s="29">
        <v>9</v>
      </c>
      <c r="AC25" s="172">
        <f t="shared" si="6"/>
        <v>21</v>
      </c>
      <c r="AD25" s="29">
        <v>0</v>
      </c>
      <c r="AE25" s="29">
        <v>0</v>
      </c>
      <c r="AF25" s="29">
        <v>118</v>
      </c>
      <c r="AG25" s="30">
        <v>0</v>
      </c>
      <c r="AI25" s="15"/>
    </row>
    <row r="26" spans="2:35" s="14" customFormat="1" ht="9.75" customHeight="1">
      <c r="B26" s="18" t="s">
        <v>38</v>
      </c>
      <c r="C26" s="29">
        <v>175</v>
      </c>
      <c r="D26" s="29">
        <v>165</v>
      </c>
      <c r="E26" s="169">
        <f t="shared" si="17"/>
        <v>94.28571428571428</v>
      </c>
      <c r="F26" s="29">
        <v>0</v>
      </c>
      <c r="G26" s="170">
        <f t="shared" si="18"/>
        <v>0</v>
      </c>
      <c r="H26" s="29">
        <v>137</v>
      </c>
      <c r="I26" s="29">
        <v>16</v>
      </c>
      <c r="J26" s="29">
        <v>10</v>
      </c>
      <c r="K26" s="29">
        <v>0</v>
      </c>
      <c r="L26" s="29">
        <v>2</v>
      </c>
      <c r="M26" s="29">
        <v>0</v>
      </c>
      <c r="N26" s="29">
        <v>0</v>
      </c>
      <c r="O26" s="29">
        <f>SUM(I26:N26)</f>
        <v>28</v>
      </c>
      <c r="P26" s="190">
        <f t="shared" si="19"/>
        <v>16.969696969696972</v>
      </c>
      <c r="Q26" s="29">
        <v>30</v>
      </c>
      <c r="R26" s="29">
        <v>102</v>
      </c>
      <c r="S26" s="29">
        <v>6</v>
      </c>
      <c r="T26" s="29">
        <f t="shared" si="20"/>
        <v>108</v>
      </c>
      <c r="U26" s="171">
        <f t="shared" si="21"/>
        <v>0.6545454545454545</v>
      </c>
      <c r="V26" s="29">
        <v>45</v>
      </c>
      <c r="W26" s="29">
        <v>11</v>
      </c>
      <c r="X26" s="29">
        <v>19</v>
      </c>
      <c r="Y26" s="29">
        <v>4</v>
      </c>
      <c r="Z26" s="29">
        <v>4</v>
      </c>
      <c r="AA26" s="29">
        <v>0</v>
      </c>
      <c r="AB26" s="29">
        <v>3</v>
      </c>
      <c r="AC26" s="172">
        <f t="shared" si="6"/>
        <v>41</v>
      </c>
      <c r="AD26" s="29">
        <v>0</v>
      </c>
      <c r="AE26" s="29">
        <v>0</v>
      </c>
      <c r="AF26" s="29">
        <v>165</v>
      </c>
      <c r="AG26" s="30">
        <v>0</v>
      </c>
      <c r="AI26" s="15"/>
    </row>
    <row r="27" spans="2:35" s="14" customFormat="1" ht="9.75" customHeight="1">
      <c r="B27" s="18" t="s">
        <v>39</v>
      </c>
      <c r="C27" s="29">
        <v>131</v>
      </c>
      <c r="D27" s="29">
        <v>125</v>
      </c>
      <c r="E27" s="169">
        <f t="shared" si="17"/>
        <v>95.41984732824427</v>
      </c>
      <c r="F27" s="29">
        <v>124</v>
      </c>
      <c r="G27" s="170">
        <f t="shared" si="18"/>
        <v>99.2</v>
      </c>
      <c r="H27" s="29">
        <v>96</v>
      </c>
      <c r="I27" s="29">
        <v>25</v>
      </c>
      <c r="J27" s="29">
        <v>4</v>
      </c>
      <c r="K27" s="29">
        <v>0</v>
      </c>
      <c r="L27" s="29">
        <v>0</v>
      </c>
      <c r="M27" s="29">
        <v>0</v>
      </c>
      <c r="N27" s="29">
        <v>0</v>
      </c>
      <c r="O27" s="29">
        <f>SUM(I27:N27)</f>
        <v>29</v>
      </c>
      <c r="P27" s="169">
        <f t="shared" si="19"/>
        <v>23.200000000000003</v>
      </c>
      <c r="Q27" s="29">
        <v>25</v>
      </c>
      <c r="R27" s="29">
        <v>56</v>
      </c>
      <c r="S27" s="29">
        <v>17</v>
      </c>
      <c r="T27" s="29">
        <f aca="true" t="shared" si="24" ref="T27:T51">SUM(R27:S27)</f>
        <v>73</v>
      </c>
      <c r="U27" s="171">
        <f t="shared" si="21"/>
        <v>0.584</v>
      </c>
      <c r="V27" s="29">
        <v>53</v>
      </c>
      <c r="W27" s="29">
        <v>4</v>
      </c>
      <c r="X27" s="29">
        <v>10</v>
      </c>
      <c r="Y27" s="29">
        <v>4</v>
      </c>
      <c r="Z27" s="29">
        <v>0</v>
      </c>
      <c r="AA27" s="29">
        <v>0</v>
      </c>
      <c r="AB27" s="29">
        <v>0</v>
      </c>
      <c r="AC27" s="172">
        <f t="shared" si="6"/>
        <v>18</v>
      </c>
      <c r="AD27" s="29">
        <v>0</v>
      </c>
      <c r="AE27" s="29">
        <v>0</v>
      </c>
      <c r="AF27" s="29">
        <v>125</v>
      </c>
      <c r="AG27" s="30">
        <v>0</v>
      </c>
      <c r="AI27" s="15"/>
    </row>
    <row r="28" spans="2:35" s="14" customFormat="1" ht="9.75" customHeight="1">
      <c r="B28" s="122" t="s">
        <v>40</v>
      </c>
      <c r="C28" s="118">
        <v>1036</v>
      </c>
      <c r="D28" s="118">
        <v>991</v>
      </c>
      <c r="E28" s="175">
        <f t="shared" si="17"/>
        <v>95.65637065637065</v>
      </c>
      <c r="F28" s="118">
        <v>975</v>
      </c>
      <c r="G28" s="176">
        <f t="shared" si="18"/>
        <v>98.38546922300706</v>
      </c>
      <c r="H28" s="118">
        <v>810</v>
      </c>
      <c r="I28" s="118">
        <v>120</v>
      </c>
      <c r="J28" s="118">
        <v>54</v>
      </c>
      <c r="K28" s="118">
        <v>0</v>
      </c>
      <c r="L28" s="118">
        <v>7</v>
      </c>
      <c r="M28" s="118">
        <v>0</v>
      </c>
      <c r="N28" s="118">
        <v>0</v>
      </c>
      <c r="O28" s="118">
        <f>SUM(I28:N28)</f>
        <v>181</v>
      </c>
      <c r="P28" s="175">
        <f t="shared" si="19"/>
        <v>18.26437941473259</v>
      </c>
      <c r="Q28" s="118">
        <v>162</v>
      </c>
      <c r="R28" s="118">
        <v>566</v>
      </c>
      <c r="S28" s="118">
        <v>102</v>
      </c>
      <c r="T28" s="118">
        <f t="shared" si="24"/>
        <v>668</v>
      </c>
      <c r="U28" s="177">
        <f t="shared" si="21"/>
        <v>0.6740665993945509</v>
      </c>
      <c r="V28" s="118">
        <v>164</v>
      </c>
      <c r="W28" s="118">
        <v>43</v>
      </c>
      <c r="X28" s="118">
        <v>0</v>
      </c>
      <c r="Y28" s="118">
        <v>13</v>
      </c>
      <c r="Z28" s="118">
        <v>11</v>
      </c>
      <c r="AA28" s="118">
        <v>0</v>
      </c>
      <c r="AB28" s="118">
        <v>12</v>
      </c>
      <c r="AC28" s="178">
        <f t="shared" si="6"/>
        <v>79</v>
      </c>
      <c r="AD28" s="118">
        <v>0</v>
      </c>
      <c r="AE28" s="118">
        <v>0</v>
      </c>
      <c r="AF28" s="118">
        <v>991</v>
      </c>
      <c r="AG28" s="119">
        <v>0</v>
      </c>
      <c r="AI28" s="15"/>
    </row>
    <row r="29" spans="2:35" s="14" customFormat="1" ht="9.75" customHeight="1">
      <c r="B29" s="189" t="s">
        <v>58</v>
      </c>
      <c r="C29" s="180">
        <f>SUM(C30:C31)</f>
        <v>220</v>
      </c>
      <c r="D29" s="180">
        <f>SUM(D30:D31)</f>
        <v>193</v>
      </c>
      <c r="E29" s="181">
        <f aca="true" t="shared" si="25" ref="E29:E34">D29/C29*100</f>
        <v>87.72727272727273</v>
      </c>
      <c r="F29" s="180">
        <f>SUM(F30:F31)</f>
        <v>187</v>
      </c>
      <c r="G29" s="182">
        <f aca="true" t="shared" si="26" ref="G29:G34">F29/D29*100</f>
        <v>96.89119170984456</v>
      </c>
      <c r="H29" s="180">
        <f aca="true" t="shared" si="27" ref="H29:N29">SUM(H30:H31)</f>
        <v>157</v>
      </c>
      <c r="I29" s="180">
        <f t="shared" si="27"/>
        <v>29</v>
      </c>
      <c r="J29" s="180">
        <f t="shared" si="27"/>
        <v>5</v>
      </c>
      <c r="K29" s="180">
        <f t="shared" si="27"/>
        <v>0</v>
      </c>
      <c r="L29" s="180">
        <f t="shared" si="27"/>
        <v>2</v>
      </c>
      <c r="M29" s="180">
        <f t="shared" si="27"/>
        <v>0</v>
      </c>
      <c r="N29" s="180">
        <f t="shared" si="27"/>
        <v>0</v>
      </c>
      <c r="O29" s="180">
        <f aca="true" t="shared" si="28" ref="O29:O47">SUM(I29:N29)</f>
        <v>36</v>
      </c>
      <c r="P29" s="181">
        <f aca="true" t="shared" si="29" ref="P29:P34">O29/D29*100</f>
        <v>18.65284974093264</v>
      </c>
      <c r="Q29" s="180">
        <f>SUM(Q30:Q31)</f>
        <v>33</v>
      </c>
      <c r="R29" s="180">
        <f>SUM(R30:R31)</f>
        <v>116</v>
      </c>
      <c r="S29" s="180">
        <f>SUM(S30:S31)</f>
        <v>18</v>
      </c>
      <c r="T29" s="180">
        <f t="shared" si="24"/>
        <v>134</v>
      </c>
      <c r="U29" s="183">
        <f aca="true" t="shared" si="30" ref="U29:U34">T29/D29</f>
        <v>0.694300518134715</v>
      </c>
      <c r="V29" s="180">
        <f aca="true" t="shared" si="31" ref="V29:AB29">SUM(V30:V31)</f>
        <v>39</v>
      </c>
      <c r="W29" s="180">
        <f t="shared" si="31"/>
        <v>5</v>
      </c>
      <c r="X29" s="180">
        <f t="shared" si="31"/>
        <v>3</v>
      </c>
      <c r="Y29" s="180">
        <f t="shared" si="31"/>
        <v>1</v>
      </c>
      <c r="Z29" s="180">
        <f t="shared" si="31"/>
        <v>0</v>
      </c>
      <c r="AA29" s="180">
        <f t="shared" si="31"/>
        <v>0</v>
      </c>
      <c r="AB29" s="180">
        <f t="shared" si="31"/>
        <v>2</v>
      </c>
      <c r="AC29" s="27">
        <f t="shared" si="6"/>
        <v>11</v>
      </c>
      <c r="AD29" s="180">
        <f>SUM(AD30:AD31)</f>
        <v>1</v>
      </c>
      <c r="AE29" s="180">
        <f>SUM(AE30:AE31)</f>
        <v>0</v>
      </c>
      <c r="AF29" s="180">
        <f>SUM(AF30:AF31)</f>
        <v>192</v>
      </c>
      <c r="AG29" s="184">
        <f>SUM(AG30:AG31)</f>
        <v>0</v>
      </c>
      <c r="AI29" s="15"/>
    </row>
    <row r="30" spans="2:35" s="14" customFormat="1" ht="9.75" customHeight="1">
      <c r="B30" s="120" t="s">
        <v>83</v>
      </c>
      <c r="C30" s="96">
        <v>133</v>
      </c>
      <c r="D30" s="96">
        <v>112</v>
      </c>
      <c r="E30" s="185">
        <f t="shared" si="25"/>
        <v>84.21052631578947</v>
      </c>
      <c r="F30" s="96">
        <v>110</v>
      </c>
      <c r="G30" s="186">
        <f t="shared" si="26"/>
        <v>98.21428571428571</v>
      </c>
      <c r="H30" s="96">
        <v>96</v>
      </c>
      <c r="I30" s="96">
        <v>13</v>
      </c>
      <c r="J30" s="96">
        <v>3</v>
      </c>
      <c r="K30" s="96">
        <v>0</v>
      </c>
      <c r="L30" s="96">
        <v>0</v>
      </c>
      <c r="M30" s="96">
        <v>0</v>
      </c>
      <c r="N30" s="96">
        <v>0</v>
      </c>
      <c r="O30" s="96">
        <f>SUM(I30:N30)</f>
        <v>16</v>
      </c>
      <c r="P30" s="185">
        <f t="shared" si="29"/>
        <v>14.285714285714285</v>
      </c>
      <c r="Q30" s="96">
        <v>15</v>
      </c>
      <c r="R30" s="96">
        <v>53</v>
      </c>
      <c r="S30" s="96">
        <v>9</v>
      </c>
      <c r="T30" s="96">
        <f>SUM(R30:S30)</f>
        <v>62</v>
      </c>
      <c r="U30" s="187">
        <f t="shared" si="30"/>
        <v>0.5535714285714286</v>
      </c>
      <c r="V30" s="96">
        <v>16</v>
      </c>
      <c r="W30" s="96">
        <v>4</v>
      </c>
      <c r="X30" s="96">
        <v>2</v>
      </c>
      <c r="Y30" s="96">
        <v>1</v>
      </c>
      <c r="Z30" s="96">
        <v>0</v>
      </c>
      <c r="AA30" s="96">
        <v>0</v>
      </c>
      <c r="AB30" s="96">
        <v>0</v>
      </c>
      <c r="AC30" s="89">
        <f t="shared" si="6"/>
        <v>7</v>
      </c>
      <c r="AD30" s="96">
        <v>0</v>
      </c>
      <c r="AE30" s="96">
        <v>0</v>
      </c>
      <c r="AF30" s="96">
        <v>112</v>
      </c>
      <c r="AG30" s="101">
        <v>0</v>
      </c>
      <c r="AI30" s="15"/>
    </row>
    <row r="31" spans="2:35" s="14" customFormat="1" ht="9.75" customHeight="1">
      <c r="B31" s="10" t="s">
        <v>84</v>
      </c>
      <c r="C31" s="29">
        <v>87</v>
      </c>
      <c r="D31" s="29">
        <v>81</v>
      </c>
      <c r="E31" s="169">
        <f t="shared" si="25"/>
        <v>93.10344827586206</v>
      </c>
      <c r="F31" s="29">
        <v>77</v>
      </c>
      <c r="G31" s="170">
        <f t="shared" si="26"/>
        <v>95.06172839506173</v>
      </c>
      <c r="H31" s="29">
        <v>61</v>
      </c>
      <c r="I31" s="29">
        <v>16</v>
      </c>
      <c r="J31" s="29">
        <v>2</v>
      </c>
      <c r="K31" s="29">
        <v>0</v>
      </c>
      <c r="L31" s="29">
        <v>2</v>
      </c>
      <c r="M31" s="29">
        <v>0</v>
      </c>
      <c r="N31" s="29">
        <v>0</v>
      </c>
      <c r="O31" s="29">
        <f>SUM(I31:N31)</f>
        <v>20</v>
      </c>
      <c r="P31" s="169">
        <f t="shared" si="29"/>
        <v>24.691358024691358</v>
      </c>
      <c r="Q31" s="29">
        <v>18</v>
      </c>
      <c r="R31" s="29">
        <v>63</v>
      </c>
      <c r="S31" s="29">
        <v>9</v>
      </c>
      <c r="T31" s="29">
        <f>SUM(R31:S31)</f>
        <v>72</v>
      </c>
      <c r="U31" s="171">
        <f t="shared" si="30"/>
        <v>0.8888888888888888</v>
      </c>
      <c r="V31" s="29">
        <v>23</v>
      </c>
      <c r="W31" s="29">
        <v>1</v>
      </c>
      <c r="X31" s="29">
        <v>1</v>
      </c>
      <c r="Y31" s="29">
        <v>0</v>
      </c>
      <c r="Z31" s="29">
        <v>0</v>
      </c>
      <c r="AA31" s="29">
        <v>0</v>
      </c>
      <c r="AB31" s="29">
        <v>2</v>
      </c>
      <c r="AC31" s="172">
        <f t="shared" si="6"/>
        <v>4</v>
      </c>
      <c r="AD31" s="29">
        <v>1</v>
      </c>
      <c r="AE31" s="29">
        <v>0</v>
      </c>
      <c r="AF31" s="29">
        <v>80</v>
      </c>
      <c r="AG31" s="30">
        <v>0</v>
      </c>
      <c r="AI31" s="15"/>
    </row>
    <row r="32" spans="2:35" s="14" customFormat="1" ht="9.75" customHeight="1">
      <c r="B32" s="18" t="s">
        <v>41</v>
      </c>
      <c r="C32" s="29">
        <v>69</v>
      </c>
      <c r="D32" s="29">
        <v>66</v>
      </c>
      <c r="E32" s="169">
        <f t="shared" si="25"/>
        <v>95.65217391304348</v>
      </c>
      <c r="F32" s="29">
        <v>65</v>
      </c>
      <c r="G32" s="170">
        <f t="shared" si="26"/>
        <v>98.48484848484848</v>
      </c>
      <c r="H32" s="29">
        <v>55</v>
      </c>
      <c r="I32" s="29">
        <v>3</v>
      </c>
      <c r="J32" s="29">
        <v>8</v>
      </c>
      <c r="K32" s="29">
        <v>0</v>
      </c>
      <c r="L32" s="29">
        <v>0</v>
      </c>
      <c r="M32" s="29">
        <v>0</v>
      </c>
      <c r="N32" s="29">
        <v>0</v>
      </c>
      <c r="O32" s="29">
        <f t="shared" si="28"/>
        <v>11</v>
      </c>
      <c r="P32" s="169">
        <f t="shared" si="29"/>
        <v>16.666666666666664</v>
      </c>
      <c r="Q32" s="29">
        <v>11</v>
      </c>
      <c r="R32" s="29">
        <v>51</v>
      </c>
      <c r="S32" s="29">
        <v>7</v>
      </c>
      <c r="T32" s="29">
        <f t="shared" si="24"/>
        <v>58</v>
      </c>
      <c r="U32" s="171">
        <f t="shared" si="30"/>
        <v>0.8787878787878788</v>
      </c>
      <c r="V32" s="29">
        <v>20</v>
      </c>
      <c r="W32" s="29">
        <v>1</v>
      </c>
      <c r="X32" s="29">
        <v>6</v>
      </c>
      <c r="Y32" s="29">
        <v>1</v>
      </c>
      <c r="Z32" s="29">
        <v>0</v>
      </c>
      <c r="AA32" s="29">
        <v>1</v>
      </c>
      <c r="AB32" s="29">
        <v>0</v>
      </c>
      <c r="AC32" s="172">
        <f t="shared" si="6"/>
        <v>9</v>
      </c>
      <c r="AD32" s="29">
        <v>2</v>
      </c>
      <c r="AE32" s="29">
        <v>0</v>
      </c>
      <c r="AF32" s="29">
        <v>64</v>
      </c>
      <c r="AG32" s="30">
        <v>3</v>
      </c>
      <c r="AI32" s="15"/>
    </row>
    <row r="33" spans="2:35" s="14" customFormat="1" ht="9.75" customHeight="1">
      <c r="B33" s="18" t="s">
        <v>42</v>
      </c>
      <c r="C33" s="29">
        <v>64</v>
      </c>
      <c r="D33" s="29">
        <v>61</v>
      </c>
      <c r="E33" s="169">
        <f t="shared" si="25"/>
        <v>95.3125</v>
      </c>
      <c r="F33" s="29">
        <v>61</v>
      </c>
      <c r="G33" s="170">
        <f t="shared" si="26"/>
        <v>100</v>
      </c>
      <c r="H33" s="29">
        <v>40</v>
      </c>
      <c r="I33" s="29">
        <v>14</v>
      </c>
      <c r="J33" s="29">
        <v>6</v>
      </c>
      <c r="K33" s="29">
        <v>0</v>
      </c>
      <c r="L33" s="29">
        <v>1</v>
      </c>
      <c r="M33" s="29">
        <v>0</v>
      </c>
      <c r="N33" s="29">
        <v>0</v>
      </c>
      <c r="O33" s="29">
        <f t="shared" si="28"/>
        <v>21</v>
      </c>
      <c r="P33" s="169">
        <f t="shared" si="29"/>
        <v>34.42622950819672</v>
      </c>
      <c r="Q33" s="29">
        <v>19</v>
      </c>
      <c r="R33" s="29">
        <v>70</v>
      </c>
      <c r="S33" s="29">
        <v>15</v>
      </c>
      <c r="T33" s="29">
        <f t="shared" si="24"/>
        <v>85</v>
      </c>
      <c r="U33" s="171">
        <f t="shared" si="30"/>
        <v>1.3934426229508197</v>
      </c>
      <c r="V33" s="29">
        <v>19</v>
      </c>
      <c r="W33" s="29">
        <v>3</v>
      </c>
      <c r="X33" s="29">
        <v>0</v>
      </c>
      <c r="Y33" s="29">
        <v>3</v>
      </c>
      <c r="Z33" s="29">
        <v>1</v>
      </c>
      <c r="AA33" s="29">
        <v>0</v>
      </c>
      <c r="AB33" s="29">
        <v>1</v>
      </c>
      <c r="AC33" s="172">
        <f t="shared" si="6"/>
        <v>8</v>
      </c>
      <c r="AD33" s="29">
        <v>0</v>
      </c>
      <c r="AE33" s="29">
        <v>0</v>
      </c>
      <c r="AF33" s="29">
        <v>61</v>
      </c>
      <c r="AG33" s="30">
        <v>23</v>
      </c>
      <c r="AI33" s="15"/>
    </row>
    <row r="34" spans="2:35" s="14" customFormat="1" ht="9.75" customHeight="1">
      <c r="B34" s="18" t="s">
        <v>43</v>
      </c>
      <c r="C34" s="29">
        <v>57</v>
      </c>
      <c r="D34" s="29">
        <v>57</v>
      </c>
      <c r="E34" s="169">
        <f t="shared" si="25"/>
        <v>100</v>
      </c>
      <c r="F34" s="29">
        <v>55</v>
      </c>
      <c r="G34" s="170">
        <f t="shared" si="26"/>
        <v>96.49122807017544</v>
      </c>
      <c r="H34" s="29">
        <v>52</v>
      </c>
      <c r="I34" s="29">
        <v>4</v>
      </c>
      <c r="J34" s="29">
        <v>1</v>
      </c>
      <c r="K34" s="29">
        <v>0</v>
      </c>
      <c r="L34" s="29">
        <v>0</v>
      </c>
      <c r="M34" s="29">
        <v>0</v>
      </c>
      <c r="N34" s="29">
        <v>0</v>
      </c>
      <c r="O34" s="29">
        <f t="shared" si="28"/>
        <v>5</v>
      </c>
      <c r="P34" s="169">
        <f t="shared" si="29"/>
        <v>8.771929824561402</v>
      </c>
      <c r="Q34" s="29">
        <v>5</v>
      </c>
      <c r="R34" s="29">
        <v>8</v>
      </c>
      <c r="S34" s="29">
        <v>2</v>
      </c>
      <c r="T34" s="29">
        <f t="shared" si="24"/>
        <v>10</v>
      </c>
      <c r="U34" s="171">
        <f t="shared" si="30"/>
        <v>0.17543859649122806</v>
      </c>
      <c r="V34" s="29">
        <v>3</v>
      </c>
      <c r="W34" s="29">
        <v>2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172">
        <f t="shared" si="6"/>
        <v>2</v>
      </c>
      <c r="AD34" s="29">
        <v>0</v>
      </c>
      <c r="AE34" s="29">
        <v>0</v>
      </c>
      <c r="AF34" s="29">
        <v>57</v>
      </c>
      <c r="AG34" s="30">
        <v>0</v>
      </c>
      <c r="AI34" s="15"/>
    </row>
    <row r="35" spans="2:35" s="14" customFormat="1" ht="9.75" customHeight="1">
      <c r="B35" s="121" t="s">
        <v>60</v>
      </c>
      <c r="C35" s="118">
        <v>330</v>
      </c>
      <c r="D35" s="118">
        <v>317</v>
      </c>
      <c r="E35" s="175">
        <f>D35/C35*100</f>
        <v>96.06060606060606</v>
      </c>
      <c r="F35" s="118">
        <v>308</v>
      </c>
      <c r="G35" s="176">
        <f>F35/D35*100</f>
        <v>97.16088328075709</v>
      </c>
      <c r="H35" s="118">
        <v>253</v>
      </c>
      <c r="I35" s="118">
        <v>38</v>
      </c>
      <c r="J35" s="118">
        <v>21</v>
      </c>
      <c r="K35" s="118">
        <v>0</v>
      </c>
      <c r="L35" s="118">
        <v>1</v>
      </c>
      <c r="M35" s="118">
        <v>0</v>
      </c>
      <c r="N35" s="118">
        <v>4</v>
      </c>
      <c r="O35" s="118">
        <f>SUM(I35:N35)</f>
        <v>64</v>
      </c>
      <c r="P35" s="175">
        <f>O35/D35*100</f>
        <v>20.189274447949526</v>
      </c>
      <c r="Q35" s="118">
        <v>55</v>
      </c>
      <c r="R35" s="118">
        <v>193</v>
      </c>
      <c r="S35" s="118">
        <v>33</v>
      </c>
      <c r="T35" s="118">
        <f>SUM(R35:S35)</f>
        <v>226</v>
      </c>
      <c r="U35" s="177">
        <f>T35/D35</f>
        <v>0.7129337539432177</v>
      </c>
      <c r="V35" s="118">
        <v>10</v>
      </c>
      <c r="W35" s="118">
        <v>12</v>
      </c>
      <c r="X35" s="118">
        <v>2</v>
      </c>
      <c r="Y35" s="118">
        <v>9</v>
      </c>
      <c r="Z35" s="118">
        <v>1</v>
      </c>
      <c r="AA35" s="118">
        <v>0</v>
      </c>
      <c r="AB35" s="118">
        <v>3</v>
      </c>
      <c r="AC35" s="178">
        <f t="shared" si="6"/>
        <v>27</v>
      </c>
      <c r="AD35" s="118">
        <v>1</v>
      </c>
      <c r="AE35" s="118">
        <v>0</v>
      </c>
      <c r="AF35" s="118">
        <v>316</v>
      </c>
      <c r="AG35" s="119">
        <v>62</v>
      </c>
      <c r="AI35" s="15"/>
    </row>
    <row r="36" spans="2:35" s="14" customFormat="1" ht="9.75" customHeight="1">
      <c r="B36" s="189" t="s">
        <v>59</v>
      </c>
      <c r="C36" s="180">
        <v>1204</v>
      </c>
      <c r="D36" s="180">
        <f>SUM(D37:D45)</f>
        <v>1054</v>
      </c>
      <c r="E36" s="181">
        <f>D36/C36*100</f>
        <v>87.54152823920266</v>
      </c>
      <c r="F36" s="180">
        <f>SUM(F37:F45)</f>
        <v>979</v>
      </c>
      <c r="G36" s="182">
        <f aca="true" t="shared" si="32" ref="G36:G46">F36/D36*100</f>
        <v>92.88425047438331</v>
      </c>
      <c r="H36" s="180">
        <f aca="true" t="shared" si="33" ref="H36:N36">SUM(H37:H45)</f>
        <v>739</v>
      </c>
      <c r="I36" s="180">
        <f t="shared" si="33"/>
        <v>214</v>
      </c>
      <c r="J36" s="180">
        <f t="shared" si="33"/>
        <v>80</v>
      </c>
      <c r="K36" s="180">
        <f t="shared" si="33"/>
        <v>2</v>
      </c>
      <c r="L36" s="180">
        <f t="shared" si="33"/>
        <v>18</v>
      </c>
      <c r="M36" s="180">
        <f t="shared" si="33"/>
        <v>1</v>
      </c>
      <c r="N36" s="180">
        <f t="shared" si="33"/>
        <v>0</v>
      </c>
      <c r="O36" s="180">
        <f t="shared" si="28"/>
        <v>315</v>
      </c>
      <c r="P36" s="181">
        <f aca="true" t="shared" si="34" ref="P36:P47">O36/D36*100</f>
        <v>29.886148007590137</v>
      </c>
      <c r="Q36" s="180">
        <f>SUM(Q37:Q45)</f>
        <v>261</v>
      </c>
      <c r="R36" s="180">
        <f>SUM(R37:R45)</f>
        <v>822</v>
      </c>
      <c r="S36" s="180">
        <f>SUM(S37:S45)</f>
        <v>320</v>
      </c>
      <c r="T36" s="180">
        <f t="shared" si="24"/>
        <v>1142</v>
      </c>
      <c r="U36" s="183">
        <f aca="true" t="shared" si="35" ref="U36:U47">T36/D36</f>
        <v>1.0834914611005693</v>
      </c>
      <c r="V36" s="180">
        <f aca="true" t="shared" si="36" ref="V36:AB36">SUM(V37:V45)</f>
        <v>315</v>
      </c>
      <c r="W36" s="180">
        <f t="shared" si="36"/>
        <v>45</v>
      </c>
      <c r="X36" s="180">
        <f t="shared" si="36"/>
        <v>38</v>
      </c>
      <c r="Y36" s="180">
        <f t="shared" si="36"/>
        <v>30</v>
      </c>
      <c r="Z36" s="180">
        <f t="shared" si="36"/>
        <v>13</v>
      </c>
      <c r="AA36" s="180">
        <f t="shared" si="36"/>
        <v>0</v>
      </c>
      <c r="AB36" s="180">
        <f t="shared" si="36"/>
        <v>17</v>
      </c>
      <c r="AC36" s="27">
        <f t="shared" si="6"/>
        <v>143</v>
      </c>
      <c r="AD36" s="180">
        <f>SUM(AD37:AD45)</f>
        <v>15</v>
      </c>
      <c r="AE36" s="180">
        <f>SUM(AE37:AE45)</f>
        <v>0</v>
      </c>
      <c r="AF36" s="180">
        <f>SUM(AF37:AF45)</f>
        <v>1039</v>
      </c>
      <c r="AG36" s="184">
        <f>SUM(AG37:AG45)</f>
        <v>1</v>
      </c>
      <c r="AI36" s="15"/>
    </row>
    <row r="37" spans="2:35" s="14" customFormat="1" ht="9.75" customHeight="1">
      <c r="B37" s="120" t="s">
        <v>88</v>
      </c>
      <c r="C37" s="96"/>
      <c r="D37" s="96">
        <v>576</v>
      </c>
      <c r="E37" s="191"/>
      <c r="F37" s="96">
        <v>541</v>
      </c>
      <c r="G37" s="186">
        <f t="shared" si="32"/>
        <v>93.92361111111111</v>
      </c>
      <c r="H37" s="96">
        <v>401</v>
      </c>
      <c r="I37" s="96">
        <v>120</v>
      </c>
      <c r="J37" s="96">
        <v>44</v>
      </c>
      <c r="K37" s="96">
        <v>0</v>
      </c>
      <c r="L37" s="96">
        <v>11</v>
      </c>
      <c r="M37" s="96">
        <v>0</v>
      </c>
      <c r="N37" s="96">
        <v>0</v>
      </c>
      <c r="O37" s="96">
        <f>SUM(I37:N37)</f>
        <v>175</v>
      </c>
      <c r="P37" s="185">
        <f>O37/D37*100</f>
        <v>30.381944444444443</v>
      </c>
      <c r="Q37" s="96">
        <v>147</v>
      </c>
      <c r="R37" s="96">
        <v>478</v>
      </c>
      <c r="S37" s="96">
        <v>179</v>
      </c>
      <c r="T37" s="96">
        <f>SUM(R37:S37)</f>
        <v>657</v>
      </c>
      <c r="U37" s="187">
        <f>T37/D37</f>
        <v>1.140625</v>
      </c>
      <c r="V37" s="96">
        <v>179</v>
      </c>
      <c r="W37" s="96">
        <v>24</v>
      </c>
      <c r="X37" s="96">
        <v>27</v>
      </c>
      <c r="Y37" s="96">
        <v>18</v>
      </c>
      <c r="Z37" s="96">
        <v>9</v>
      </c>
      <c r="AA37" s="96">
        <v>0</v>
      </c>
      <c r="AB37" s="96">
        <v>9</v>
      </c>
      <c r="AC37" s="89">
        <f t="shared" si="6"/>
        <v>87</v>
      </c>
      <c r="AD37" s="96">
        <v>8</v>
      </c>
      <c r="AE37" s="96">
        <v>0</v>
      </c>
      <c r="AF37" s="96">
        <v>568</v>
      </c>
      <c r="AG37" s="101">
        <v>0</v>
      </c>
      <c r="AI37" s="15"/>
    </row>
    <row r="38" spans="2:35" s="14" customFormat="1" ht="9.75" customHeight="1">
      <c r="B38" s="10" t="s">
        <v>87</v>
      </c>
      <c r="C38" s="29"/>
      <c r="D38" s="29">
        <v>141</v>
      </c>
      <c r="E38" s="192"/>
      <c r="F38" s="29">
        <v>122</v>
      </c>
      <c r="G38" s="170">
        <f t="shared" si="32"/>
        <v>86.52482269503547</v>
      </c>
      <c r="H38" s="29">
        <v>99</v>
      </c>
      <c r="I38" s="29">
        <v>28</v>
      </c>
      <c r="J38" s="29">
        <v>12</v>
      </c>
      <c r="K38" s="29">
        <v>0</v>
      </c>
      <c r="L38" s="29">
        <v>1</v>
      </c>
      <c r="M38" s="29">
        <v>1</v>
      </c>
      <c r="N38" s="29">
        <v>0</v>
      </c>
      <c r="O38" s="29">
        <f>SUM(I38:N38)</f>
        <v>42</v>
      </c>
      <c r="P38" s="169">
        <f>O38/D38*100</f>
        <v>29.78723404255319</v>
      </c>
      <c r="Q38" s="29">
        <v>38</v>
      </c>
      <c r="R38" s="29">
        <v>122</v>
      </c>
      <c r="S38" s="29">
        <v>29</v>
      </c>
      <c r="T38" s="96">
        <f aca="true" t="shared" si="37" ref="T38:T44">SUM(R38:S38)</f>
        <v>151</v>
      </c>
      <c r="U38" s="171">
        <f>T38/D38</f>
        <v>1.070921985815603</v>
      </c>
      <c r="V38" s="29">
        <v>48</v>
      </c>
      <c r="W38" s="29">
        <v>8</v>
      </c>
      <c r="X38" s="29">
        <v>1</v>
      </c>
      <c r="Y38" s="29">
        <v>3</v>
      </c>
      <c r="Z38" s="29">
        <v>0</v>
      </c>
      <c r="AA38" s="29">
        <v>0</v>
      </c>
      <c r="AB38" s="29">
        <v>3</v>
      </c>
      <c r="AC38" s="172">
        <f t="shared" si="6"/>
        <v>15</v>
      </c>
      <c r="AD38" s="29">
        <v>1</v>
      </c>
      <c r="AE38" s="29">
        <v>0</v>
      </c>
      <c r="AF38" s="29">
        <v>140</v>
      </c>
      <c r="AG38" s="30">
        <v>0</v>
      </c>
      <c r="AI38" s="15"/>
    </row>
    <row r="39" spans="2:35" s="14" customFormat="1" ht="9.75" customHeight="1">
      <c r="B39" s="10" t="s">
        <v>86</v>
      </c>
      <c r="C39" s="29"/>
      <c r="D39" s="29">
        <v>66</v>
      </c>
      <c r="E39" s="192"/>
      <c r="F39" s="29">
        <v>59</v>
      </c>
      <c r="G39" s="170">
        <f t="shared" si="32"/>
        <v>89.39393939393939</v>
      </c>
      <c r="H39" s="29">
        <v>42</v>
      </c>
      <c r="I39" s="29">
        <v>17</v>
      </c>
      <c r="J39" s="29">
        <v>5</v>
      </c>
      <c r="K39" s="29">
        <v>1</v>
      </c>
      <c r="L39" s="29">
        <v>1</v>
      </c>
      <c r="M39" s="29">
        <v>0</v>
      </c>
      <c r="N39" s="29">
        <v>0</v>
      </c>
      <c r="O39" s="29">
        <f>SUM(I39:N39)</f>
        <v>24</v>
      </c>
      <c r="P39" s="169">
        <f>O39/D39*100</f>
        <v>36.36363636363637</v>
      </c>
      <c r="Q39" s="29">
        <v>14</v>
      </c>
      <c r="R39" s="29">
        <v>41</v>
      </c>
      <c r="S39" s="29">
        <v>29</v>
      </c>
      <c r="T39" s="96">
        <f t="shared" si="37"/>
        <v>70</v>
      </c>
      <c r="U39" s="171">
        <f>T39/D39</f>
        <v>1.0606060606060606</v>
      </c>
      <c r="V39" s="29">
        <v>17</v>
      </c>
      <c r="W39" s="29">
        <v>1</v>
      </c>
      <c r="X39" s="29">
        <v>0</v>
      </c>
      <c r="Y39" s="29">
        <v>2</v>
      </c>
      <c r="Z39" s="29">
        <v>1</v>
      </c>
      <c r="AA39" s="29">
        <v>0</v>
      </c>
      <c r="AB39" s="29">
        <v>0</v>
      </c>
      <c r="AC39" s="172">
        <f t="shared" si="6"/>
        <v>4</v>
      </c>
      <c r="AD39" s="29">
        <v>0</v>
      </c>
      <c r="AE39" s="29">
        <v>0</v>
      </c>
      <c r="AF39" s="29">
        <v>66</v>
      </c>
      <c r="AG39" s="30">
        <v>0</v>
      </c>
      <c r="AI39" s="15"/>
    </row>
    <row r="40" spans="2:35" s="14" customFormat="1" ht="9.75" customHeight="1">
      <c r="B40" s="10" t="s">
        <v>92</v>
      </c>
      <c r="C40" s="29"/>
      <c r="D40" s="29">
        <v>37</v>
      </c>
      <c r="E40" s="169"/>
      <c r="F40" s="29">
        <v>35</v>
      </c>
      <c r="G40" s="170">
        <f t="shared" si="32"/>
        <v>94.5945945945946</v>
      </c>
      <c r="H40" s="29">
        <v>27</v>
      </c>
      <c r="I40" s="29">
        <v>6</v>
      </c>
      <c r="J40" s="29">
        <v>2</v>
      </c>
      <c r="K40" s="29">
        <v>0</v>
      </c>
      <c r="L40" s="29">
        <v>2</v>
      </c>
      <c r="M40" s="29">
        <v>0</v>
      </c>
      <c r="N40" s="29">
        <v>0</v>
      </c>
      <c r="O40" s="29">
        <f t="shared" si="28"/>
        <v>10</v>
      </c>
      <c r="P40" s="169">
        <f t="shared" si="34"/>
        <v>27.027027027027028</v>
      </c>
      <c r="Q40" s="29">
        <v>8</v>
      </c>
      <c r="R40" s="29">
        <v>21</v>
      </c>
      <c r="S40" s="29">
        <v>13</v>
      </c>
      <c r="T40" s="96">
        <f t="shared" si="37"/>
        <v>34</v>
      </c>
      <c r="U40" s="171">
        <f t="shared" si="35"/>
        <v>0.918918918918919</v>
      </c>
      <c r="V40" s="29">
        <v>19</v>
      </c>
      <c r="W40" s="29">
        <v>0</v>
      </c>
      <c r="X40" s="29">
        <v>0</v>
      </c>
      <c r="Y40" s="29">
        <v>0</v>
      </c>
      <c r="Z40" s="29">
        <v>0</v>
      </c>
      <c r="AA40" s="29">
        <v>0</v>
      </c>
      <c r="AB40" s="29">
        <v>1</v>
      </c>
      <c r="AC40" s="172">
        <f t="shared" si="6"/>
        <v>1</v>
      </c>
      <c r="AD40" s="29">
        <v>2</v>
      </c>
      <c r="AE40" s="29">
        <v>0</v>
      </c>
      <c r="AF40" s="29">
        <v>35</v>
      </c>
      <c r="AG40" s="30">
        <v>0</v>
      </c>
      <c r="AI40" s="15"/>
    </row>
    <row r="41" spans="2:35" s="14" customFormat="1" ht="9.75" customHeight="1">
      <c r="B41" s="10" t="s">
        <v>93</v>
      </c>
      <c r="C41" s="29"/>
      <c r="D41" s="29">
        <v>80</v>
      </c>
      <c r="E41" s="169"/>
      <c r="F41" s="29">
        <v>74</v>
      </c>
      <c r="G41" s="170">
        <f t="shared" si="32"/>
        <v>92.5</v>
      </c>
      <c r="H41" s="29">
        <v>52</v>
      </c>
      <c r="I41" s="29">
        <v>22</v>
      </c>
      <c r="J41" s="29">
        <v>4</v>
      </c>
      <c r="K41" s="29">
        <v>1</v>
      </c>
      <c r="L41" s="29">
        <v>1</v>
      </c>
      <c r="M41" s="29">
        <v>0</v>
      </c>
      <c r="N41" s="29">
        <v>0</v>
      </c>
      <c r="O41" s="29">
        <f t="shared" si="28"/>
        <v>28</v>
      </c>
      <c r="P41" s="169">
        <f t="shared" si="34"/>
        <v>35</v>
      </c>
      <c r="Q41" s="29">
        <v>22</v>
      </c>
      <c r="R41" s="29">
        <v>41</v>
      </c>
      <c r="S41" s="29">
        <v>35</v>
      </c>
      <c r="T41" s="96">
        <f t="shared" si="37"/>
        <v>76</v>
      </c>
      <c r="U41" s="171">
        <f t="shared" si="35"/>
        <v>0.95</v>
      </c>
      <c r="V41" s="29">
        <v>27</v>
      </c>
      <c r="W41" s="29">
        <v>6</v>
      </c>
      <c r="X41" s="29">
        <v>2</v>
      </c>
      <c r="Y41" s="29">
        <v>2</v>
      </c>
      <c r="Z41" s="29">
        <v>1</v>
      </c>
      <c r="AA41" s="29">
        <v>0</v>
      </c>
      <c r="AB41" s="29">
        <v>0</v>
      </c>
      <c r="AC41" s="172">
        <f t="shared" si="6"/>
        <v>11</v>
      </c>
      <c r="AD41" s="29">
        <v>2</v>
      </c>
      <c r="AE41" s="29">
        <v>0</v>
      </c>
      <c r="AF41" s="29">
        <v>78</v>
      </c>
      <c r="AG41" s="30">
        <v>0</v>
      </c>
      <c r="AI41" s="15"/>
    </row>
    <row r="42" spans="2:35" s="14" customFormat="1" ht="9.75" customHeight="1">
      <c r="B42" s="10" t="s">
        <v>94</v>
      </c>
      <c r="C42" s="29"/>
      <c r="D42" s="29">
        <v>71</v>
      </c>
      <c r="E42" s="169"/>
      <c r="F42" s="29">
        <v>69</v>
      </c>
      <c r="G42" s="170">
        <f t="shared" si="32"/>
        <v>97.1830985915493</v>
      </c>
      <c r="H42" s="29">
        <v>54</v>
      </c>
      <c r="I42" s="29">
        <v>12</v>
      </c>
      <c r="J42" s="29">
        <v>5</v>
      </c>
      <c r="K42" s="29">
        <v>0</v>
      </c>
      <c r="L42" s="29">
        <v>0</v>
      </c>
      <c r="M42" s="29">
        <v>0</v>
      </c>
      <c r="N42" s="29">
        <v>0</v>
      </c>
      <c r="O42" s="29">
        <f t="shared" si="28"/>
        <v>17</v>
      </c>
      <c r="P42" s="169">
        <f t="shared" si="34"/>
        <v>23.943661971830984</v>
      </c>
      <c r="Q42" s="29">
        <v>13</v>
      </c>
      <c r="R42" s="29">
        <v>35</v>
      </c>
      <c r="S42" s="29">
        <v>13</v>
      </c>
      <c r="T42" s="96">
        <f t="shared" si="37"/>
        <v>48</v>
      </c>
      <c r="U42" s="171">
        <f t="shared" si="35"/>
        <v>0.676056338028169</v>
      </c>
      <c r="V42" s="29">
        <v>13</v>
      </c>
      <c r="W42" s="29">
        <v>3</v>
      </c>
      <c r="X42" s="29">
        <v>5</v>
      </c>
      <c r="Y42" s="29">
        <v>2</v>
      </c>
      <c r="Z42" s="29">
        <v>2</v>
      </c>
      <c r="AA42" s="29">
        <v>0</v>
      </c>
      <c r="AB42" s="29">
        <v>3</v>
      </c>
      <c r="AC42" s="172">
        <f t="shared" si="6"/>
        <v>15</v>
      </c>
      <c r="AD42" s="29">
        <v>1</v>
      </c>
      <c r="AE42" s="29">
        <v>0</v>
      </c>
      <c r="AF42" s="29">
        <v>70</v>
      </c>
      <c r="AG42" s="30">
        <v>1</v>
      </c>
      <c r="AI42" s="15"/>
    </row>
    <row r="43" spans="2:35" s="14" customFormat="1" ht="9.75" customHeight="1">
      <c r="B43" s="10" t="s">
        <v>95</v>
      </c>
      <c r="C43" s="29"/>
      <c r="D43" s="29">
        <v>48</v>
      </c>
      <c r="E43" s="169"/>
      <c r="F43" s="29">
        <v>46</v>
      </c>
      <c r="G43" s="170">
        <f t="shared" si="32"/>
        <v>95.83333333333334</v>
      </c>
      <c r="H43" s="29">
        <v>36</v>
      </c>
      <c r="I43" s="29">
        <v>3</v>
      </c>
      <c r="J43" s="29">
        <v>7</v>
      </c>
      <c r="K43" s="29">
        <v>0</v>
      </c>
      <c r="L43" s="29">
        <v>2</v>
      </c>
      <c r="M43" s="29">
        <v>0</v>
      </c>
      <c r="N43" s="29">
        <v>0</v>
      </c>
      <c r="O43" s="29">
        <f t="shared" si="28"/>
        <v>12</v>
      </c>
      <c r="P43" s="169">
        <f t="shared" si="34"/>
        <v>25</v>
      </c>
      <c r="Q43" s="29">
        <v>12</v>
      </c>
      <c r="R43" s="29">
        <v>67</v>
      </c>
      <c r="S43" s="29">
        <v>15</v>
      </c>
      <c r="T43" s="96">
        <f t="shared" si="37"/>
        <v>82</v>
      </c>
      <c r="U43" s="171">
        <f t="shared" si="35"/>
        <v>1.7083333333333333</v>
      </c>
      <c r="V43" s="29">
        <v>7</v>
      </c>
      <c r="W43" s="29">
        <v>1</v>
      </c>
      <c r="X43" s="29">
        <v>2</v>
      </c>
      <c r="Y43" s="29">
        <v>1</v>
      </c>
      <c r="Z43" s="29">
        <v>0</v>
      </c>
      <c r="AA43" s="29">
        <v>0</v>
      </c>
      <c r="AB43" s="29">
        <v>1</v>
      </c>
      <c r="AC43" s="172">
        <f t="shared" si="6"/>
        <v>5</v>
      </c>
      <c r="AD43" s="29">
        <v>1</v>
      </c>
      <c r="AE43" s="29">
        <v>0</v>
      </c>
      <c r="AF43" s="29">
        <v>47</v>
      </c>
      <c r="AG43" s="30">
        <v>0</v>
      </c>
      <c r="AI43" s="15"/>
    </row>
    <row r="44" spans="2:35" s="14" customFormat="1" ht="9.75" customHeight="1">
      <c r="B44" s="10" t="s">
        <v>96</v>
      </c>
      <c r="C44" s="29"/>
      <c r="D44" s="29">
        <v>18</v>
      </c>
      <c r="E44" s="169"/>
      <c r="F44" s="29">
        <v>17</v>
      </c>
      <c r="G44" s="170">
        <f t="shared" si="32"/>
        <v>94.44444444444444</v>
      </c>
      <c r="H44" s="29">
        <v>13</v>
      </c>
      <c r="I44" s="29">
        <v>5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f t="shared" si="28"/>
        <v>5</v>
      </c>
      <c r="P44" s="169">
        <f t="shared" si="34"/>
        <v>27.77777777777778</v>
      </c>
      <c r="Q44" s="29">
        <v>5</v>
      </c>
      <c r="R44" s="29">
        <v>12</v>
      </c>
      <c r="S44" s="29">
        <v>0</v>
      </c>
      <c r="T44" s="96">
        <f t="shared" si="37"/>
        <v>12</v>
      </c>
      <c r="U44" s="171">
        <f t="shared" si="35"/>
        <v>0.6666666666666666</v>
      </c>
      <c r="V44" s="29">
        <v>4</v>
      </c>
      <c r="W44" s="29">
        <v>2</v>
      </c>
      <c r="X44" s="29">
        <v>0</v>
      </c>
      <c r="Y44" s="29">
        <v>2</v>
      </c>
      <c r="Z44" s="29">
        <v>0</v>
      </c>
      <c r="AA44" s="29">
        <v>0</v>
      </c>
      <c r="AB44" s="29">
        <v>0</v>
      </c>
      <c r="AC44" s="172">
        <f t="shared" si="6"/>
        <v>4</v>
      </c>
      <c r="AD44" s="29">
        <v>0</v>
      </c>
      <c r="AE44" s="29">
        <v>0</v>
      </c>
      <c r="AF44" s="29">
        <v>18</v>
      </c>
      <c r="AG44" s="30">
        <v>0</v>
      </c>
      <c r="AI44" s="15"/>
    </row>
    <row r="45" spans="2:35" s="14" customFormat="1" ht="9.75" customHeight="1">
      <c r="B45" s="117" t="s">
        <v>97</v>
      </c>
      <c r="C45" s="118"/>
      <c r="D45" s="118">
        <v>17</v>
      </c>
      <c r="E45" s="169"/>
      <c r="F45" s="118">
        <v>16</v>
      </c>
      <c r="G45" s="176">
        <f t="shared" si="32"/>
        <v>94.11764705882352</v>
      </c>
      <c r="H45" s="118">
        <v>15</v>
      </c>
      <c r="I45" s="118">
        <v>1</v>
      </c>
      <c r="J45" s="118">
        <v>1</v>
      </c>
      <c r="K45" s="118">
        <v>0</v>
      </c>
      <c r="L45" s="118">
        <v>0</v>
      </c>
      <c r="M45" s="118">
        <v>0</v>
      </c>
      <c r="N45" s="118">
        <v>0</v>
      </c>
      <c r="O45" s="118">
        <f t="shared" si="28"/>
        <v>2</v>
      </c>
      <c r="P45" s="175">
        <f t="shared" si="34"/>
        <v>11.76470588235294</v>
      </c>
      <c r="Q45" s="118">
        <v>2</v>
      </c>
      <c r="R45" s="118">
        <v>5</v>
      </c>
      <c r="S45" s="118">
        <v>7</v>
      </c>
      <c r="T45" s="118">
        <f t="shared" si="24"/>
        <v>12</v>
      </c>
      <c r="U45" s="177">
        <f t="shared" si="35"/>
        <v>0.7058823529411765</v>
      </c>
      <c r="V45" s="118">
        <v>1</v>
      </c>
      <c r="W45" s="118">
        <v>0</v>
      </c>
      <c r="X45" s="118">
        <v>1</v>
      </c>
      <c r="Y45" s="118">
        <v>0</v>
      </c>
      <c r="Z45" s="118">
        <v>0</v>
      </c>
      <c r="AA45" s="118">
        <v>0</v>
      </c>
      <c r="AB45" s="118">
        <v>0</v>
      </c>
      <c r="AC45" s="178">
        <f t="shared" si="6"/>
        <v>1</v>
      </c>
      <c r="AD45" s="118">
        <v>0</v>
      </c>
      <c r="AE45" s="118">
        <v>0</v>
      </c>
      <c r="AF45" s="118">
        <v>17</v>
      </c>
      <c r="AG45" s="119">
        <v>0</v>
      </c>
      <c r="AI45" s="15"/>
    </row>
    <row r="46" spans="2:35" s="14" customFormat="1" ht="9.75" customHeight="1">
      <c r="B46" s="189" t="s">
        <v>61</v>
      </c>
      <c r="C46" s="180">
        <f>SUM(C47:C52)</f>
        <v>390</v>
      </c>
      <c r="D46" s="180">
        <f>SUM(D47:D52)</f>
        <v>367</v>
      </c>
      <c r="E46" s="181">
        <f>D46/C46*100</f>
        <v>94.1025641025641</v>
      </c>
      <c r="F46" s="180">
        <f>SUM(F47:F52)</f>
        <v>365</v>
      </c>
      <c r="G46" s="182">
        <f t="shared" si="32"/>
        <v>99.45504087193461</v>
      </c>
      <c r="H46" s="180">
        <f aca="true" t="shared" si="38" ref="H46:N46">SUM(H47:H52)</f>
        <v>283</v>
      </c>
      <c r="I46" s="180">
        <f t="shared" si="38"/>
        <v>53</v>
      </c>
      <c r="J46" s="180">
        <f t="shared" si="38"/>
        <v>28</v>
      </c>
      <c r="K46" s="180">
        <f t="shared" si="38"/>
        <v>0</v>
      </c>
      <c r="L46" s="180">
        <f t="shared" si="38"/>
        <v>3</v>
      </c>
      <c r="M46" s="180">
        <f t="shared" si="38"/>
        <v>0</v>
      </c>
      <c r="N46" s="180">
        <f t="shared" si="38"/>
        <v>0</v>
      </c>
      <c r="O46" s="180">
        <f t="shared" si="28"/>
        <v>84</v>
      </c>
      <c r="P46" s="181">
        <f t="shared" si="34"/>
        <v>22.888283378746593</v>
      </c>
      <c r="Q46" s="180">
        <f>SUM(Q47:Q52)</f>
        <v>85</v>
      </c>
      <c r="R46" s="180">
        <f>SUM(R47:R52)</f>
        <v>267</v>
      </c>
      <c r="S46" s="180">
        <f>SUM(S47:S52)</f>
        <v>77</v>
      </c>
      <c r="T46" s="180">
        <f t="shared" si="24"/>
        <v>344</v>
      </c>
      <c r="U46" s="183">
        <f t="shared" si="35"/>
        <v>0.9373297002724795</v>
      </c>
      <c r="V46" s="180">
        <f aca="true" t="shared" si="39" ref="V46:AB46">SUM(V47:V52)</f>
        <v>136</v>
      </c>
      <c r="W46" s="180">
        <f t="shared" si="39"/>
        <v>12</v>
      </c>
      <c r="X46" s="180">
        <f t="shared" si="39"/>
        <v>4</v>
      </c>
      <c r="Y46" s="180">
        <f t="shared" si="39"/>
        <v>6</v>
      </c>
      <c r="Z46" s="180">
        <f t="shared" si="39"/>
        <v>3</v>
      </c>
      <c r="AA46" s="180">
        <f t="shared" si="39"/>
        <v>0</v>
      </c>
      <c r="AB46" s="180">
        <f t="shared" si="39"/>
        <v>5</v>
      </c>
      <c r="AC46" s="27">
        <f t="shared" si="6"/>
        <v>30</v>
      </c>
      <c r="AD46" s="180">
        <f>SUM(AD47:AD52)</f>
        <v>2</v>
      </c>
      <c r="AE46" s="180">
        <f>SUM(AE47:AE52)</f>
        <v>0</v>
      </c>
      <c r="AF46" s="180">
        <f>SUM(AF47:AF52)</f>
        <v>365</v>
      </c>
      <c r="AG46" s="184">
        <f>SUM(AG47:AG52)</f>
        <v>102</v>
      </c>
      <c r="AI46" s="15"/>
    </row>
    <row r="47" spans="2:35" s="14" customFormat="1" ht="9.75" customHeight="1">
      <c r="B47" s="120" t="s">
        <v>62</v>
      </c>
      <c r="C47" s="96">
        <v>38</v>
      </c>
      <c r="D47" s="96">
        <v>38</v>
      </c>
      <c r="E47" s="185">
        <f>D47/C47*100</f>
        <v>100</v>
      </c>
      <c r="F47" s="96">
        <v>37</v>
      </c>
      <c r="G47" s="186">
        <f aca="true" t="shared" si="40" ref="G47:G52">F47/D47*100</f>
        <v>97.36842105263158</v>
      </c>
      <c r="H47" s="96">
        <v>32</v>
      </c>
      <c r="I47" s="96">
        <v>4</v>
      </c>
      <c r="J47" s="96">
        <v>2</v>
      </c>
      <c r="K47" s="96">
        <v>0</v>
      </c>
      <c r="L47" s="96">
        <v>0</v>
      </c>
      <c r="M47" s="96">
        <v>0</v>
      </c>
      <c r="N47" s="96">
        <v>0</v>
      </c>
      <c r="O47" s="96">
        <f t="shared" si="28"/>
        <v>6</v>
      </c>
      <c r="P47" s="185">
        <f t="shared" si="34"/>
        <v>15.789473684210526</v>
      </c>
      <c r="Q47" s="96">
        <v>6</v>
      </c>
      <c r="R47" s="96">
        <v>19</v>
      </c>
      <c r="S47" s="96">
        <v>13</v>
      </c>
      <c r="T47" s="96">
        <f t="shared" si="24"/>
        <v>32</v>
      </c>
      <c r="U47" s="187">
        <f t="shared" si="35"/>
        <v>0.8421052631578947</v>
      </c>
      <c r="V47" s="96">
        <v>8</v>
      </c>
      <c r="W47" s="96">
        <v>2</v>
      </c>
      <c r="X47" s="96">
        <v>0</v>
      </c>
      <c r="Y47" s="96">
        <v>0</v>
      </c>
      <c r="Z47" s="96">
        <v>2</v>
      </c>
      <c r="AA47" s="96">
        <v>0</v>
      </c>
      <c r="AB47" s="96">
        <v>0</v>
      </c>
      <c r="AC47" s="89">
        <f t="shared" si="6"/>
        <v>4</v>
      </c>
      <c r="AD47" s="96">
        <v>0</v>
      </c>
      <c r="AE47" s="96">
        <v>0</v>
      </c>
      <c r="AF47" s="96">
        <v>38</v>
      </c>
      <c r="AG47" s="101">
        <v>7</v>
      </c>
      <c r="AI47" s="15"/>
    </row>
    <row r="48" spans="2:35" s="14" customFormat="1" ht="9.75" customHeight="1">
      <c r="B48" s="10" t="s">
        <v>63</v>
      </c>
      <c r="C48" s="29">
        <v>88</v>
      </c>
      <c r="D48" s="29">
        <v>78</v>
      </c>
      <c r="E48" s="169">
        <f aca="true" t="shared" si="41" ref="E48:E53">D48/C48*100</f>
        <v>88.63636363636364</v>
      </c>
      <c r="F48" s="29">
        <v>76</v>
      </c>
      <c r="G48" s="170">
        <f t="shared" si="40"/>
        <v>97.43589743589743</v>
      </c>
      <c r="H48" s="29">
        <v>61</v>
      </c>
      <c r="I48" s="29">
        <v>9</v>
      </c>
      <c r="J48" s="29">
        <v>8</v>
      </c>
      <c r="K48" s="29">
        <v>0</v>
      </c>
      <c r="L48" s="29">
        <v>0</v>
      </c>
      <c r="M48" s="29">
        <v>0</v>
      </c>
      <c r="N48" s="29">
        <v>0</v>
      </c>
      <c r="O48" s="29">
        <f>SUM(I48:N48)</f>
        <v>17</v>
      </c>
      <c r="P48" s="169">
        <f aca="true" t="shared" si="42" ref="P48:P53">O48/D48*100</f>
        <v>21.794871794871796</v>
      </c>
      <c r="Q48" s="29">
        <v>20</v>
      </c>
      <c r="R48" s="29">
        <v>58</v>
      </c>
      <c r="S48" s="29">
        <v>22</v>
      </c>
      <c r="T48" s="29">
        <f t="shared" si="24"/>
        <v>80</v>
      </c>
      <c r="U48" s="171">
        <f aca="true" t="shared" si="43" ref="U48:U53">T48/D48</f>
        <v>1.0256410256410255</v>
      </c>
      <c r="V48" s="29">
        <v>28</v>
      </c>
      <c r="W48" s="29">
        <v>5</v>
      </c>
      <c r="X48" s="29">
        <v>3</v>
      </c>
      <c r="Y48" s="29">
        <v>1</v>
      </c>
      <c r="Z48" s="29">
        <v>1</v>
      </c>
      <c r="AA48" s="29">
        <v>0</v>
      </c>
      <c r="AB48" s="29">
        <v>2</v>
      </c>
      <c r="AC48" s="193">
        <f t="shared" si="6"/>
        <v>12</v>
      </c>
      <c r="AD48" s="29">
        <v>0</v>
      </c>
      <c r="AE48" s="29">
        <v>0</v>
      </c>
      <c r="AF48" s="29">
        <v>78</v>
      </c>
      <c r="AG48" s="30">
        <v>19</v>
      </c>
      <c r="AI48" s="15"/>
    </row>
    <row r="49" spans="2:35" s="14" customFormat="1" ht="9.75" customHeight="1">
      <c r="B49" s="10" t="s">
        <v>64</v>
      </c>
      <c r="C49" s="29">
        <v>11</v>
      </c>
      <c r="D49" s="29">
        <v>11</v>
      </c>
      <c r="E49" s="169">
        <f t="shared" si="41"/>
        <v>100</v>
      </c>
      <c r="F49" s="29">
        <v>11</v>
      </c>
      <c r="G49" s="170">
        <f t="shared" si="40"/>
        <v>100</v>
      </c>
      <c r="H49" s="29">
        <v>7</v>
      </c>
      <c r="I49" s="29">
        <v>3</v>
      </c>
      <c r="J49" s="29">
        <v>1</v>
      </c>
      <c r="K49" s="29">
        <v>0</v>
      </c>
      <c r="L49" s="29">
        <v>0</v>
      </c>
      <c r="M49" s="29">
        <v>0</v>
      </c>
      <c r="N49" s="29">
        <v>0</v>
      </c>
      <c r="O49" s="29">
        <f>SUM(I49:N49)</f>
        <v>4</v>
      </c>
      <c r="P49" s="169">
        <f t="shared" si="42"/>
        <v>36.36363636363637</v>
      </c>
      <c r="Q49" s="29">
        <v>4</v>
      </c>
      <c r="R49" s="29">
        <v>8</v>
      </c>
      <c r="S49" s="29">
        <v>3</v>
      </c>
      <c r="T49" s="29">
        <f t="shared" si="24"/>
        <v>11</v>
      </c>
      <c r="U49" s="171">
        <f t="shared" si="43"/>
        <v>1</v>
      </c>
      <c r="V49" s="29">
        <v>0</v>
      </c>
      <c r="W49" s="29">
        <v>0</v>
      </c>
      <c r="X49" s="29">
        <v>0</v>
      </c>
      <c r="Y49" s="29">
        <v>0</v>
      </c>
      <c r="Z49" s="29">
        <v>0</v>
      </c>
      <c r="AA49" s="29">
        <v>0</v>
      </c>
      <c r="AB49" s="29">
        <v>0</v>
      </c>
      <c r="AC49" s="172">
        <f t="shared" si="6"/>
        <v>0</v>
      </c>
      <c r="AD49" s="29">
        <v>0</v>
      </c>
      <c r="AE49" s="29">
        <v>0</v>
      </c>
      <c r="AF49" s="29">
        <v>11</v>
      </c>
      <c r="AG49" s="30">
        <v>3</v>
      </c>
      <c r="AI49" s="15"/>
    </row>
    <row r="50" spans="2:35" s="14" customFormat="1" ht="9.75" customHeight="1">
      <c r="B50" s="10" t="s">
        <v>65</v>
      </c>
      <c r="C50" s="29">
        <v>105</v>
      </c>
      <c r="D50" s="29">
        <v>97</v>
      </c>
      <c r="E50" s="169">
        <f t="shared" si="41"/>
        <v>92.38095238095238</v>
      </c>
      <c r="F50" s="29">
        <v>98</v>
      </c>
      <c r="G50" s="170">
        <f t="shared" si="40"/>
        <v>101.03092783505154</v>
      </c>
      <c r="H50" s="29">
        <v>75</v>
      </c>
      <c r="I50" s="29">
        <v>14</v>
      </c>
      <c r="J50" s="29">
        <v>8</v>
      </c>
      <c r="K50" s="29">
        <v>0</v>
      </c>
      <c r="L50" s="29">
        <v>0</v>
      </c>
      <c r="M50" s="29">
        <v>0</v>
      </c>
      <c r="N50" s="29">
        <v>0</v>
      </c>
      <c r="O50" s="29">
        <f>SUM(I50:N50)</f>
        <v>22</v>
      </c>
      <c r="P50" s="169">
        <f t="shared" si="42"/>
        <v>22.68041237113402</v>
      </c>
      <c r="Q50" s="29">
        <v>19</v>
      </c>
      <c r="R50" s="29">
        <v>59</v>
      </c>
      <c r="S50" s="29">
        <v>8</v>
      </c>
      <c r="T50" s="29">
        <f t="shared" si="24"/>
        <v>67</v>
      </c>
      <c r="U50" s="171">
        <f t="shared" si="43"/>
        <v>0.6907216494845361</v>
      </c>
      <c r="V50" s="29">
        <v>41</v>
      </c>
      <c r="W50" s="29">
        <v>1</v>
      </c>
      <c r="X50" s="29">
        <v>1</v>
      </c>
      <c r="Y50" s="29">
        <v>0</v>
      </c>
      <c r="Z50" s="29">
        <v>0</v>
      </c>
      <c r="AA50" s="29">
        <v>0</v>
      </c>
      <c r="AB50" s="29">
        <v>2</v>
      </c>
      <c r="AC50" s="172">
        <f t="shared" si="6"/>
        <v>4</v>
      </c>
      <c r="AD50" s="29">
        <v>2</v>
      </c>
      <c r="AE50" s="29">
        <v>0</v>
      </c>
      <c r="AF50" s="29">
        <v>95</v>
      </c>
      <c r="AG50" s="30">
        <v>31</v>
      </c>
      <c r="AI50" s="15"/>
    </row>
    <row r="51" spans="2:35" s="14" customFormat="1" ht="9.75" customHeight="1">
      <c r="B51" s="10" t="s">
        <v>66</v>
      </c>
      <c r="C51" s="29">
        <v>50</v>
      </c>
      <c r="D51" s="29">
        <v>46</v>
      </c>
      <c r="E51" s="169">
        <f t="shared" si="41"/>
        <v>92</v>
      </c>
      <c r="F51" s="29">
        <v>46</v>
      </c>
      <c r="G51" s="170">
        <f t="shared" si="40"/>
        <v>100</v>
      </c>
      <c r="H51" s="29">
        <v>34</v>
      </c>
      <c r="I51" s="29">
        <v>8</v>
      </c>
      <c r="J51" s="29">
        <v>4</v>
      </c>
      <c r="K51" s="29">
        <v>0</v>
      </c>
      <c r="L51" s="29">
        <v>0</v>
      </c>
      <c r="M51" s="29">
        <v>0</v>
      </c>
      <c r="N51" s="29">
        <v>0</v>
      </c>
      <c r="O51" s="29">
        <f>SUM(I51:N51)</f>
        <v>12</v>
      </c>
      <c r="P51" s="169">
        <f t="shared" si="42"/>
        <v>26.08695652173913</v>
      </c>
      <c r="Q51" s="29">
        <v>11</v>
      </c>
      <c r="R51" s="29">
        <v>31</v>
      </c>
      <c r="S51" s="29">
        <v>21</v>
      </c>
      <c r="T51" s="29">
        <f t="shared" si="24"/>
        <v>52</v>
      </c>
      <c r="U51" s="171">
        <f t="shared" si="43"/>
        <v>1.1304347826086956</v>
      </c>
      <c r="V51" s="29">
        <v>25</v>
      </c>
      <c r="W51" s="29">
        <v>1</v>
      </c>
      <c r="X51" s="29">
        <v>0</v>
      </c>
      <c r="Y51" s="29">
        <v>2</v>
      </c>
      <c r="Z51" s="29">
        <v>0</v>
      </c>
      <c r="AA51" s="29">
        <v>0</v>
      </c>
      <c r="AB51" s="29">
        <v>0</v>
      </c>
      <c r="AC51" s="178">
        <f t="shared" si="6"/>
        <v>3</v>
      </c>
      <c r="AD51" s="29">
        <v>0</v>
      </c>
      <c r="AE51" s="29">
        <v>0</v>
      </c>
      <c r="AF51" s="29">
        <v>46</v>
      </c>
      <c r="AG51" s="30">
        <v>16</v>
      </c>
      <c r="AI51" s="15"/>
    </row>
    <row r="52" spans="2:35" s="14" customFormat="1" ht="9.75" customHeight="1">
      <c r="B52" s="53" t="s">
        <v>67</v>
      </c>
      <c r="C52" s="54">
        <v>98</v>
      </c>
      <c r="D52" s="54">
        <v>97</v>
      </c>
      <c r="E52" s="194">
        <f>D52/C52*100</f>
        <v>98.9795918367347</v>
      </c>
      <c r="F52" s="54">
        <v>97</v>
      </c>
      <c r="G52" s="170">
        <f t="shared" si="40"/>
        <v>100</v>
      </c>
      <c r="H52" s="54">
        <v>74</v>
      </c>
      <c r="I52" s="54">
        <v>15</v>
      </c>
      <c r="J52" s="54">
        <v>5</v>
      </c>
      <c r="K52" s="54">
        <v>0</v>
      </c>
      <c r="L52" s="54">
        <v>3</v>
      </c>
      <c r="M52" s="54">
        <v>0</v>
      </c>
      <c r="N52" s="54">
        <v>0</v>
      </c>
      <c r="O52" s="54">
        <f>SUM(I52:N52)</f>
        <v>23</v>
      </c>
      <c r="P52" s="194">
        <f>O52/D52*100</f>
        <v>23.711340206185564</v>
      </c>
      <c r="Q52" s="54">
        <v>25</v>
      </c>
      <c r="R52" s="54">
        <v>92</v>
      </c>
      <c r="S52" s="54">
        <v>10</v>
      </c>
      <c r="T52" s="29">
        <f>SUM(R52:S52)</f>
        <v>102</v>
      </c>
      <c r="U52" s="195">
        <f>T52/D52</f>
        <v>1.0515463917525774</v>
      </c>
      <c r="V52" s="54">
        <v>34</v>
      </c>
      <c r="W52" s="54">
        <v>3</v>
      </c>
      <c r="X52" s="54">
        <v>0</v>
      </c>
      <c r="Y52" s="54">
        <v>3</v>
      </c>
      <c r="Z52" s="54">
        <v>0</v>
      </c>
      <c r="AA52" s="54">
        <v>0</v>
      </c>
      <c r="AB52" s="54">
        <v>1</v>
      </c>
      <c r="AC52" s="178">
        <f>SUM(W52:AB52)</f>
        <v>7</v>
      </c>
      <c r="AD52" s="54">
        <v>0</v>
      </c>
      <c r="AE52" s="54">
        <v>0</v>
      </c>
      <c r="AF52" s="54">
        <v>97</v>
      </c>
      <c r="AG52" s="55">
        <v>26</v>
      </c>
      <c r="AI52" s="15"/>
    </row>
    <row r="53" spans="2:35" s="201" customFormat="1" ht="12" customHeight="1">
      <c r="B53" s="20" t="s">
        <v>68</v>
      </c>
      <c r="C53" s="196">
        <f>C3+C4+C5+C54+C6+C7+C8+C9+C15+C18+C26+C27+C28+C29+C32+C33+C34+C35+C36+C46</f>
        <v>14093</v>
      </c>
      <c r="D53" s="196">
        <f>D3+D4+D5+D6+D7+D8+D9+D15+D18+D26+D27+D28+D29+D32+D33+D34+D35+D36+D46</f>
        <v>12896</v>
      </c>
      <c r="E53" s="197">
        <f t="shared" si="41"/>
        <v>91.50642162775846</v>
      </c>
      <c r="F53" s="196">
        <f>F3+F4+F5+F6+F7+F8+F9+F15+F18+F26+F27+F28+F29+F32+F33+F34+F35+F36+F46</f>
        <v>9906</v>
      </c>
      <c r="G53" s="198">
        <f>F53/D53*100</f>
        <v>76.81451612903226</v>
      </c>
      <c r="H53" s="196">
        <f aca="true" t="shared" si="44" ref="H53:AG53">H3+H4+H5+H6+H7+H8+H9+H15+H18+H26+H27+H28+H29+H32+H33+H34+H35+H36+H46</f>
        <v>10359</v>
      </c>
      <c r="I53" s="196">
        <f t="shared" si="44"/>
        <v>1678</v>
      </c>
      <c r="J53" s="196">
        <f t="shared" si="44"/>
        <v>728</v>
      </c>
      <c r="K53" s="196">
        <f t="shared" si="44"/>
        <v>13</v>
      </c>
      <c r="L53" s="196">
        <f t="shared" si="44"/>
        <v>103</v>
      </c>
      <c r="M53" s="196">
        <f t="shared" si="44"/>
        <v>8</v>
      </c>
      <c r="N53" s="196">
        <f t="shared" si="44"/>
        <v>7</v>
      </c>
      <c r="O53" s="196">
        <f t="shared" si="44"/>
        <v>2537</v>
      </c>
      <c r="P53" s="198">
        <f t="shared" si="42"/>
        <v>19.67276674937965</v>
      </c>
      <c r="Q53" s="196">
        <f t="shared" si="44"/>
        <v>2285</v>
      </c>
      <c r="R53" s="196">
        <f t="shared" si="44"/>
        <v>7345</v>
      </c>
      <c r="S53" s="196">
        <f t="shared" si="44"/>
        <v>1510</v>
      </c>
      <c r="T53" s="196">
        <f t="shared" si="44"/>
        <v>8855</v>
      </c>
      <c r="U53" s="199">
        <f t="shared" si="43"/>
        <v>0.6866470223325062</v>
      </c>
      <c r="V53" s="196">
        <f t="shared" si="44"/>
        <v>5692</v>
      </c>
      <c r="W53" s="196">
        <f t="shared" si="44"/>
        <v>567</v>
      </c>
      <c r="X53" s="196">
        <f t="shared" si="44"/>
        <v>568</v>
      </c>
      <c r="Y53" s="196">
        <f t="shared" si="44"/>
        <v>265</v>
      </c>
      <c r="Z53" s="196">
        <f t="shared" si="44"/>
        <v>196</v>
      </c>
      <c r="AA53" s="196">
        <f t="shared" si="44"/>
        <v>8</v>
      </c>
      <c r="AB53" s="196">
        <f t="shared" si="44"/>
        <v>678</v>
      </c>
      <c r="AC53" s="196">
        <f t="shared" si="44"/>
        <v>2282</v>
      </c>
      <c r="AD53" s="196">
        <f t="shared" si="44"/>
        <v>64</v>
      </c>
      <c r="AE53" s="196">
        <f t="shared" si="44"/>
        <v>2</v>
      </c>
      <c r="AF53" s="196">
        <f t="shared" si="44"/>
        <v>12830</v>
      </c>
      <c r="AG53" s="200">
        <f t="shared" si="44"/>
        <v>362</v>
      </c>
      <c r="AI53" s="202"/>
    </row>
    <row r="54" spans="2:35" s="201" customFormat="1" ht="11.25">
      <c r="B54" s="22"/>
      <c r="C54" s="23"/>
      <c r="D54" s="23"/>
      <c r="E54" s="24"/>
      <c r="F54" s="23"/>
      <c r="G54" s="25"/>
      <c r="H54" s="23"/>
      <c r="I54" s="23"/>
      <c r="J54" s="23"/>
      <c r="K54" s="23"/>
      <c r="L54" s="23"/>
      <c r="M54" s="23"/>
      <c r="N54" s="23"/>
      <c r="O54" s="23"/>
      <c r="P54" s="24"/>
      <c r="Q54" s="23"/>
      <c r="R54" s="23"/>
      <c r="S54" s="23"/>
      <c r="T54" s="23"/>
      <c r="U54" s="26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I54" s="202"/>
    </row>
    <row r="55" spans="2:35" s="201" customFormat="1" ht="11.25">
      <c r="B55" s="22"/>
      <c r="C55" s="23"/>
      <c r="D55" s="23"/>
      <c r="E55" s="24"/>
      <c r="F55" s="23"/>
      <c r="G55" s="25"/>
      <c r="H55" s="23"/>
      <c r="I55" s="23"/>
      <c r="J55" s="23"/>
      <c r="K55" s="23"/>
      <c r="L55" s="23"/>
      <c r="M55" s="23"/>
      <c r="N55" s="23"/>
      <c r="O55" s="23"/>
      <c r="P55" s="24"/>
      <c r="Q55" s="23"/>
      <c r="R55" s="23"/>
      <c r="S55" s="23"/>
      <c r="T55" s="23"/>
      <c r="U55" s="26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I55" s="202"/>
    </row>
    <row r="56" spans="2:35" s="201" customFormat="1" ht="11.25">
      <c r="B56" s="22"/>
      <c r="C56" s="23"/>
      <c r="D56" s="23"/>
      <c r="E56" s="24"/>
      <c r="F56" s="23"/>
      <c r="G56" s="25"/>
      <c r="H56" s="23"/>
      <c r="I56" s="23"/>
      <c r="J56" s="23"/>
      <c r="K56" s="23"/>
      <c r="L56" s="23"/>
      <c r="M56" s="23"/>
      <c r="N56" s="23"/>
      <c r="O56" s="23"/>
      <c r="P56" s="24"/>
      <c r="Q56" s="23"/>
      <c r="R56" s="23"/>
      <c r="S56" s="23"/>
      <c r="T56" s="23"/>
      <c r="U56" s="26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I56" s="202"/>
    </row>
    <row r="57" ht="14.25">
      <c r="B57" s="151" t="s">
        <v>44</v>
      </c>
    </row>
    <row r="59" spans="2:33" ht="23.25" customHeight="1">
      <c r="B59" s="139" t="s">
        <v>82</v>
      </c>
      <c r="C59" s="140" t="s">
        <v>5</v>
      </c>
      <c r="D59" s="140" t="s">
        <v>6</v>
      </c>
      <c r="E59" s="140" t="s">
        <v>7</v>
      </c>
      <c r="F59" s="140" t="s">
        <v>8</v>
      </c>
      <c r="G59" s="140" t="s">
        <v>69</v>
      </c>
      <c r="H59" s="141" t="s">
        <v>0</v>
      </c>
      <c r="I59" s="142"/>
      <c r="J59" s="142"/>
      <c r="K59" s="142"/>
      <c r="L59" s="142"/>
      <c r="M59" s="142"/>
      <c r="N59" s="142"/>
      <c r="O59" s="142"/>
      <c r="P59" s="142"/>
      <c r="Q59" s="143"/>
      <c r="R59" s="144" t="s">
        <v>1</v>
      </c>
      <c r="S59" s="144"/>
      <c r="T59" s="144"/>
      <c r="U59" s="145"/>
      <c r="V59" s="204"/>
      <c r="W59" s="144" t="s">
        <v>2</v>
      </c>
      <c r="X59" s="144"/>
      <c r="Y59" s="144"/>
      <c r="Z59" s="144"/>
      <c r="AA59" s="144"/>
      <c r="AB59" s="144"/>
      <c r="AC59" s="144"/>
      <c r="AD59" s="147" t="s">
        <v>3</v>
      </c>
      <c r="AE59" s="148"/>
      <c r="AF59" s="149"/>
      <c r="AG59" s="205"/>
    </row>
    <row r="60" spans="2:33" s="162" customFormat="1" ht="48" customHeight="1">
      <c r="B60" s="152"/>
      <c r="C60" s="153"/>
      <c r="D60" s="153"/>
      <c r="E60" s="153"/>
      <c r="F60" s="153"/>
      <c r="G60" s="153"/>
      <c r="H60" s="154" t="s">
        <v>9</v>
      </c>
      <c r="I60" s="154" t="s">
        <v>10</v>
      </c>
      <c r="J60" s="154" t="s">
        <v>11</v>
      </c>
      <c r="K60" s="154" t="s">
        <v>12</v>
      </c>
      <c r="L60" s="154" t="s">
        <v>13</v>
      </c>
      <c r="M60" s="154" t="s">
        <v>14</v>
      </c>
      <c r="N60" s="154" t="s">
        <v>15</v>
      </c>
      <c r="O60" s="154" t="s">
        <v>16</v>
      </c>
      <c r="P60" s="155" t="s">
        <v>17</v>
      </c>
      <c r="Q60" s="206" t="s">
        <v>18</v>
      </c>
      <c r="R60" s="154" t="s">
        <v>19</v>
      </c>
      <c r="S60" s="154" t="s">
        <v>20</v>
      </c>
      <c r="T60" s="154" t="s">
        <v>21</v>
      </c>
      <c r="U60" s="158" t="s">
        <v>22</v>
      </c>
      <c r="V60" s="154" t="s">
        <v>23</v>
      </c>
      <c r="W60" s="154" t="s">
        <v>24</v>
      </c>
      <c r="X60" s="154" t="s">
        <v>25</v>
      </c>
      <c r="Y60" s="154" t="s">
        <v>26</v>
      </c>
      <c r="Z60" s="154" t="s">
        <v>27</v>
      </c>
      <c r="AA60" s="154" t="s">
        <v>28</v>
      </c>
      <c r="AB60" s="154" t="s">
        <v>29</v>
      </c>
      <c r="AC60" s="160" t="s">
        <v>30</v>
      </c>
      <c r="AD60" s="154" t="s">
        <v>31</v>
      </c>
      <c r="AE60" s="154" t="s">
        <v>32</v>
      </c>
      <c r="AF60" s="154" t="s">
        <v>33</v>
      </c>
      <c r="AG60" s="207" t="s">
        <v>34</v>
      </c>
    </row>
    <row r="61" spans="2:33" ht="14.25">
      <c r="B61" s="208" t="s">
        <v>85</v>
      </c>
      <c r="C61" s="87">
        <f>C3</f>
        <v>3304</v>
      </c>
      <c r="D61" s="87">
        <f>D3</f>
        <v>2908</v>
      </c>
      <c r="E61" s="125">
        <f aca="true" t="shared" si="45" ref="E61:AG61">E3</f>
        <v>88.01452784503631</v>
      </c>
      <c r="F61" s="87">
        <f>F3</f>
        <v>2908</v>
      </c>
      <c r="G61" s="87">
        <f t="shared" si="45"/>
        <v>100</v>
      </c>
      <c r="H61" s="87">
        <f t="shared" si="45"/>
        <v>2343</v>
      </c>
      <c r="I61" s="87">
        <f t="shared" si="45"/>
        <v>369</v>
      </c>
      <c r="J61" s="87">
        <f t="shared" si="45"/>
        <v>166</v>
      </c>
      <c r="K61" s="87">
        <f t="shared" si="45"/>
        <v>6</v>
      </c>
      <c r="L61" s="87">
        <f t="shared" si="45"/>
        <v>24</v>
      </c>
      <c r="M61" s="87">
        <f t="shared" si="45"/>
        <v>0</v>
      </c>
      <c r="N61" s="87">
        <f t="shared" si="45"/>
        <v>0</v>
      </c>
      <c r="O61" s="87">
        <f t="shared" si="45"/>
        <v>565</v>
      </c>
      <c r="P61" s="125">
        <f t="shared" si="45"/>
        <v>19.429160935350755</v>
      </c>
      <c r="Q61" s="87">
        <f t="shared" si="45"/>
        <v>526</v>
      </c>
      <c r="R61" s="87">
        <f t="shared" si="45"/>
        <v>1756</v>
      </c>
      <c r="S61" s="87">
        <f t="shared" si="45"/>
        <v>249</v>
      </c>
      <c r="T61" s="87">
        <f t="shared" si="45"/>
        <v>2005</v>
      </c>
      <c r="U61" s="123">
        <f t="shared" si="45"/>
        <v>0.6894773039889959</v>
      </c>
      <c r="V61" s="87">
        <f t="shared" si="45"/>
        <v>3591</v>
      </c>
      <c r="W61" s="87">
        <f t="shared" si="45"/>
        <v>142</v>
      </c>
      <c r="X61" s="87">
        <f t="shared" si="45"/>
        <v>337</v>
      </c>
      <c r="Y61" s="87">
        <f t="shared" si="45"/>
        <v>55</v>
      </c>
      <c r="Z61" s="87">
        <f t="shared" si="45"/>
        <v>95</v>
      </c>
      <c r="AA61" s="87">
        <f t="shared" si="45"/>
        <v>0</v>
      </c>
      <c r="AB61" s="87">
        <f t="shared" si="45"/>
        <v>23</v>
      </c>
      <c r="AC61" s="87">
        <f t="shared" si="45"/>
        <v>652</v>
      </c>
      <c r="AD61" s="87">
        <f t="shared" si="45"/>
        <v>0</v>
      </c>
      <c r="AE61" s="87">
        <f t="shared" si="45"/>
        <v>1</v>
      </c>
      <c r="AF61" s="87">
        <f t="shared" si="45"/>
        <v>2907</v>
      </c>
      <c r="AG61" s="126">
        <f t="shared" si="45"/>
        <v>0</v>
      </c>
    </row>
    <row r="62" spans="2:33" ht="14.25">
      <c r="B62" s="209" t="s">
        <v>45</v>
      </c>
      <c r="C62" s="210">
        <f>SUM(C4:C7)</f>
        <v>3699</v>
      </c>
      <c r="D62" s="210">
        <f>SUM(D4:D7)</f>
        <v>3433</v>
      </c>
      <c r="E62" s="60">
        <f aca="true" t="shared" si="46" ref="E62:E68">D62/C62*100</f>
        <v>92.808867261422</v>
      </c>
      <c r="F62" s="210">
        <f>SUM(F4:F7)</f>
        <v>2008</v>
      </c>
      <c r="G62" s="61">
        <f aca="true" t="shared" si="47" ref="G62:G68">F62/D62*100</f>
        <v>58.49111564229537</v>
      </c>
      <c r="H62" s="210">
        <f aca="true" t="shared" si="48" ref="H62:N62">SUM(H4:H7)</f>
        <v>2784</v>
      </c>
      <c r="I62" s="210">
        <f t="shared" si="48"/>
        <v>430</v>
      </c>
      <c r="J62" s="210">
        <f t="shared" si="48"/>
        <v>189</v>
      </c>
      <c r="K62" s="210">
        <f t="shared" si="48"/>
        <v>2</v>
      </c>
      <c r="L62" s="210">
        <f t="shared" si="48"/>
        <v>27</v>
      </c>
      <c r="M62" s="210">
        <f t="shared" si="48"/>
        <v>1</v>
      </c>
      <c r="N62" s="210">
        <f t="shared" si="48"/>
        <v>0</v>
      </c>
      <c r="O62" s="62">
        <f aca="true" t="shared" si="49" ref="O62:O67">SUM(I62:N62)</f>
        <v>649</v>
      </c>
      <c r="P62" s="60">
        <f aca="true" t="shared" si="50" ref="P62:P67">O62/D62*100</f>
        <v>18.90474803378969</v>
      </c>
      <c r="Q62" s="210">
        <f>SUM(Q4:Q7)</f>
        <v>606</v>
      </c>
      <c r="R62" s="210">
        <f>SUM(R4:R7)</f>
        <v>1625</v>
      </c>
      <c r="S62" s="210">
        <f>SUM(S4:S7)</f>
        <v>339</v>
      </c>
      <c r="T62" s="62">
        <f>SUM(R62:S62)</f>
        <v>1964</v>
      </c>
      <c r="U62" s="63">
        <f aca="true" t="shared" si="51" ref="U62:U67">T62/D62</f>
        <v>0.5720943780949607</v>
      </c>
      <c r="V62" s="210">
        <f aca="true" t="shared" si="52" ref="V62:AG62">SUM(V4:V7)</f>
        <v>718</v>
      </c>
      <c r="W62" s="210">
        <f t="shared" si="52"/>
        <v>144</v>
      </c>
      <c r="X62" s="210">
        <f t="shared" si="52"/>
        <v>49</v>
      </c>
      <c r="Y62" s="210">
        <f t="shared" si="52"/>
        <v>59</v>
      </c>
      <c r="Z62" s="210">
        <f t="shared" si="52"/>
        <v>31</v>
      </c>
      <c r="AA62" s="210">
        <f t="shared" si="52"/>
        <v>2</v>
      </c>
      <c r="AB62" s="210">
        <f t="shared" si="52"/>
        <v>548</v>
      </c>
      <c r="AC62" s="210">
        <f t="shared" si="52"/>
        <v>833</v>
      </c>
      <c r="AD62" s="210">
        <f t="shared" si="52"/>
        <v>28</v>
      </c>
      <c r="AE62" s="210">
        <f t="shared" si="52"/>
        <v>0</v>
      </c>
      <c r="AF62" s="210">
        <f t="shared" si="52"/>
        <v>3405</v>
      </c>
      <c r="AG62" s="211">
        <f t="shared" si="52"/>
        <v>80</v>
      </c>
    </row>
    <row r="63" spans="2:33" ht="14.25">
      <c r="B63" s="209" t="s">
        <v>71</v>
      </c>
      <c r="C63" s="210">
        <f>C8+C9</f>
        <v>1377</v>
      </c>
      <c r="D63" s="210">
        <f>D8+D9</f>
        <v>1266</v>
      </c>
      <c r="E63" s="60">
        <f t="shared" si="46"/>
        <v>91.93899782135077</v>
      </c>
      <c r="F63" s="210">
        <f>F8+F9</f>
        <v>0</v>
      </c>
      <c r="G63" s="61">
        <f t="shared" si="47"/>
        <v>0</v>
      </c>
      <c r="H63" s="210">
        <f aca="true" t="shared" si="53" ref="H63:N63">H8+H9</f>
        <v>1023</v>
      </c>
      <c r="I63" s="210">
        <f t="shared" si="53"/>
        <v>152</v>
      </c>
      <c r="J63" s="210">
        <f t="shared" si="53"/>
        <v>71</v>
      </c>
      <c r="K63" s="210">
        <f t="shared" si="53"/>
        <v>3</v>
      </c>
      <c r="L63" s="210">
        <f t="shared" si="53"/>
        <v>17</v>
      </c>
      <c r="M63" s="210">
        <f t="shared" si="53"/>
        <v>0</v>
      </c>
      <c r="N63" s="210">
        <f t="shared" si="53"/>
        <v>0</v>
      </c>
      <c r="O63" s="62">
        <f t="shared" si="49"/>
        <v>243</v>
      </c>
      <c r="P63" s="60">
        <f t="shared" si="50"/>
        <v>19.194312796208532</v>
      </c>
      <c r="Q63" s="210">
        <f>Q8+Q9</f>
        <v>221</v>
      </c>
      <c r="R63" s="210">
        <f>R8+R9</f>
        <v>797</v>
      </c>
      <c r="S63" s="210">
        <f>S8+S9</f>
        <v>132</v>
      </c>
      <c r="T63" s="62">
        <f aca="true" t="shared" si="54" ref="T63:T68">SUM(R63:S63)</f>
        <v>929</v>
      </c>
      <c r="U63" s="124">
        <f t="shared" si="51"/>
        <v>0.7338072669826224</v>
      </c>
      <c r="V63" s="210">
        <f aca="true" t="shared" si="55" ref="V63:AG63">V8+V9</f>
        <v>191</v>
      </c>
      <c r="W63" s="210">
        <f t="shared" si="55"/>
        <v>51</v>
      </c>
      <c r="X63" s="210">
        <f t="shared" si="55"/>
        <v>49</v>
      </c>
      <c r="Y63" s="210">
        <f t="shared" si="55"/>
        <v>41</v>
      </c>
      <c r="Z63" s="210">
        <f t="shared" si="55"/>
        <v>8</v>
      </c>
      <c r="AA63" s="210">
        <f t="shared" si="55"/>
        <v>0</v>
      </c>
      <c r="AB63" s="210">
        <f t="shared" si="55"/>
        <v>21</v>
      </c>
      <c r="AC63" s="210">
        <f t="shared" si="55"/>
        <v>170</v>
      </c>
      <c r="AD63" s="210">
        <f t="shared" si="55"/>
        <v>11</v>
      </c>
      <c r="AE63" s="210">
        <f t="shared" si="55"/>
        <v>0</v>
      </c>
      <c r="AF63" s="210">
        <f t="shared" si="55"/>
        <v>1255</v>
      </c>
      <c r="AG63" s="211">
        <f t="shared" si="55"/>
        <v>26</v>
      </c>
    </row>
    <row r="64" spans="2:33" ht="14.25">
      <c r="B64" s="209" t="s">
        <v>72</v>
      </c>
      <c r="C64" s="210">
        <f>C15+C18+C26+C27</f>
        <v>2343</v>
      </c>
      <c r="D64" s="210">
        <f>D15+D18+D26+D27</f>
        <v>2183</v>
      </c>
      <c r="E64" s="60">
        <f t="shared" si="46"/>
        <v>93.17114810072556</v>
      </c>
      <c r="F64" s="210">
        <f>F15+F18+F26+F27</f>
        <v>1995</v>
      </c>
      <c r="G64" s="61">
        <f t="shared" si="47"/>
        <v>91.38799816765919</v>
      </c>
      <c r="H64" s="210">
        <f aca="true" t="shared" si="56" ref="H64:N64">H15+H18+H26+H27</f>
        <v>1820</v>
      </c>
      <c r="I64" s="210">
        <f t="shared" si="56"/>
        <v>252</v>
      </c>
      <c r="J64" s="210">
        <f t="shared" si="56"/>
        <v>99</v>
      </c>
      <c r="K64" s="210">
        <f t="shared" si="56"/>
        <v>0</v>
      </c>
      <c r="L64" s="210">
        <f t="shared" si="56"/>
        <v>3</v>
      </c>
      <c r="M64" s="210">
        <f t="shared" si="56"/>
        <v>6</v>
      </c>
      <c r="N64" s="210">
        <f t="shared" si="56"/>
        <v>3</v>
      </c>
      <c r="O64" s="62">
        <f t="shared" si="49"/>
        <v>363</v>
      </c>
      <c r="P64" s="60">
        <f t="shared" si="50"/>
        <v>16.62849289967934</v>
      </c>
      <c r="Q64" s="210">
        <f>Q15+Q18+Q26+Q27</f>
        <v>301</v>
      </c>
      <c r="R64" s="210">
        <f>R15+R18+R26+R27</f>
        <v>1074</v>
      </c>
      <c r="S64" s="210">
        <f>S15+S18+S26+S27</f>
        <v>216</v>
      </c>
      <c r="T64" s="62">
        <f t="shared" si="54"/>
        <v>1290</v>
      </c>
      <c r="U64" s="63">
        <f t="shared" si="51"/>
        <v>0.5909299129638113</v>
      </c>
      <c r="V64" s="210">
        <f aca="true" t="shared" si="57" ref="V64:AG64">V15+V18+V26+V27</f>
        <v>486</v>
      </c>
      <c r="W64" s="210">
        <f t="shared" si="57"/>
        <v>107</v>
      </c>
      <c r="X64" s="210">
        <f t="shared" si="57"/>
        <v>80</v>
      </c>
      <c r="Y64" s="210">
        <f t="shared" si="57"/>
        <v>47</v>
      </c>
      <c r="Z64" s="210">
        <f t="shared" si="57"/>
        <v>33</v>
      </c>
      <c r="AA64" s="210">
        <f t="shared" si="57"/>
        <v>5</v>
      </c>
      <c r="AB64" s="210">
        <f t="shared" si="57"/>
        <v>46</v>
      </c>
      <c r="AC64" s="210">
        <f t="shared" si="57"/>
        <v>318</v>
      </c>
      <c r="AD64" s="210">
        <f t="shared" si="57"/>
        <v>4</v>
      </c>
      <c r="AE64" s="210">
        <f t="shared" si="57"/>
        <v>1</v>
      </c>
      <c r="AF64" s="210">
        <f t="shared" si="57"/>
        <v>2178</v>
      </c>
      <c r="AG64" s="211">
        <f t="shared" si="57"/>
        <v>65</v>
      </c>
    </row>
    <row r="65" spans="2:33" ht="14.25">
      <c r="B65" s="209" t="s">
        <v>46</v>
      </c>
      <c r="C65" s="210">
        <f>C28+C29+C32+C33+C34</f>
        <v>1446</v>
      </c>
      <c r="D65" s="210">
        <f>D28+D29+D32+D33+D34</f>
        <v>1368</v>
      </c>
      <c r="E65" s="60">
        <f>D65/C65*100</f>
        <v>94.6058091286307</v>
      </c>
      <c r="F65" s="210">
        <f>F28+F29+F32+F33+F34</f>
        <v>1343</v>
      </c>
      <c r="G65" s="61">
        <f>F65/D65*100</f>
        <v>98.17251461988305</v>
      </c>
      <c r="H65" s="210">
        <f aca="true" t="shared" si="58" ref="H65:N65">H28+H29+H32+H33+H34</f>
        <v>1114</v>
      </c>
      <c r="I65" s="210">
        <f t="shared" si="58"/>
        <v>170</v>
      </c>
      <c r="J65" s="210">
        <f t="shared" si="58"/>
        <v>74</v>
      </c>
      <c r="K65" s="210">
        <f t="shared" si="58"/>
        <v>0</v>
      </c>
      <c r="L65" s="210">
        <f t="shared" si="58"/>
        <v>10</v>
      </c>
      <c r="M65" s="210">
        <f t="shared" si="58"/>
        <v>0</v>
      </c>
      <c r="N65" s="210">
        <f t="shared" si="58"/>
        <v>0</v>
      </c>
      <c r="O65" s="210">
        <f>O28+O29+O32+O33+O34</f>
        <v>254</v>
      </c>
      <c r="P65" s="60">
        <f>O65/D65*100</f>
        <v>18.567251461988306</v>
      </c>
      <c r="Q65" s="210">
        <f>Q28+Q29+Q32+Q33+Q34</f>
        <v>230</v>
      </c>
      <c r="R65" s="210">
        <f>R28+R29+R32+R33+R34</f>
        <v>811</v>
      </c>
      <c r="S65" s="210">
        <f>S28+S29+S32+S33+S34</f>
        <v>144</v>
      </c>
      <c r="T65" s="210">
        <f t="shared" si="54"/>
        <v>955</v>
      </c>
      <c r="U65" s="63">
        <f>T65/D65</f>
        <v>0.6980994152046783</v>
      </c>
      <c r="V65" s="210">
        <f aca="true" t="shared" si="59" ref="V65:AG65">V28+V29+V32+V33+V34</f>
        <v>245</v>
      </c>
      <c r="W65" s="210">
        <f t="shared" si="59"/>
        <v>54</v>
      </c>
      <c r="X65" s="210">
        <f t="shared" si="59"/>
        <v>9</v>
      </c>
      <c r="Y65" s="210">
        <f t="shared" si="59"/>
        <v>18</v>
      </c>
      <c r="Z65" s="210">
        <f t="shared" si="59"/>
        <v>12</v>
      </c>
      <c r="AA65" s="210">
        <f t="shared" si="59"/>
        <v>1</v>
      </c>
      <c r="AB65" s="210">
        <f t="shared" si="59"/>
        <v>15</v>
      </c>
      <c r="AC65" s="210">
        <f t="shared" si="59"/>
        <v>109</v>
      </c>
      <c r="AD65" s="210">
        <f t="shared" si="59"/>
        <v>3</v>
      </c>
      <c r="AE65" s="210">
        <f t="shared" si="59"/>
        <v>0</v>
      </c>
      <c r="AF65" s="210">
        <f t="shared" si="59"/>
        <v>1365</v>
      </c>
      <c r="AG65" s="211">
        <f t="shared" si="59"/>
        <v>26</v>
      </c>
    </row>
    <row r="66" spans="2:33" ht="14.25">
      <c r="B66" s="209" t="s">
        <v>47</v>
      </c>
      <c r="C66" s="210">
        <f>C35+C36</f>
        <v>1534</v>
      </c>
      <c r="D66" s="210">
        <f>D35+D36</f>
        <v>1371</v>
      </c>
      <c r="E66" s="60">
        <f t="shared" si="46"/>
        <v>89.374185136897</v>
      </c>
      <c r="F66" s="210">
        <f>F35+F36</f>
        <v>1287</v>
      </c>
      <c r="G66" s="61">
        <f t="shared" si="47"/>
        <v>93.8730853391685</v>
      </c>
      <c r="H66" s="210">
        <f aca="true" t="shared" si="60" ref="H66:N66">H35+H36</f>
        <v>992</v>
      </c>
      <c r="I66" s="210">
        <f t="shared" si="60"/>
        <v>252</v>
      </c>
      <c r="J66" s="210">
        <f t="shared" si="60"/>
        <v>101</v>
      </c>
      <c r="K66" s="210">
        <f t="shared" si="60"/>
        <v>2</v>
      </c>
      <c r="L66" s="210">
        <f t="shared" si="60"/>
        <v>19</v>
      </c>
      <c r="M66" s="210">
        <f t="shared" si="60"/>
        <v>1</v>
      </c>
      <c r="N66" s="210">
        <f t="shared" si="60"/>
        <v>4</v>
      </c>
      <c r="O66" s="62">
        <f t="shared" si="49"/>
        <v>379</v>
      </c>
      <c r="P66" s="60">
        <f t="shared" si="50"/>
        <v>27.644055433989788</v>
      </c>
      <c r="Q66" s="210">
        <f>Q35+Q36</f>
        <v>316</v>
      </c>
      <c r="R66" s="210">
        <f>R35+R36</f>
        <v>1015</v>
      </c>
      <c r="S66" s="210">
        <f>S35+S36</f>
        <v>353</v>
      </c>
      <c r="T66" s="62">
        <f t="shared" si="54"/>
        <v>1368</v>
      </c>
      <c r="U66" s="124">
        <f t="shared" si="51"/>
        <v>0.9978118161925602</v>
      </c>
      <c r="V66" s="210">
        <f aca="true" t="shared" si="61" ref="V66:AG66">V35+V36</f>
        <v>325</v>
      </c>
      <c r="W66" s="210">
        <f t="shared" si="61"/>
        <v>57</v>
      </c>
      <c r="X66" s="210">
        <f t="shared" si="61"/>
        <v>40</v>
      </c>
      <c r="Y66" s="210">
        <f t="shared" si="61"/>
        <v>39</v>
      </c>
      <c r="Z66" s="210">
        <f t="shared" si="61"/>
        <v>14</v>
      </c>
      <c r="AA66" s="210">
        <f t="shared" si="61"/>
        <v>0</v>
      </c>
      <c r="AB66" s="210">
        <f t="shared" si="61"/>
        <v>20</v>
      </c>
      <c r="AC66" s="210">
        <f t="shared" si="61"/>
        <v>170</v>
      </c>
      <c r="AD66" s="210">
        <f t="shared" si="61"/>
        <v>16</v>
      </c>
      <c r="AE66" s="210">
        <f t="shared" si="61"/>
        <v>0</v>
      </c>
      <c r="AF66" s="210">
        <f t="shared" si="61"/>
        <v>1355</v>
      </c>
      <c r="AG66" s="211">
        <f t="shared" si="61"/>
        <v>63</v>
      </c>
    </row>
    <row r="67" spans="2:33" ht="14.25">
      <c r="B67" s="212" t="s">
        <v>73</v>
      </c>
      <c r="C67" s="213">
        <f>C46</f>
        <v>390</v>
      </c>
      <c r="D67" s="213">
        <f>D46</f>
        <v>367</v>
      </c>
      <c r="E67" s="56">
        <f t="shared" si="46"/>
        <v>94.1025641025641</v>
      </c>
      <c r="F67" s="213">
        <f>F46</f>
        <v>365</v>
      </c>
      <c r="G67" s="57">
        <f t="shared" si="47"/>
        <v>99.45504087193461</v>
      </c>
      <c r="H67" s="213">
        <f aca="true" t="shared" si="62" ref="H67:N67">H46</f>
        <v>283</v>
      </c>
      <c r="I67" s="213">
        <f t="shared" si="62"/>
        <v>53</v>
      </c>
      <c r="J67" s="213">
        <f t="shared" si="62"/>
        <v>28</v>
      </c>
      <c r="K67" s="213">
        <f t="shared" si="62"/>
        <v>0</v>
      </c>
      <c r="L67" s="213">
        <f t="shared" si="62"/>
        <v>3</v>
      </c>
      <c r="M67" s="213">
        <f t="shared" si="62"/>
        <v>0</v>
      </c>
      <c r="N67" s="213">
        <f t="shared" si="62"/>
        <v>0</v>
      </c>
      <c r="O67" s="58">
        <f t="shared" si="49"/>
        <v>84</v>
      </c>
      <c r="P67" s="56">
        <f t="shared" si="50"/>
        <v>22.888283378746593</v>
      </c>
      <c r="Q67" s="213">
        <f>Q46</f>
        <v>85</v>
      </c>
      <c r="R67" s="213">
        <f>R46</f>
        <v>267</v>
      </c>
      <c r="S67" s="213">
        <f>S46</f>
        <v>77</v>
      </c>
      <c r="T67" s="58">
        <f t="shared" si="54"/>
        <v>344</v>
      </c>
      <c r="U67" s="59">
        <f t="shared" si="51"/>
        <v>0.9373297002724795</v>
      </c>
      <c r="V67" s="213">
        <f aca="true" t="shared" si="63" ref="V67:AG67">V46</f>
        <v>136</v>
      </c>
      <c r="W67" s="213">
        <f t="shared" si="63"/>
        <v>12</v>
      </c>
      <c r="X67" s="213">
        <f t="shared" si="63"/>
        <v>4</v>
      </c>
      <c r="Y67" s="213">
        <f t="shared" si="63"/>
        <v>6</v>
      </c>
      <c r="Z67" s="213">
        <f t="shared" si="63"/>
        <v>3</v>
      </c>
      <c r="AA67" s="213">
        <f t="shared" si="63"/>
        <v>0</v>
      </c>
      <c r="AB67" s="213">
        <f t="shared" si="63"/>
        <v>5</v>
      </c>
      <c r="AC67" s="213">
        <f t="shared" si="63"/>
        <v>30</v>
      </c>
      <c r="AD67" s="213">
        <f t="shared" si="63"/>
        <v>2</v>
      </c>
      <c r="AE67" s="213">
        <f t="shared" si="63"/>
        <v>0</v>
      </c>
      <c r="AF67" s="213">
        <f t="shared" si="63"/>
        <v>365</v>
      </c>
      <c r="AG67" s="214">
        <f t="shared" si="63"/>
        <v>102</v>
      </c>
    </row>
    <row r="68" spans="2:33" s="218" customFormat="1" ht="17.25" customHeight="1">
      <c r="B68" s="215" t="s">
        <v>70</v>
      </c>
      <c r="C68" s="216">
        <f>SUM(C61:C67)</f>
        <v>14093</v>
      </c>
      <c r="D68" s="216">
        <f>SUM(D61:D67)</f>
        <v>12896</v>
      </c>
      <c r="E68" s="56">
        <f t="shared" si="46"/>
        <v>91.50642162775846</v>
      </c>
      <c r="F68" s="216">
        <f>SUM(F61:F67)</f>
        <v>9906</v>
      </c>
      <c r="G68" s="57">
        <f t="shared" si="47"/>
        <v>76.81451612903226</v>
      </c>
      <c r="H68" s="216">
        <f aca="true" t="shared" si="64" ref="H68:N68">SUM(H61:H67)</f>
        <v>10359</v>
      </c>
      <c r="I68" s="216">
        <f t="shared" si="64"/>
        <v>1678</v>
      </c>
      <c r="J68" s="216">
        <f t="shared" si="64"/>
        <v>728</v>
      </c>
      <c r="K68" s="216">
        <f t="shared" si="64"/>
        <v>13</v>
      </c>
      <c r="L68" s="216">
        <f t="shared" si="64"/>
        <v>103</v>
      </c>
      <c r="M68" s="216">
        <f t="shared" si="64"/>
        <v>8</v>
      </c>
      <c r="N68" s="216">
        <f t="shared" si="64"/>
        <v>7</v>
      </c>
      <c r="O68" s="58">
        <f>SUM(I68:N68)</f>
        <v>2537</v>
      </c>
      <c r="P68" s="56">
        <f>O68/D68*100</f>
        <v>19.67276674937965</v>
      </c>
      <c r="Q68" s="216">
        <f>SUM(Q61:Q67)</f>
        <v>2285</v>
      </c>
      <c r="R68" s="216">
        <f>SUM(R61:R67)</f>
        <v>7345</v>
      </c>
      <c r="S68" s="216">
        <f>SUM(S61:S67)</f>
        <v>1510</v>
      </c>
      <c r="T68" s="58">
        <f t="shared" si="54"/>
        <v>8855</v>
      </c>
      <c r="U68" s="59">
        <f>T68/D68</f>
        <v>0.6866470223325062</v>
      </c>
      <c r="V68" s="216">
        <f aca="true" t="shared" si="65" ref="V68:AG68">SUM(V61:V67)</f>
        <v>5692</v>
      </c>
      <c r="W68" s="216">
        <f t="shared" si="65"/>
        <v>567</v>
      </c>
      <c r="X68" s="216">
        <f t="shared" si="65"/>
        <v>568</v>
      </c>
      <c r="Y68" s="216">
        <f t="shared" si="65"/>
        <v>265</v>
      </c>
      <c r="Z68" s="216">
        <f t="shared" si="65"/>
        <v>196</v>
      </c>
      <c r="AA68" s="216">
        <f t="shared" si="65"/>
        <v>8</v>
      </c>
      <c r="AB68" s="216">
        <f t="shared" si="65"/>
        <v>678</v>
      </c>
      <c r="AC68" s="216">
        <f t="shared" si="65"/>
        <v>2282</v>
      </c>
      <c r="AD68" s="216">
        <f t="shared" si="65"/>
        <v>64</v>
      </c>
      <c r="AE68" s="216">
        <f t="shared" si="65"/>
        <v>2</v>
      </c>
      <c r="AF68" s="216">
        <f t="shared" si="65"/>
        <v>12830</v>
      </c>
      <c r="AG68" s="217">
        <f t="shared" si="65"/>
        <v>362</v>
      </c>
    </row>
    <row r="73" spans="6:7" ht="14.25">
      <c r="F73" s="219"/>
      <c r="G73" s="219"/>
    </row>
  </sheetData>
  <mergeCells count="18">
    <mergeCell ref="B1:B2"/>
    <mergeCell ref="C1:C2"/>
    <mergeCell ref="D1:D2"/>
    <mergeCell ref="E1:E2"/>
    <mergeCell ref="F1:F2"/>
    <mergeCell ref="G1:G2"/>
    <mergeCell ref="AD1:AF1"/>
    <mergeCell ref="B59:B60"/>
    <mergeCell ref="C59:C60"/>
    <mergeCell ref="D59:D60"/>
    <mergeCell ref="E59:E60"/>
    <mergeCell ref="F59:F60"/>
    <mergeCell ref="G59:G60"/>
    <mergeCell ref="AD59:AF59"/>
    <mergeCell ref="H59:Q59"/>
    <mergeCell ref="H1:Q1"/>
    <mergeCell ref="V1:V2"/>
    <mergeCell ref="AG1:AG2"/>
  </mergeCells>
  <printOptions/>
  <pageMargins left="0.7874015748031497" right="0.31496062992125984" top="0.6692913385826772" bottom="0.1968503937007874" header="0.4330708661417323" footer="0.5118110236220472"/>
  <pageSetup horizontalDpi="600" verticalDpi="600" orientation="landscape" paperSize="9" scale="99" r:id="rId1"/>
  <headerFooter alignWithMargins="0">
    <oddHeader>&amp;L平成23年度　３歳６か月児歯科健康診査集計結果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50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6" sqref="G6"/>
    </sheetView>
  </sheetViews>
  <sheetFormatPr defaultColWidth="8.796875" defaultRowHeight="15"/>
  <cols>
    <col min="1" max="1" width="0.8984375" style="1" customWidth="1"/>
    <col min="2" max="2" width="8.09765625" style="1" customWidth="1"/>
    <col min="3" max="3" width="4.8984375" style="1" customWidth="1"/>
    <col min="4" max="4" width="4.69921875" style="1" customWidth="1"/>
    <col min="5" max="5" width="4.19921875" style="1" customWidth="1"/>
    <col min="6" max="6" width="4" style="1" customWidth="1"/>
    <col min="7" max="7" width="4.19921875" style="1" customWidth="1"/>
    <col min="8" max="8" width="4.3984375" style="1" customWidth="1"/>
    <col min="9" max="10" width="4.5" style="1" customWidth="1"/>
    <col min="11" max="11" width="2.3984375" style="1" customWidth="1"/>
    <col min="12" max="12" width="3.09765625" style="1" customWidth="1"/>
    <col min="13" max="13" width="2.3984375" style="1" customWidth="1"/>
    <col min="14" max="14" width="2.19921875" style="1" customWidth="1"/>
    <col min="15" max="15" width="4.3984375" style="1" customWidth="1"/>
    <col min="16" max="16" width="3.69921875" style="8" customWidth="1"/>
    <col min="17" max="17" width="4.59765625" style="1" customWidth="1"/>
    <col min="18" max="19" width="4.5" style="1" customWidth="1"/>
    <col min="20" max="20" width="4.59765625" style="1" customWidth="1"/>
    <col min="21" max="21" width="4" style="1" customWidth="1"/>
    <col min="22" max="22" width="4.59765625" style="1" customWidth="1"/>
    <col min="23" max="28" width="3.3984375" style="1" customWidth="1"/>
    <col min="29" max="29" width="3.5" style="1" customWidth="1"/>
    <col min="30" max="31" width="2.19921875" style="1" customWidth="1"/>
    <col min="32" max="32" width="4.59765625" style="1" customWidth="1"/>
    <col min="33" max="33" width="2.8984375" style="1" customWidth="1"/>
    <col min="34" max="34" width="2.19921875" style="1" customWidth="1"/>
    <col min="35" max="35" width="5" style="1" customWidth="1"/>
    <col min="36" max="16384" width="3" style="1" customWidth="1"/>
  </cols>
  <sheetData>
    <row r="1" spans="1:33" ht="23.25" customHeight="1">
      <c r="A1" s="86"/>
      <c r="B1" s="135" t="s">
        <v>4</v>
      </c>
      <c r="C1" s="130" t="s">
        <v>5</v>
      </c>
      <c r="D1" s="130" t="s">
        <v>6</v>
      </c>
      <c r="E1" s="130" t="s">
        <v>7</v>
      </c>
      <c r="F1" s="130" t="s">
        <v>8</v>
      </c>
      <c r="G1" s="130" t="s">
        <v>69</v>
      </c>
      <c r="H1" s="82" t="s">
        <v>0</v>
      </c>
      <c r="I1" s="85"/>
      <c r="J1" s="82"/>
      <c r="K1" s="82"/>
      <c r="L1" s="82"/>
      <c r="M1" s="82"/>
      <c r="N1" s="82"/>
      <c r="O1" s="82"/>
      <c r="P1" s="83"/>
      <c r="Q1" s="83"/>
      <c r="R1" s="82" t="s">
        <v>1</v>
      </c>
      <c r="S1" s="82"/>
      <c r="T1" s="82"/>
      <c r="U1" s="84"/>
      <c r="V1" s="137" t="s">
        <v>23</v>
      </c>
      <c r="W1" s="82" t="s">
        <v>2</v>
      </c>
      <c r="X1" s="82"/>
      <c r="Y1" s="82"/>
      <c r="Z1" s="82"/>
      <c r="AA1" s="82"/>
      <c r="AB1" s="82"/>
      <c r="AC1" s="82"/>
      <c r="AD1" s="132" t="s">
        <v>3</v>
      </c>
      <c r="AE1" s="133"/>
      <c r="AF1" s="134"/>
      <c r="AG1" s="128" t="s">
        <v>34</v>
      </c>
    </row>
    <row r="2" spans="2:33" s="2" customFormat="1" ht="53.25" customHeight="1">
      <c r="B2" s="136"/>
      <c r="C2" s="131"/>
      <c r="D2" s="131"/>
      <c r="E2" s="131"/>
      <c r="F2" s="131"/>
      <c r="G2" s="131"/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4" t="s">
        <v>17</v>
      </c>
      <c r="Q2" s="66" t="s">
        <v>18</v>
      </c>
      <c r="R2" s="3" t="s">
        <v>19</v>
      </c>
      <c r="S2" s="3" t="s">
        <v>20</v>
      </c>
      <c r="T2" s="3" t="s">
        <v>21</v>
      </c>
      <c r="U2" s="5" t="s">
        <v>22</v>
      </c>
      <c r="V2" s="138"/>
      <c r="W2" s="3" t="s">
        <v>24</v>
      </c>
      <c r="X2" s="3" t="s">
        <v>25</v>
      </c>
      <c r="Y2" s="3" t="s">
        <v>26</v>
      </c>
      <c r="Z2" s="3" t="s">
        <v>27</v>
      </c>
      <c r="AA2" s="3" t="s">
        <v>28</v>
      </c>
      <c r="AB2" s="3" t="s">
        <v>29</v>
      </c>
      <c r="AC2" s="3" t="s">
        <v>30</v>
      </c>
      <c r="AD2" s="3" t="s">
        <v>31</v>
      </c>
      <c r="AE2" s="3" t="s">
        <v>32</v>
      </c>
      <c r="AF2" s="3" t="s">
        <v>33</v>
      </c>
      <c r="AG2" s="129"/>
    </row>
    <row r="3" spans="2:33" s="17" customFormat="1" ht="19.5" customHeight="1">
      <c r="B3" s="88" t="s">
        <v>48</v>
      </c>
      <c r="C3" s="89">
        <f>'旧市町村'!C3</f>
        <v>3304</v>
      </c>
      <c r="D3" s="89">
        <f>'旧市町村'!D3</f>
        <v>2908</v>
      </c>
      <c r="E3" s="90">
        <f aca="true" t="shared" si="0" ref="E3:E21">D3/C3*100</f>
        <v>88.01452784503631</v>
      </c>
      <c r="F3" s="89">
        <f>'旧市町村'!F3</f>
        <v>2908</v>
      </c>
      <c r="G3" s="91">
        <f aca="true" t="shared" si="1" ref="G3:G21">F3/D3*100</f>
        <v>100</v>
      </c>
      <c r="H3" s="89">
        <f>'旧市町村'!H3</f>
        <v>2343</v>
      </c>
      <c r="I3" s="89">
        <f>'旧市町村'!I3</f>
        <v>369</v>
      </c>
      <c r="J3" s="89">
        <f>'旧市町村'!J3</f>
        <v>166</v>
      </c>
      <c r="K3" s="89">
        <f>'旧市町村'!K3</f>
        <v>6</v>
      </c>
      <c r="L3" s="89">
        <f>'旧市町村'!L3</f>
        <v>24</v>
      </c>
      <c r="M3" s="89">
        <f>'旧市町村'!M3</f>
        <v>0</v>
      </c>
      <c r="N3" s="89">
        <f>'旧市町村'!N3</f>
        <v>0</v>
      </c>
      <c r="O3" s="92">
        <f aca="true" t="shared" si="2" ref="O3:O20">SUM(I3:N3)</f>
        <v>565</v>
      </c>
      <c r="P3" s="93">
        <f aca="true" t="shared" si="3" ref="P3:P20">O3/D3*100</f>
        <v>19.429160935350755</v>
      </c>
      <c r="Q3" s="89">
        <f>'旧市町村'!Q3</f>
        <v>526</v>
      </c>
      <c r="R3" s="89">
        <f>'旧市町村'!R3</f>
        <v>1756</v>
      </c>
      <c r="S3" s="89">
        <f>'旧市町村'!S3</f>
        <v>249</v>
      </c>
      <c r="T3" s="92">
        <f aca="true" t="shared" si="4" ref="T3:T20">SUM(R3:S3)</f>
        <v>2005</v>
      </c>
      <c r="U3" s="94">
        <f aca="true" t="shared" si="5" ref="U3:U20">T3/D3</f>
        <v>0.6894773039889959</v>
      </c>
      <c r="V3" s="89">
        <f>'旧市町村'!V3</f>
        <v>3591</v>
      </c>
      <c r="W3" s="89">
        <f>'旧市町村'!W3</f>
        <v>142</v>
      </c>
      <c r="X3" s="89">
        <f>'旧市町村'!X3</f>
        <v>337</v>
      </c>
      <c r="Y3" s="89">
        <f>'旧市町村'!Y3</f>
        <v>55</v>
      </c>
      <c r="Z3" s="89">
        <f>'旧市町村'!Z3</f>
        <v>95</v>
      </c>
      <c r="AA3" s="89">
        <f>'旧市町村'!AA3</f>
        <v>0</v>
      </c>
      <c r="AB3" s="89">
        <f>'旧市町村'!AB3</f>
        <v>23</v>
      </c>
      <c r="AC3" s="92">
        <f aca="true" t="shared" si="6" ref="AC3:AC21">SUM(W3:AB3)</f>
        <v>652</v>
      </c>
      <c r="AD3" s="89">
        <f>'旧市町村'!AD3</f>
        <v>0</v>
      </c>
      <c r="AE3" s="89">
        <f>'旧市町村'!AE3</f>
        <v>1</v>
      </c>
      <c r="AF3" s="89">
        <f>'旧市町村'!AF3</f>
        <v>2907</v>
      </c>
      <c r="AG3" s="95">
        <f>'旧市町村'!AG3</f>
        <v>0</v>
      </c>
    </row>
    <row r="4" spans="2:35" s="12" customFormat="1" ht="19.5" customHeight="1">
      <c r="B4" s="102" t="s">
        <v>35</v>
      </c>
      <c r="C4" s="103">
        <f>'旧市町村'!C4</f>
        <v>1334</v>
      </c>
      <c r="D4" s="103">
        <f>'旧市町村'!D4</f>
        <v>1204</v>
      </c>
      <c r="E4" s="81">
        <f t="shared" si="0"/>
        <v>90.25487256371814</v>
      </c>
      <c r="F4" s="103">
        <f>'旧市町村'!F4</f>
        <v>1185</v>
      </c>
      <c r="G4" s="78">
        <f t="shared" si="1"/>
        <v>98.421926910299</v>
      </c>
      <c r="H4" s="103">
        <f>'旧市町村'!H4</f>
        <v>969</v>
      </c>
      <c r="I4" s="103">
        <f>'旧市町村'!I4</f>
        <v>143</v>
      </c>
      <c r="J4" s="103">
        <f>'旧市町村'!J4</f>
        <v>76</v>
      </c>
      <c r="K4" s="103">
        <f>'旧市町村'!K4</f>
        <v>0</v>
      </c>
      <c r="L4" s="103">
        <f>'旧市町村'!L4</f>
        <v>16</v>
      </c>
      <c r="M4" s="103">
        <f>'旧市町村'!M4</f>
        <v>0</v>
      </c>
      <c r="N4" s="103">
        <f>'旧市町村'!N4</f>
        <v>0</v>
      </c>
      <c r="O4" s="104">
        <f t="shared" si="2"/>
        <v>235</v>
      </c>
      <c r="P4" s="81">
        <f t="shared" si="3"/>
        <v>19.51827242524917</v>
      </c>
      <c r="Q4" s="103">
        <f>'旧市町村'!Q4</f>
        <v>235</v>
      </c>
      <c r="R4" s="103">
        <f>'旧市町村'!R4</f>
        <v>397</v>
      </c>
      <c r="S4" s="103">
        <f>'旧市町村'!S4</f>
        <v>94</v>
      </c>
      <c r="T4" s="104">
        <f t="shared" si="4"/>
        <v>491</v>
      </c>
      <c r="U4" s="72">
        <f t="shared" si="5"/>
        <v>0.40780730897009965</v>
      </c>
      <c r="V4" s="103">
        <f>'旧市町村'!V4</f>
        <v>209</v>
      </c>
      <c r="W4" s="103">
        <f>'旧市町村'!W4</f>
        <v>51</v>
      </c>
      <c r="X4" s="103">
        <f>'旧市町村'!X4</f>
        <v>18</v>
      </c>
      <c r="Y4" s="103">
        <f>'旧市町村'!Y4</f>
        <v>23</v>
      </c>
      <c r="Z4" s="103">
        <f>'旧市町村'!Z4</f>
        <v>8</v>
      </c>
      <c r="AA4" s="103">
        <f>'旧市町村'!AA4</f>
        <v>1</v>
      </c>
      <c r="AB4" s="103">
        <f>'旧市町村'!AB4</f>
        <v>488</v>
      </c>
      <c r="AC4" s="104">
        <f t="shared" si="6"/>
        <v>589</v>
      </c>
      <c r="AD4" s="103">
        <f>'旧市町村'!AD4</f>
        <v>23</v>
      </c>
      <c r="AE4" s="103">
        <f>'旧市町村'!AE4</f>
        <v>0</v>
      </c>
      <c r="AF4" s="103">
        <f>'旧市町村'!AF4</f>
        <v>1181</v>
      </c>
      <c r="AG4" s="105">
        <f>'旧市町村'!AG4</f>
        <v>0</v>
      </c>
      <c r="AI4" s="13"/>
    </row>
    <row r="5" spans="2:35" s="14" customFormat="1" ht="19.5" customHeight="1">
      <c r="B5" s="18" t="s">
        <v>36</v>
      </c>
      <c r="C5" s="29">
        <f>'旧市町村'!C5</f>
        <v>961</v>
      </c>
      <c r="D5" s="29">
        <f>'旧市町村'!D5</f>
        <v>911</v>
      </c>
      <c r="E5" s="75">
        <f t="shared" si="0"/>
        <v>94.7970863683663</v>
      </c>
      <c r="F5" s="29">
        <f>'旧市町村'!F5</f>
        <v>823</v>
      </c>
      <c r="G5" s="79">
        <f t="shared" si="1"/>
        <v>90.34028540065862</v>
      </c>
      <c r="H5" s="29">
        <f>'旧市町村'!H5</f>
        <v>741</v>
      </c>
      <c r="I5" s="29">
        <f>'旧市町村'!I5</f>
        <v>120</v>
      </c>
      <c r="J5" s="29">
        <f>'旧市町村'!J5</f>
        <v>46</v>
      </c>
      <c r="K5" s="29">
        <f>'旧市町村'!K5</f>
        <v>0</v>
      </c>
      <c r="L5" s="29">
        <f>'旧市町村'!L5</f>
        <v>4</v>
      </c>
      <c r="M5" s="29">
        <f>'旧市町村'!M5</f>
        <v>0</v>
      </c>
      <c r="N5" s="29">
        <f>'旧市町村'!N5</f>
        <v>0</v>
      </c>
      <c r="O5" s="67">
        <f t="shared" si="2"/>
        <v>170</v>
      </c>
      <c r="P5" s="75">
        <f t="shared" si="3"/>
        <v>18.660812294182215</v>
      </c>
      <c r="Q5" s="29">
        <f>'旧市町村'!Q5</f>
        <v>144</v>
      </c>
      <c r="R5" s="29">
        <f>'旧市町村'!R5</f>
        <v>464</v>
      </c>
      <c r="S5" s="29">
        <f>'旧市町村'!S5</f>
        <v>112</v>
      </c>
      <c r="T5" s="67">
        <f t="shared" si="4"/>
        <v>576</v>
      </c>
      <c r="U5" s="73">
        <f t="shared" si="5"/>
        <v>0.6322722283205269</v>
      </c>
      <c r="V5" s="29">
        <f>'旧市町村'!V5</f>
        <v>146</v>
      </c>
      <c r="W5" s="29">
        <f>'旧市町村'!W5</f>
        <v>35</v>
      </c>
      <c r="X5" s="29">
        <f>'旧市町村'!X5</f>
        <v>9</v>
      </c>
      <c r="Y5" s="29">
        <f>'旧市町村'!Y5</f>
        <v>19</v>
      </c>
      <c r="Z5" s="29">
        <f>'旧市町村'!Z5</f>
        <v>14</v>
      </c>
      <c r="AA5" s="29">
        <f>'旧市町村'!AA5</f>
        <v>1</v>
      </c>
      <c r="AB5" s="29">
        <f>'旧市町村'!AB5</f>
        <v>16</v>
      </c>
      <c r="AC5" s="67">
        <f t="shared" si="6"/>
        <v>94</v>
      </c>
      <c r="AD5" s="29">
        <f>'旧市町村'!AD5</f>
        <v>2</v>
      </c>
      <c r="AE5" s="29">
        <f>'旧市町村'!AE5</f>
        <v>0</v>
      </c>
      <c r="AF5" s="29">
        <f>'旧市町村'!AF5</f>
        <v>909</v>
      </c>
      <c r="AG5" s="30">
        <f>'旧市町村'!AG5</f>
        <v>80</v>
      </c>
      <c r="AI5" s="15"/>
    </row>
    <row r="6" spans="2:35" s="12" customFormat="1" ht="19.5" customHeight="1">
      <c r="B6" s="18" t="s">
        <v>74</v>
      </c>
      <c r="C6" s="29">
        <f>'旧市町村'!C6</f>
        <v>881</v>
      </c>
      <c r="D6" s="29">
        <f>'旧市町村'!D6</f>
        <v>818</v>
      </c>
      <c r="E6" s="75">
        <f t="shared" si="0"/>
        <v>92.84903518728717</v>
      </c>
      <c r="F6" s="29">
        <f>'旧市町村'!F6</f>
        <v>0</v>
      </c>
      <c r="G6" s="79">
        <f t="shared" si="1"/>
        <v>0</v>
      </c>
      <c r="H6" s="29">
        <f>'旧市町村'!H6</f>
        <v>667</v>
      </c>
      <c r="I6" s="29">
        <f>'旧市町村'!I6</f>
        <v>107</v>
      </c>
      <c r="J6" s="29">
        <f>'旧市町村'!J6</f>
        <v>42</v>
      </c>
      <c r="K6" s="29">
        <f>'旧市町村'!K6</f>
        <v>1</v>
      </c>
      <c r="L6" s="29">
        <f>'旧市町村'!L6</f>
        <v>1</v>
      </c>
      <c r="M6" s="29">
        <f>'旧市町村'!M6</f>
        <v>0</v>
      </c>
      <c r="N6" s="29">
        <f>'旧市町村'!N6</f>
        <v>0</v>
      </c>
      <c r="O6" s="67">
        <f t="shared" si="2"/>
        <v>151</v>
      </c>
      <c r="P6" s="75">
        <f t="shared" si="3"/>
        <v>18.45965770171149</v>
      </c>
      <c r="Q6" s="29">
        <f>'旧市町村'!Q6</f>
        <v>147</v>
      </c>
      <c r="R6" s="29">
        <f>'旧市町村'!R6</f>
        <v>492</v>
      </c>
      <c r="S6" s="29">
        <f>'旧市町村'!S6</f>
        <v>58</v>
      </c>
      <c r="T6" s="67">
        <f t="shared" si="4"/>
        <v>550</v>
      </c>
      <c r="U6" s="73">
        <f t="shared" si="5"/>
        <v>0.6723716381418093</v>
      </c>
      <c r="V6" s="29">
        <f>'旧市町村'!V6</f>
        <v>255</v>
      </c>
      <c r="W6" s="29">
        <f>'旧市町村'!W6</f>
        <v>28</v>
      </c>
      <c r="X6" s="29">
        <f>'旧市町村'!X6</f>
        <v>5</v>
      </c>
      <c r="Y6" s="29">
        <f>'旧市町村'!Y6</f>
        <v>11</v>
      </c>
      <c r="Z6" s="29">
        <f>'旧市町村'!Z6</f>
        <v>0</v>
      </c>
      <c r="AA6" s="29">
        <f>'旧市町村'!AA6</f>
        <v>0</v>
      </c>
      <c r="AB6" s="29">
        <f>'旧市町村'!AB6</f>
        <v>42</v>
      </c>
      <c r="AC6" s="67">
        <f t="shared" si="6"/>
        <v>86</v>
      </c>
      <c r="AD6" s="29">
        <f>'旧市町村'!AD6</f>
        <v>0</v>
      </c>
      <c r="AE6" s="29">
        <f>'旧市町村'!AE6</f>
        <v>0</v>
      </c>
      <c r="AF6" s="29">
        <f>'旧市町村'!AF6</f>
        <v>818</v>
      </c>
      <c r="AG6" s="30">
        <f>'旧市町村'!AG6</f>
        <v>0</v>
      </c>
      <c r="AI6" s="13"/>
    </row>
    <row r="7" spans="2:35" s="12" customFormat="1" ht="19.5" customHeight="1">
      <c r="B7" s="106" t="s">
        <v>49</v>
      </c>
      <c r="C7" s="54">
        <f>'旧市町村'!C7</f>
        <v>523</v>
      </c>
      <c r="D7" s="54">
        <f>'旧市町村'!D7</f>
        <v>500</v>
      </c>
      <c r="E7" s="77">
        <f t="shared" si="0"/>
        <v>95.60229445506691</v>
      </c>
      <c r="F7" s="54">
        <f>'旧市町村'!F7</f>
        <v>0</v>
      </c>
      <c r="G7" s="80">
        <f t="shared" si="1"/>
        <v>0</v>
      </c>
      <c r="H7" s="54">
        <f>'旧市町村'!H7</f>
        <v>407</v>
      </c>
      <c r="I7" s="54">
        <f>'旧市町村'!I7</f>
        <v>60</v>
      </c>
      <c r="J7" s="54">
        <f>'旧市町村'!J7</f>
        <v>25</v>
      </c>
      <c r="K7" s="54">
        <f>'旧市町村'!K7</f>
        <v>1</v>
      </c>
      <c r="L7" s="54">
        <f>'旧市町村'!L7</f>
        <v>6</v>
      </c>
      <c r="M7" s="54">
        <f>'旧市町村'!M7</f>
        <v>1</v>
      </c>
      <c r="N7" s="54">
        <f>'旧市町村'!N7</f>
        <v>0</v>
      </c>
      <c r="O7" s="71">
        <f t="shared" si="2"/>
        <v>93</v>
      </c>
      <c r="P7" s="77">
        <f t="shared" si="3"/>
        <v>18.6</v>
      </c>
      <c r="Q7" s="54">
        <f>'旧市町村'!Q7</f>
        <v>80</v>
      </c>
      <c r="R7" s="54">
        <f>'旧市町村'!R7</f>
        <v>272</v>
      </c>
      <c r="S7" s="54">
        <f>'旧市町村'!S7</f>
        <v>75</v>
      </c>
      <c r="T7" s="71">
        <f t="shared" si="4"/>
        <v>347</v>
      </c>
      <c r="U7" s="74">
        <f t="shared" si="5"/>
        <v>0.694</v>
      </c>
      <c r="V7" s="54">
        <f>'旧市町村'!V7</f>
        <v>108</v>
      </c>
      <c r="W7" s="54">
        <f>'旧市町村'!W7</f>
        <v>30</v>
      </c>
      <c r="X7" s="54">
        <f>'旧市町村'!X7</f>
        <v>17</v>
      </c>
      <c r="Y7" s="54">
        <f>'旧市町村'!Y7</f>
        <v>6</v>
      </c>
      <c r="Z7" s="54">
        <f>'旧市町村'!Z7</f>
        <v>9</v>
      </c>
      <c r="AA7" s="54">
        <f>'旧市町村'!AA7</f>
        <v>0</v>
      </c>
      <c r="AB7" s="54">
        <f>'旧市町村'!AB7</f>
        <v>2</v>
      </c>
      <c r="AC7" s="71">
        <f t="shared" si="6"/>
        <v>64</v>
      </c>
      <c r="AD7" s="54">
        <f>'旧市町村'!AD7</f>
        <v>3</v>
      </c>
      <c r="AE7" s="54">
        <f>'旧市町村'!AE7</f>
        <v>0</v>
      </c>
      <c r="AF7" s="54">
        <f>'旧市町村'!AF7</f>
        <v>497</v>
      </c>
      <c r="AG7" s="55">
        <f>'旧市町村'!AG7</f>
        <v>0</v>
      </c>
      <c r="AI7" s="13"/>
    </row>
    <row r="8" spans="2:35" s="12" customFormat="1" ht="19.5" customHeight="1">
      <c r="B8" s="108" t="s">
        <v>50</v>
      </c>
      <c r="C8" s="103">
        <f>'旧市町村'!C8</f>
        <v>505</v>
      </c>
      <c r="D8" s="103">
        <f>'旧市町村'!D8</f>
        <v>472</v>
      </c>
      <c r="E8" s="81">
        <f t="shared" si="0"/>
        <v>93.46534653465348</v>
      </c>
      <c r="F8" s="103">
        <f>'旧市町村'!F8</f>
        <v>0</v>
      </c>
      <c r="G8" s="78">
        <f t="shared" si="1"/>
        <v>0</v>
      </c>
      <c r="H8" s="103">
        <f>'旧市町村'!H8</f>
        <v>367</v>
      </c>
      <c r="I8" s="103">
        <f>'旧市町村'!I8</f>
        <v>63</v>
      </c>
      <c r="J8" s="103">
        <f>'旧市町村'!J8</f>
        <v>33</v>
      </c>
      <c r="K8" s="103">
        <f>'旧市町村'!K8</f>
        <v>1</v>
      </c>
      <c r="L8" s="103">
        <f>'旧市町村'!L8</f>
        <v>8</v>
      </c>
      <c r="M8" s="103">
        <f>'旧市町村'!M8</f>
        <v>0</v>
      </c>
      <c r="N8" s="103">
        <f>'旧市町村'!N8</f>
        <v>0</v>
      </c>
      <c r="O8" s="104">
        <f t="shared" si="2"/>
        <v>105</v>
      </c>
      <c r="P8" s="81">
        <f t="shared" si="3"/>
        <v>22.245762711864405</v>
      </c>
      <c r="Q8" s="103">
        <f>'旧市町村'!Q8</f>
        <v>102</v>
      </c>
      <c r="R8" s="103">
        <f>'旧市町村'!R8</f>
        <v>383</v>
      </c>
      <c r="S8" s="103">
        <f>'旧市町村'!S8</f>
        <v>30</v>
      </c>
      <c r="T8" s="104">
        <f t="shared" si="4"/>
        <v>413</v>
      </c>
      <c r="U8" s="72">
        <f t="shared" si="5"/>
        <v>0.875</v>
      </c>
      <c r="V8" s="103">
        <f>'旧市町村'!V8</f>
        <v>32</v>
      </c>
      <c r="W8" s="103">
        <f>'旧市町村'!W8</f>
        <v>25</v>
      </c>
      <c r="X8" s="103">
        <f>'旧市町村'!X8</f>
        <v>32</v>
      </c>
      <c r="Y8" s="103">
        <f>'旧市町村'!Y8</f>
        <v>23</v>
      </c>
      <c r="Z8" s="103">
        <f>'旧市町村'!Z8</f>
        <v>0</v>
      </c>
      <c r="AA8" s="103">
        <f>'旧市町村'!AA8</f>
        <v>0</v>
      </c>
      <c r="AB8" s="103">
        <f>'旧市町村'!AB8</f>
        <v>12</v>
      </c>
      <c r="AC8" s="104">
        <f t="shared" si="6"/>
        <v>92</v>
      </c>
      <c r="AD8" s="103">
        <f>'旧市町村'!AD8</f>
        <v>1</v>
      </c>
      <c r="AE8" s="103">
        <f>'旧市町村'!AE8</f>
        <v>0</v>
      </c>
      <c r="AF8" s="103">
        <f>'旧市町村'!AF8</f>
        <v>471</v>
      </c>
      <c r="AG8" s="105">
        <f>'旧市町村'!AG8</f>
        <v>25</v>
      </c>
      <c r="AI8" s="13"/>
    </row>
    <row r="9" spans="2:35" s="14" customFormat="1" ht="19.5" customHeight="1">
      <c r="B9" s="109" t="s">
        <v>51</v>
      </c>
      <c r="C9" s="54">
        <f>'旧市町村'!C9</f>
        <v>872</v>
      </c>
      <c r="D9" s="54">
        <f>'旧市町村'!D9</f>
        <v>794</v>
      </c>
      <c r="E9" s="77">
        <f t="shared" si="0"/>
        <v>91.05504587155964</v>
      </c>
      <c r="F9" s="54">
        <f>'旧市町村'!F9</f>
        <v>0</v>
      </c>
      <c r="G9" s="80">
        <f t="shared" si="1"/>
        <v>0</v>
      </c>
      <c r="H9" s="54">
        <f>'旧市町村'!H9</f>
        <v>656</v>
      </c>
      <c r="I9" s="54">
        <f>'旧市町村'!I9</f>
        <v>89</v>
      </c>
      <c r="J9" s="54">
        <f>'旧市町村'!J9</f>
        <v>38</v>
      </c>
      <c r="K9" s="54">
        <f>'旧市町村'!K9</f>
        <v>2</v>
      </c>
      <c r="L9" s="54">
        <f>'旧市町村'!L9</f>
        <v>9</v>
      </c>
      <c r="M9" s="54">
        <f>'旧市町村'!M9</f>
        <v>0</v>
      </c>
      <c r="N9" s="54">
        <f>'旧市町村'!N9</f>
        <v>0</v>
      </c>
      <c r="O9" s="71">
        <f t="shared" si="2"/>
        <v>138</v>
      </c>
      <c r="P9" s="77">
        <f t="shared" si="3"/>
        <v>17.38035264483627</v>
      </c>
      <c r="Q9" s="54">
        <f>'旧市町村'!Q9</f>
        <v>119</v>
      </c>
      <c r="R9" s="54">
        <f>'旧市町村'!R9</f>
        <v>414</v>
      </c>
      <c r="S9" s="54">
        <f>'旧市町村'!S9</f>
        <v>102</v>
      </c>
      <c r="T9" s="71">
        <f t="shared" si="4"/>
        <v>516</v>
      </c>
      <c r="U9" s="74">
        <f t="shared" si="5"/>
        <v>0.6498740554156172</v>
      </c>
      <c r="V9" s="54">
        <f>'旧市町村'!V9</f>
        <v>159</v>
      </c>
      <c r="W9" s="54">
        <f>'旧市町村'!W9</f>
        <v>26</v>
      </c>
      <c r="X9" s="54">
        <f>'旧市町村'!X9</f>
        <v>17</v>
      </c>
      <c r="Y9" s="54">
        <f>'旧市町村'!Y9</f>
        <v>18</v>
      </c>
      <c r="Z9" s="54">
        <f>'旧市町村'!Z9</f>
        <v>8</v>
      </c>
      <c r="AA9" s="54">
        <f>'旧市町村'!AA9</f>
        <v>0</v>
      </c>
      <c r="AB9" s="54">
        <f>'旧市町村'!AB9</f>
        <v>9</v>
      </c>
      <c r="AC9" s="71">
        <f t="shared" si="6"/>
        <v>78</v>
      </c>
      <c r="AD9" s="54">
        <f>'旧市町村'!AD9</f>
        <v>10</v>
      </c>
      <c r="AE9" s="54">
        <f>'旧市町村'!AE9</f>
        <v>0</v>
      </c>
      <c r="AF9" s="54">
        <f>'旧市町村'!AF9</f>
        <v>784</v>
      </c>
      <c r="AG9" s="55">
        <f>'旧市町村'!AG9</f>
        <v>1</v>
      </c>
      <c r="AI9" s="15"/>
    </row>
    <row r="10" spans="2:35" s="12" customFormat="1" ht="19.5" customHeight="1">
      <c r="B10" s="102" t="s">
        <v>37</v>
      </c>
      <c r="C10" s="103">
        <f>'旧市町村'!C15</f>
        <v>869</v>
      </c>
      <c r="D10" s="103">
        <f>'旧市町村'!D15</f>
        <v>804</v>
      </c>
      <c r="E10" s="81">
        <f t="shared" si="0"/>
        <v>92.52013808975835</v>
      </c>
      <c r="F10" s="103">
        <f>'旧市町村'!F15</f>
        <v>782</v>
      </c>
      <c r="G10" s="78">
        <f t="shared" si="1"/>
        <v>97.2636815920398</v>
      </c>
      <c r="H10" s="103">
        <f>'旧市町村'!H15</f>
        <v>684</v>
      </c>
      <c r="I10" s="103">
        <f>'旧市町村'!I15</f>
        <v>88</v>
      </c>
      <c r="J10" s="103">
        <f>'旧市町村'!J15</f>
        <v>31</v>
      </c>
      <c r="K10" s="103">
        <f>'旧市町村'!K15</f>
        <v>0</v>
      </c>
      <c r="L10" s="103">
        <f>'旧市町村'!L15</f>
        <v>1</v>
      </c>
      <c r="M10" s="103">
        <f>'旧市町村'!M15</f>
        <v>0</v>
      </c>
      <c r="N10" s="103">
        <f>'旧市町村'!N15</f>
        <v>0</v>
      </c>
      <c r="O10" s="104">
        <f t="shared" si="2"/>
        <v>120</v>
      </c>
      <c r="P10" s="81">
        <f t="shared" si="3"/>
        <v>14.925373134328357</v>
      </c>
      <c r="Q10" s="103">
        <f>'旧市町村'!Q15</f>
        <v>78</v>
      </c>
      <c r="R10" s="103">
        <f>'旧市町村'!R15</f>
        <v>347</v>
      </c>
      <c r="S10" s="103">
        <f>'旧市町村'!S15</f>
        <v>91</v>
      </c>
      <c r="T10" s="104">
        <f t="shared" si="4"/>
        <v>438</v>
      </c>
      <c r="U10" s="72">
        <f t="shared" si="5"/>
        <v>0.5447761194029851</v>
      </c>
      <c r="V10" s="103">
        <f>'旧市町村'!V15</f>
        <v>144</v>
      </c>
      <c r="W10" s="103">
        <f>'旧市町村'!W15</f>
        <v>38</v>
      </c>
      <c r="X10" s="103">
        <f>'旧市町村'!X15</f>
        <v>3</v>
      </c>
      <c r="Y10" s="103">
        <f>'旧市町村'!Y15</f>
        <v>15</v>
      </c>
      <c r="Z10" s="103">
        <f>'旧市町村'!Z15</f>
        <v>3</v>
      </c>
      <c r="AA10" s="103">
        <f>'旧市町村'!AA15</f>
        <v>0</v>
      </c>
      <c r="AB10" s="103">
        <f>'旧市町村'!AB15</f>
        <v>12</v>
      </c>
      <c r="AC10" s="104">
        <f t="shared" si="6"/>
        <v>71</v>
      </c>
      <c r="AD10" s="103">
        <f>'旧市町村'!AD15</f>
        <v>3</v>
      </c>
      <c r="AE10" s="103">
        <f>'旧市町村'!AE15</f>
        <v>0</v>
      </c>
      <c r="AF10" s="103">
        <f>'旧市町村'!AF15</f>
        <v>801</v>
      </c>
      <c r="AG10" s="105">
        <f>'旧市町村'!AG15</f>
        <v>48</v>
      </c>
      <c r="AI10" s="13"/>
    </row>
    <row r="11" spans="2:35" s="12" customFormat="1" ht="19.5" customHeight="1">
      <c r="B11" s="18" t="s">
        <v>57</v>
      </c>
      <c r="C11" s="29">
        <f>'旧市町村'!C18</f>
        <v>1168</v>
      </c>
      <c r="D11" s="29">
        <f>'旧市町村'!D18</f>
        <v>1089</v>
      </c>
      <c r="E11" s="75">
        <f t="shared" si="0"/>
        <v>93.23630136986301</v>
      </c>
      <c r="F11" s="29">
        <f>'旧市町村'!F18</f>
        <v>1089</v>
      </c>
      <c r="G11" s="79">
        <f t="shared" si="1"/>
        <v>100</v>
      </c>
      <c r="H11" s="29">
        <f>'旧市町村'!H18</f>
        <v>903</v>
      </c>
      <c r="I11" s="29">
        <f>'旧市町村'!I18</f>
        <v>123</v>
      </c>
      <c r="J11" s="29">
        <f>'旧市町村'!J18</f>
        <v>54</v>
      </c>
      <c r="K11" s="29">
        <f>'旧市町村'!K18</f>
        <v>0</v>
      </c>
      <c r="L11" s="29">
        <f>'旧市町村'!L18</f>
        <v>0</v>
      </c>
      <c r="M11" s="29">
        <f>'旧市町村'!M18</f>
        <v>6</v>
      </c>
      <c r="N11" s="29">
        <f>'旧市町村'!N18</f>
        <v>3</v>
      </c>
      <c r="O11" s="67">
        <f t="shared" si="2"/>
        <v>186</v>
      </c>
      <c r="P11" s="75">
        <f t="shared" si="3"/>
        <v>17.079889807162534</v>
      </c>
      <c r="Q11" s="29">
        <f>'旧市町村'!Q18</f>
        <v>168</v>
      </c>
      <c r="R11" s="29">
        <f>'旧市町村'!R18</f>
        <v>569</v>
      </c>
      <c r="S11" s="29">
        <f>'旧市町村'!S18</f>
        <v>102</v>
      </c>
      <c r="T11" s="67">
        <f t="shared" si="4"/>
        <v>671</v>
      </c>
      <c r="U11" s="73">
        <f t="shared" si="5"/>
        <v>0.6161616161616161</v>
      </c>
      <c r="V11" s="29">
        <f>'旧市町村'!V18</f>
        <v>244</v>
      </c>
      <c r="W11" s="29">
        <f>'旧市町村'!W18</f>
        <v>54</v>
      </c>
      <c r="X11" s="29">
        <f>'旧市町村'!X18</f>
        <v>48</v>
      </c>
      <c r="Y11" s="29">
        <f>'旧市町村'!Y18</f>
        <v>24</v>
      </c>
      <c r="Z11" s="29">
        <f>'旧市町村'!Z18</f>
        <v>26</v>
      </c>
      <c r="AA11" s="29">
        <f>'旧市町村'!AA18</f>
        <v>5</v>
      </c>
      <c r="AB11" s="29">
        <f>'旧市町村'!AB18</f>
        <v>31</v>
      </c>
      <c r="AC11" s="67">
        <f t="shared" si="6"/>
        <v>188</v>
      </c>
      <c r="AD11" s="29">
        <f>'旧市町村'!AD18</f>
        <v>1</v>
      </c>
      <c r="AE11" s="29">
        <f>'旧市町村'!AE18</f>
        <v>1</v>
      </c>
      <c r="AF11" s="29">
        <f>'旧市町村'!AF18</f>
        <v>1087</v>
      </c>
      <c r="AG11" s="30">
        <f>'旧市町村'!AG18</f>
        <v>17</v>
      </c>
      <c r="AI11" s="13"/>
    </row>
    <row r="12" spans="2:35" s="14" customFormat="1" ht="19.5" customHeight="1">
      <c r="B12" s="18" t="s">
        <v>38</v>
      </c>
      <c r="C12" s="29">
        <f>'旧市町村'!C26</f>
        <v>175</v>
      </c>
      <c r="D12" s="29">
        <f>'旧市町村'!D26</f>
        <v>165</v>
      </c>
      <c r="E12" s="75">
        <f t="shared" si="0"/>
        <v>94.28571428571428</v>
      </c>
      <c r="F12" s="29">
        <f>'旧市町村'!F26</f>
        <v>0</v>
      </c>
      <c r="G12" s="79">
        <f t="shared" si="1"/>
        <v>0</v>
      </c>
      <c r="H12" s="29">
        <f>'旧市町村'!H26</f>
        <v>137</v>
      </c>
      <c r="I12" s="29">
        <f>'旧市町村'!I26</f>
        <v>16</v>
      </c>
      <c r="J12" s="29">
        <f>'旧市町村'!J26</f>
        <v>10</v>
      </c>
      <c r="K12" s="29">
        <f>'旧市町村'!K26</f>
        <v>0</v>
      </c>
      <c r="L12" s="29">
        <f>'旧市町村'!L26</f>
        <v>2</v>
      </c>
      <c r="M12" s="29">
        <f>'旧市町村'!M26</f>
        <v>0</v>
      </c>
      <c r="N12" s="29">
        <f>'旧市町村'!N26</f>
        <v>0</v>
      </c>
      <c r="O12" s="67">
        <f t="shared" si="2"/>
        <v>28</v>
      </c>
      <c r="P12" s="76">
        <f t="shared" si="3"/>
        <v>16.969696969696972</v>
      </c>
      <c r="Q12" s="29">
        <f>'旧市町村'!Q26</f>
        <v>30</v>
      </c>
      <c r="R12" s="29">
        <f>'旧市町村'!R26</f>
        <v>102</v>
      </c>
      <c r="S12" s="29">
        <f>'旧市町村'!S26</f>
        <v>6</v>
      </c>
      <c r="T12" s="67">
        <f t="shared" si="4"/>
        <v>108</v>
      </c>
      <c r="U12" s="73">
        <f t="shared" si="5"/>
        <v>0.6545454545454545</v>
      </c>
      <c r="V12" s="29">
        <f>'旧市町村'!V26</f>
        <v>45</v>
      </c>
      <c r="W12" s="29">
        <f>'旧市町村'!W26</f>
        <v>11</v>
      </c>
      <c r="X12" s="29">
        <f>'旧市町村'!X26</f>
        <v>19</v>
      </c>
      <c r="Y12" s="29">
        <f>'旧市町村'!Y26</f>
        <v>4</v>
      </c>
      <c r="Z12" s="29">
        <f>'旧市町村'!Z26</f>
        <v>4</v>
      </c>
      <c r="AA12" s="29">
        <f>'旧市町村'!AA26</f>
        <v>0</v>
      </c>
      <c r="AB12" s="29">
        <f>'旧市町村'!AB26</f>
        <v>3</v>
      </c>
      <c r="AC12" s="67">
        <f t="shared" si="6"/>
        <v>41</v>
      </c>
      <c r="AD12" s="29">
        <f>'旧市町村'!AD26</f>
        <v>0</v>
      </c>
      <c r="AE12" s="29">
        <f>'旧市町村'!AE26</f>
        <v>0</v>
      </c>
      <c r="AF12" s="29">
        <f>'旧市町村'!AF26</f>
        <v>165</v>
      </c>
      <c r="AG12" s="30">
        <f>'旧市町村'!AG26</f>
        <v>0</v>
      </c>
      <c r="AI12" s="15"/>
    </row>
    <row r="13" spans="2:35" s="14" customFormat="1" ht="19.5" customHeight="1">
      <c r="B13" s="106" t="s">
        <v>39</v>
      </c>
      <c r="C13" s="54">
        <f>'旧市町村'!C27</f>
        <v>131</v>
      </c>
      <c r="D13" s="54">
        <f>'旧市町村'!D27</f>
        <v>125</v>
      </c>
      <c r="E13" s="77">
        <f t="shared" si="0"/>
        <v>95.41984732824427</v>
      </c>
      <c r="F13" s="54">
        <f>'旧市町村'!F27</f>
        <v>124</v>
      </c>
      <c r="G13" s="80">
        <f t="shared" si="1"/>
        <v>99.2</v>
      </c>
      <c r="H13" s="54">
        <f>'旧市町村'!H27</f>
        <v>96</v>
      </c>
      <c r="I13" s="54">
        <f>'旧市町村'!I27</f>
        <v>25</v>
      </c>
      <c r="J13" s="54">
        <f>'旧市町村'!J27</f>
        <v>4</v>
      </c>
      <c r="K13" s="54">
        <f>'旧市町村'!K27</f>
        <v>0</v>
      </c>
      <c r="L13" s="54">
        <f>'旧市町村'!L27</f>
        <v>0</v>
      </c>
      <c r="M13" s="54">
        <f>'旧市町村'!M27</f>
        <v>0</v>
      </c>
      <c r="N13" s="54">
        <f>'旧市町村'!N27</f>
        <v>0</v>
      </c>
      <c r="O13" s="71">
        <f t="shared" si="2"/>
        <v>29</v>
      </c>
      <c r="P13" s="77">
        <f t="shared" si="3"/>
        <v>23.200000000000003</v>
      </c>
      <c r="Q13" s="54">
        <f>'旧市町村'!Q27</f>
        <v>25</v>
      </c>
      <c r="R13" s="54">
        <f>'旧市町村'!R27</f>
        <v>56</v>
      </c>
      <c r="S13" s="54">
        <f>'旧市町村'!S27</f>
        <v>17</v>
      </c>
      <c r="T13" s="71">
        <f t="shared" si="4"/>
        <v>73</v>
      </c>
      <c r="U13" s="74">
        <f t="shared" si="5"/>
        <v>0.584</v>
      </c>
      <c r="V13" s="54">
        <f>'旧市町村'!V27</f>
        <v>53</v>
      </c>
      <c r="W13" s="54">
        <f>'旧市町村'!W27</f>
        <v>4</v>
      </c>
      <c r="X13" s="54">
        <f>'旧市町村'!X27</f>
        <v>10</v>
      </c>
      <c r="Y13" s="54">
        <f>'旧市町村'!Y27</f>
        <v>4</v>
      </c>
      <c r="Z13" s="54">
        <f>'旧市町村'!Z27</f>
        <v>0</v>
      </c>
      <c r="AA13" s="54">
        <f>'旧市町村'!AA27</f>
        <v>0</v>
      </c>
      <c r="AB13" s="54">
        <f>'旧市町村'!AB27</f>
        <v>0</v>
      </c>
      <c r="AC13" s="71">
        <f t="shared" si="6"/>
        <v>18</v>
      </c>
      <c r="AD13" s="54">
        <f>'旧市町村'!AD27</f>
        <v>0</v>
      </c>
      <c r="AE13" s="54">
        <f>'旧市町村'!AE27</f>
        <v>0</v>
      </c>
      <c r="AF13" s="54">
        <f>'旧市町村'!AF27</f>
        <v>125</v>
      </c>
      <c r="AG13" s="55">
        <f>'旧市町村'!AG27</f>
        <v>0</v>
      </c>
      <c r="AI13" s="15"/>
    </row>
    <row r="14" spans="2:35" s="12" customFormat="1" ht="19.5" customHeight="1">
      <c r="B14" s="102" t="s">
        <v>40</v>
      </c>
      <c r="C14" s="103">
        <f>'旧市町村'!C28</f>
        <v>1036</v>
      </c>
      <c r="D14" s="103">
        <f>'旧市町村'!D28</f>
        <v>991</v>
      </c>
      <c r="E14" s="81">
        <f t="shared" si="0"/>
        <v>95.65637065637065</v>
      </c>
      <c r="F14" s="103">
        <f>'旧市町村'!F28</f>
        <v>975</v>
      </c>
      <c r="G14" s="78">
        <f t="shared" si="1"/>
        <v>98.38546922300706</v>
      </c>
      <c r="H14" s="103">
        <f>'旧市町村'!H28</f>
        <v>810</v>
      </c>
      <c r="I14" s="103">
        <f>'旧市町村'!I28</f>
        <v>120</v>
      </c>
      <c r="J14" s="103">
        <f>'旧市町村'!J28</f>
        <v>54</v>
      </c>
      <c r="K14" s="103">
        <f>'旧市町村'!K28</f>
        <v>0</v>
      </c>
      <c r="L14" s="103">
        <f>'旧市町村'!L28</f>
        <v>7</v>
      </c>
      <c r="M14" s="103">
        <f>'旧市町村'!M28</f>
        <v>0</v>
      </c>
      <c r="N14" s="103">
        <f>'旧市町村'!N28</f>
        <v>0</v>
      </c>
      <c r="O14" s="104">
        <f t="shared" si="2"/>
        <v>181</v>
      </c>
      <c r="P14" s="81">
        <f t="shared" si="3"/>
        <v>18.26437941473259</v>
      </c>
      <c r="Q14" s="103">
        <f>'旧市町村'!Q28</f>
        <v>162</v>
      </c>
      <c r="R14" s="103">
        <f>'旧市町村'!R28</f>
        <v>566</v>
      </c>
      <c r="S14" s="103">
        <f>'旧市町村'!S28</f>
        <v>102</v>
      </c>
      <c r="T14" s="104">
        <f t="shared" si="4"/>
        <v>668</v>
      </c>
      <c r="U14" s="72">
        <f t="shared" si="5"/>
        <v>0.6740665993945509</v>
      </c>
      <c r="V14" s="103">
        <f>'旧市町村'!V28</f>
        <v>164</v>
      </c>
      <c r="W14" s="103">
        <f>'旧市町村'!W28</f>
        <v>43</v>
      </c>
      <c r="X14" s="103">
        <f>'旧市町村'!X28</f>
        <v>0</v>
      </c>
      <c r="Y14" s="103">
        <f>'旧市町村'!Y28</f>
        <v>13</v>
      </c>
      <c r="Z14" s="103">
        <f>'旧市町村'!Z28</f>
        <v>11</v>
      </c>
      <c r="AA14" s="103">
        <f>'旧市町村'!AA28</f>
        <v>0</v>
      </c>
      <c r="AB14" s="103">
        <f>'旧市町村'!AB28</f>
        <v>12</v>
      </c>
      <c r="AC14" s="104">
        <f t="shared" si="6"/>
        <v>79</v>
      </c>
      <c r="AD14" s="103">
        <f>'旧市町村'!AD28</f>
        <v>0</v>
      </c>
      <c r="AE14" s="103">
        <f>'旧市町村'!AE28</f>
        <v>0</v>
      </c>
      <c r="AF14" s="103">
        <f>'旧市町村'!AF28</f>
        <v>991</v>
      </c>
      <c r="AG14" s="105">
        <f>'旧市町村'!AG28</f>
        <v>0</v>
      </c>
      <c r="AI14" s="13"/>
    </row>
    <row r="15" spans="2:35" s="12" customFormat="1" ht="19.5" customHeight="1">
      <c r="B15" s="18" t="s">
        <v>58</v>
      </c>
      <c r="C15" s="29">
        <f>'旧市町村'!C29</f>
        <v>220</v>
      </c>
      <c r="D15" s="29">
        <f>'旧市町村'!D29</f>
        <v>193</v>
      </c>
      <c r="E15" s="75">
        <f t="shared" si="0"/>
        <v>87.72727272727273</v>
      </c>
      <c r="F15" s="29">
        <f>'旧市町村'!F29</f>
        <v>187</v>
      </c>
      <c r="G15" s="79">
        <f t="shared" si="1"/>
        <v>96.89119170984456</v>
      </c>
      <c r="H15" s="29">
        <f>'旧市町村'!H29</f>
        <v>157</v>
      </c>
      <c r="I15" s="29">
        <f>'旧市町村'!I29</f>
        <v>29</v>
      </c>
      <c r="J15" s="29">
        <f>'旧市町村'!J29</f>
        <v>5</v>
      </c>
      <c r="K15" s="29">
        <f>'旧市町村'!K29</f>
        <v>0</v>
      </c>
      <c r="L15" s="29">
        <f>'旧市町村'!L29</f>
        <v>2</v>
      </c>
      <c r="M15" s="29">
        <f>'旧市町村'!M29</f>
        <v>0</v>
      </c>
      <c r="N15" s="29">
        <f>'旧市町村'!N29</f>
        <v>0</v>
      </c>
      <c r="O15" s="67">
        <f t="shared" si="2"/>
        <v>36</v>
      </c>
      <c r="P15" s="75">
        <f t="shared" si="3"/>
        <v>18.65284974093264</v>
      </c>
      <c r="Q15" s="29">
        <f>'旧市町村'!Q29</f>
        <v>33</v>
      </c>
      <c r="R15" s="29">
        <f>'旧市町村'!R29</f>
        <v>116</v>
      </c>
      <c r="S15" s="29">
        <f>'旧市町村'!S29</f>
        <v>18</v>
      </c>
      <c r="T15" s="67">
        <f t="shared" si="4"/>
        <v>134</v>
      </c>
      <c r="U15" s="73">
        <f t="shared" si="5"/>
        <v>0.694300518134715</v>
      </c>
      <c r="V15" s="29">
        <f>'旧市町村'!V29</f>
        <v>39</v>
      </c>
      <c r="W15" s="29">
        <f>'旧市町村'!W29</f>
        <v>5</v>
      </c>
      <c r="X15" s="29">
        <f>'旧市町村'!X29</f>
        <v>3</v>
      </c>
      <c r="Y15" s="29">
        <f>'旧市町村'!Y29</f>
        <v>1</v>
      </c>
      <c r="Z15" s="29">
        <f>'旧市町村'!Z29</f>
        <v>0</v>
      </c>
      <c r="AA15" s="29">
        <f>'旧市町村'!AA29</f>
        <v>0</v>
      </c>
      <c r="AB15" s="29">
        <f>'旧市町村'!AB29</f>
        <v>2</v>
      </c>
      <c r="AC15" s="67">
        <f t="shared" si="6"/>
        <v>11</v>
      </c>
      <c r="AD15" s="29">
        <f>'旧市町村'!AD29</f>
        <v>1</v>
      </c>
      <c r="AE15" s="29">
        <f>'旧市町村'!AE29</f>
        <v>0</v>
      </c>
      <c r="AF15" s="29">
        <f>'旧市町村'!AF29</f>
        <v>192</v>
      </c>
      <c r="AG15" s="30">
        <f>'旧市町村'!AG29</f>
        <v>0</v>
      </c>
      <c r="AI15" s="13"/>
    </row>
    <row r="16" spans="2:35" s="14" customFormat="1" ht="19.5" customHeight="1">
      <c r="B16" s="18" t="s">
        <v>41</v>
      </c>
      <c r="C16" s="29">
        <f>'旧市町村'!C32</f>
        <v>69</v>
      </c>
      <c r="D16" s="29">
        <f>'旧市町村'!D32</f>
        <v>66</v>
      </c>
      <c r="E16" s="75">
        <f t="shared" si="0"/>
        <v>95.65217391304348</v>
      </c>
      <c r="F16" s="29">
        <f>'旧市町村'!F32</f>
        <v>65</v>
      </c>
      <c r="G16" s="79">
        <f t="shared" si="1"/>
        <v>98.48484848484848</v>
      </c>
      <c r="H16" s="29">
        <f>'旧市町村'!H32</f>
        <v>55</v>
      </c>
      <c r="I16" s="29">
        <f>'旧市町村'!I32</f>
        <v>3</v>
      </c>
      <c r="J16" s="29">
        <f>'旧市町村'!J32</f>
        <v>8</v>
      </c>
      <c r="K16" s="29">
        <f>'旧市町村'!K32</f>
        <v>0</v>
      </c>
      <c r="L16" s="29">
        <f>'旧市町村'!L32</f>
        <v>0</v>
      </c>
      <c r="M16" s="29">
        <f>'旧市町村'!M32</f>
        <v>0</v>
      </c>
      <c r="N16" s="29">
        <f>'旧市町村'!N32</f>
        <v>0</v>
      </c>
      <c r="O16" s="67">
        <f t="shared" si="2"/>
        <v>11</v>
      </c>
      <c r="P16" s="75">
        <f t="shared" si="3"/>
        <v>16.666666666666664</v>
      </c>
      <c r="Q16" s="29">
        <f>'旧市町村'!Q32</f>
        <v>11</v>
      </c>
      <c r="R16" s="29">
        <f>'旧市町村'!R32</f>
        <v>51</v>
      </c>
      <c r="S16" s="29">
        <f>'旧市町村'!S32</f>
        <v>7</v>
      </c>
      <c r="T16" s="67">
        <f t="shared" si="4"/>
        <v>58</v>
      </c>
      <c r="U16" s="73">
        <f t="shared" si="5"/>
        <v>0.8787878787878788</v>
      </c>
      <c r="V16" s="29">
        <f>'旧市町村'!V32</f>
        <v>20</v>
      </c>
      <c r="W16" s="29">
        <f>'旧市町村'!W32</f>
        <v>1</v>
      </c>
      <c r="X16" s="29">
        <f>'旧市町村'!X32</f>
        <v>6</v>
      </c>
      <c r="Y16" s="29">
        <f>'旧市町村'!Y32</f>
        <v>1</v>
      </c>
      <c r="Z16" s="29">
        <f>'旧市町村'!Z32</f>
        <v>0</v>
      </c>
      <c r="AA16" s="29">
        <f>'旧市町村'!AA32</f>
        <v>1</v>
      </c>
      <c r="AB16" s="29">
        <f>'旧市町村'!AB32</f>
        <v>0</v>
      </c>
      <c r="AC16" s="67">
        <f t="shared" si="6"/>
        <v>9</v>
      </c>
      <c r="AD16" s="29">
        <f>'旧市町村'!AD32</f>
        <v>2</v>
      </c>
      <c r="AE16" s="29">
        <f>'旧市町村'!AE32</f>
        <v>0</v>
      </c>
      <c r="AF16" s="29">
        <f>'旧市町村'!AF32</f>
        <v>64</v>
      </c>
      <c r="AG16" s="30">
        <f>'旧市町村'!AG32</f>
        <v>3</v>
      </c>
      <c r="AI16" s="15"/>
    </row>
    <row r="17" spans="2:35" s="14" customFormat="1" ht="19.5" customHeight="1">
      <c r="B17" s="18" t="s">
        <v>42</v>
      </c>
      <c r="C17" s="29">
        <f>'旧市町村'!C33</f>
        <v>64</v>
      </c>
      <c r="D17" s="29">
        <f>'旧市町村'!D33</f>
        <v>61</v>
      </c>
      <c r="E17" s="75">
        <f t="shared" si="0"/>
        <v>95.3125</v>
      </c>
      <c r="F17" s="29">
        <f>'旧市町村'!F33</f>
        <v>61</v>
      </c>
      <c r="G17" s="79">
        <f t="shared" si="1"/>
        <v>100</v>
      </c>
      <c r="H17" s="29">
        <f>'旧市町村'!H33</f>
        <v>40</v>
      </c>
      <c r="I17" s="29">
        <f>'旧市町村'!I33</f>
        <v>14</v>
      </c>
      <c r="J17" s="29">
        <f>'旧市町村'!J33</f>
        <v>6</v>
      </c>
      <c r="K17" s="29">
        <f>'旧市町村'!K33</f>
        <v>0</v>
      </c>
      <c r="L17" s="29">
        <f>'旧市町村'!L33</f>
        <v>1</v>
      </c>
      <c r="M17" s="29">
        <f>'旧市町村'!M33</f>
        <v>0</v>
      </c>
      <c r="N17" s="29">
        <f>'旧市町村'!N33</f>
        <v>0</v>
      </c>
      <c r="O17" s="67">
        <f t="shared" si="2"/>
        <v>21</v>
      </c>
      <c r="P17" s="75">
        <f t="shared" si="3"/>
        <v>34.42622950819672</v>
      </c>
      <c r="Q17" s="29">
        <f>'旧市町村'!Q33</f>
        <v>19</v>
      </c>
      <c r="R17" s="29">
        <f>'旧市町村'!R33</f>
        <v>70</v>
      </c>
      <c r="S17" s="29">
        <f>'旧市町村'!S33</f>
        <v>15</v>
      </c>
      <c r="T17" s="67">
        <f t="shared" si="4"/>
        <v>85</v>
      </c>
      <c r="U17" s="73">
        <f t="shared" si="5"/>
        <v>1.3934426229508197</v>
      </c>
      <c r="V17" s="29">
        <f>'旧市町村'!V33</f>
        <v>19</v>
      </c>
      <c r="W17" s="29">
        <f>'旧市町村'!W33</f>
        <v>3</v>
      </c>
      <c r="X17" s="29">
        <f>'旧市町村'!X33</f>
        <v>0</v>
      </c>
      <c r="Y17" s="29">
        <f>'旧市町村'!Y33</f>
        <v>3</v>
      </c>
      <c r="Z17" s="29">
        <f>'旧市町村'!Z33</f>
        <v>1</v>
      </c>
      <c r="AA17" s="29">
        <f>'旧市町村'!AA33</f>
        <v>0</v>
      </c>
      <c r="AB17" s="29">
        <f>'旧市町村'!AB33</f>
        <v>1</v>
      </c>
      <c r="AC17" s="67">
        <f t="shared" si="6"/>
        <v>8</v>
      </c>
      <c r="AD17" s="29">
        <f>'旧市町村'!AD33</f>
        <v>0</v>
      </c>
      <c r="AE17" s="29">
        <f>'旧市町村'!AE33</f>
        <v>0</v>
      </c>
      <c r="AF17" s="29">
        <f>'旧市町村'!AF33</f>
        <v>61</v>
      </c>
      <c r="AG17" s="30">
        <f>'旧市町村'!AG33</f>
        <v>23</v>
      </c>
      <c r="AI17" s="15"/>
    </row>
    <row r="18" spans="2:35" s="12" customFormat="1" ht="19.5" customHeight="1">
      <c r="B18" s="106" t="s">
        <v>43</v>
      </c>
      <c r="C18" s="54">
        <f>'旧市町村'!C34</f>
        <v>57</v>
      </c>
      <c r="D18" s="54">
        <f>'旧市町村'!D34</f>
        <v>57</v>
      </c>
      <c r="E18" s="77">
        <f t="shared" si="0"/>
        <v>100</v>
      </c>
      <c r="F18" s="54">
        <f>'旧市町村'!F34</f>
        <v>55</v>
      </c>
      <c r="G18" s="80">
        <f t="shared" si="1"/>
        <v>96.49122807017544</v>
      </c>
      <c r="H18" s="54">
        <f>'旧市町村'!H34</f>
        <v>52</v>
      </c>
      <c r="I18" s="54">
        <f>'旧市町村'!I34</f>
        <v>4</v>
      </c>
      <c r="J18" s="54">
        <f>'旧市町村'!J34</f>
        <v>1</v>
      </c>
      <c r="K18" s="54">
        <f>'旧市町村'!K34</f>
        <v>0</v>
      </c>
      <c r="L18" s="54">
        <f>'旧市町村'!L34</f>
        <v>0</v>
      </c>
      <c r="M18" s="54">
        <f>'旧市町村'!M34</f>
        <v>0</v>
      </c>
      <c r="N18" s="54">
        <f>'旧市町村'!N34</f>
        <v>0</v>
      </c>
      <c r="O18" s="71">
        <f t="shared" si="2"/>
        <v>5</v>
      </c>
      <c r="P18" s="77">
        <f t="shared" si="3"/>
        <v>8.771929824561402</v>
      </c>
      <c r="Q18" s="54">
        <f>'旧市町村'!Q34</f>
        <v>5</v>
      </c>
      <c r="R18" s="54">
        <f>'旧市町村'!R34</f>
        <v>8</v>
      </c>
      <c r="S18" s="54">
        <f>'旧市町村'!S34</f>
        <v>2</v>
      </c>
      <c r="T18" s="71">
        <f t="shared" si="4"/>
        <v>10</v>
      </c>
      <c r="U18" s="74">
        <f t="shared" si="5"/>
        <v>0.17543859649122806</v>
      </c>
      <c r="V18" s="54">
        <f>'旧市町村'!V34</f>
        <v>3</v>
      </c>
      <c r="W18" s="54">
        <f>'旧市町村'!W34</f>
        <v>2</v>
      </c>
      <c r="X18" s="54">
        <f>'旧市町村'!X34</f>
        <v>0</v>
      </c>
      <c r="Y18" s="54">
        <f>'旧市町村'!Y34</f>
        <v>0</v>
      </c>
      <c r="Z18" s="54">
        <f>'旧市町村'!Z34</f>
        <v>0</v>
      </c>
      <c r="AA18" s="54">
        <f>'旧市町村'!AA34</f>
        <v>0</v>
      </c>
      <c r="AB18" s="54">
        <f>'旧市町村'!AB34</f>
        <v>0</v>
      </c>
      <c r="AC18" s="71">
        <f t="shared" si="6"/>
        <v>2</v>
      </c>
      <c r="AD18" s="54">
        <f>'旧市町村'!AD34</f>
        <v>0</v>
      </c>
      <c r="AE18" s="54">
        <f>'旧市町村'!AE34</f>
        <v>0</v>
      </c>
      <c r="AF18" s="54">
        <f>'旧市町村'!AF34</f>
        <v>57</v>
      </c>
      <c r="AG18" s="55">
        <f>'旧市町村'!AG34</f>
        <v>0</v>
      </c>
      <c r="AI18" s="13"/>
    </row>
    <row r="19" spans="2:35" s="12" customFormat="1" ht="19.5" customHeight="1">
      <c r="B19" s="108" t="s">
        <v>60</v>
      </c>
      <c r="C19" s="103">
        <f>'旧市町村'!C35</f>
        <v>330</v>
      </c>
      <c r="D19" s="103">
        <f>'旧市町村'!D35</f>
        <v>317</v>
      </c>
      <c r="E19" s="81">
        <f>D19/C19*100</f>
        <v>96.06060606060606</v>
      </c>
      <c r="F19" s="103">
        <f>'旧市町村'!F35</f>
        <v>308</v>
      </c>
      <c r="G19" s="78">
        <f>F19/D19*100</f>
        <v>97.16088328075709</v>
      </c>
      <c r="H19" s="103">
        <f>'旧市町村'!H35</f>
        <v>253</v>
      </c>
      <c r="I19" s="103">
        <f>'旧市町村'!I35</f>
        <v>38</v>
      </c>
      <c r="J19" s="103">
        <f>'旧市町村'!J35</f>
        <v>21</v>
      </c>
      <c r="K19" s="103">
        <f>'旧市町村'!K35</f>
        <v>0</v>
      </c>
      <c r="L19" s="103">
        <f>'旧市町村'!L35</f>
        <v>1</v>
      </c>
      <c r="M19" s="103">
        <f>'旧市町村'!M35</f>
        <v>0</v>
      </c>
      <c r="N19" s="103">
        <f>'旧市町村'!N35</f>
        <v>4</v>
      </c>
      <c r="O19" s="104">
        <f>SUM(I19:N19)</f>
        <v>64</v>
      </c>
      <c r="P19" s="81">
        <f>O19/D19*100</f>
        <v>20.189274447949526</v>
      </c>
      <c r="Q19" s="103">
        <f>'旧市町村'!Q35</f>
        <v>55</v>
      </c>
      <c r="R19" s="103">
        <f>'旧市町村'!R35</f>
        <v>193</v>
      </c>
      <c r="S19" s="103">
        <f>'旧市町村'!S35</f>
        <v>33</v>
      </c>
      <c r="T19" s="104">
        <f>SUM(R19:S19)</f>
        <v>226</v>
      </c>
      <c r="U19" s="72">
        <f>T19/D19</f>
        <v>0.7129337539432177</v>
      </c>
      <c r="V19" s="103">
        <f>'旧市町村'!V35</f>
        <v>10</v>
      </c>
      <c r="W19" s="103">
        <f>'旧市町村'!W35</f>
        <v>12</v>
      </c>
      <c r="X19" s="103">
        <f>'旧市町村'!X35</f>
        <v>2</v>
      </c>
      <c r="Y19" s="103">
        <f>'旧市町村'!Y35</f>
        <v>9</v>
      </c>
      <c r="Z19" s="103">
        <f>'旧市町村'!Z35</f>
        <v>1</v>
      </c>
      <c r="AA19" s="103">
        <f>'旧市町村'!AA35</f>
        <v>0</v>
      </c>
      <c r="AB19" s="103">
        <f>'旧市町村'!AB35</f>
        <v>3</v>
      </c>
      <c r="AC19" s="104">
        <f>SUM(W19:AB19)</f>
        <v>27</v>
      </c>
      <c r="AD19" s="103">
        <f>'旧市町村'!AD35</f>
        <v>1</v>
      </c>
      <c r="AE19" s="103">
        <f>'旧市町村'!AE35</f>
        <v>0</v>
      </c>
      <c r="AF19" s="103">
        <f>'旧市町村'!AF35</f>
        <v>316</v>
      </c>
      <c r="AG19" s="105">
        <f>'旧市町村'!AG35</f>
        <v>62</v>
      </c>
      <c r="AI19" s="13"/>
    </row>
    <row r="20" spans="2:35" s="12" customFormat="1" ht="19.5" customHeight="1">
      <c r="B20" s="110" t="s">
        <v>59</v>
      </c>
      <c r="C20" s="111">
        <f>'旧市町村'!C36</f>
        <v>1204</v>
      </c>
      <c r="D20" s="111">
        <f>'旧市町村'!D36</f>
        <v>1054</v>
      </c>
      <c r="E20" s="112">
        <f t="shared" si="0"/>
        <v>87.54152823920266</v>
      </c>
      <c r="F20" s="111">
        <f>'旧市町村'!F36</f>
        <v>979</v>
      </c>
      <c r="G20" s="113">
        <f t="shared" si="1"/>
        <v>92.88425047438331</v>
      </c>
      <c r="H20" s="111">
        <f>'旧市町村'!H36</f>
        <v>739</v>
      </c>
      <c r="I20" s="111">
        <f>'旧市町村'!I36</f>
        <v>214</v>
      </c>
      <c r="J20" s="111">
        <f>'旧市町村'!J36</f>
        <v>80</v>
      </c>
      <c r="K20" s="111">
        <f>'旧市町村'!K36</f>
        <v>2</v>
      </c>
      <c r="L20" s="111">
        <f>'旧市町村'!L36</f>
        <v>18</v>
      </c>
      <c r="M20" s="111">
        <f>'旧市町村'!M36</f>
        <v>1</v>
      </c>
      <c r="N20" s="111">
        <f>'旧市町村'!N36</f>
        <v>0</v>
      </c>
      <c r="O20" s="114">
        <f t="shared" si="2"/>
        <v>315</v>
      </c>
      <c r="P20" s="112">
        <f t="shared" si="3"/>
        <v>29.886148007590137</v>
      </c>
      <c r="Q20" s="111">
        <f>'旧市町村'!Q36</f>
        <v>261</v>
      </c>
      <c r="R20" s="111">
        <f>'旧市町村'!R36</f>
        <v>822</v>
      </c>
      <c r="S20" s="111">
        <f>'旧市町村'!S36</f>
        <v>320</v>
      </c>
      <c r="T20" s="114">
        <f t="shared" si="4"/>
        <v>1142</v>
      </c>
      <c r="U20" s="115">
        <f t="shared" si="5"/>
        <v>1.0834914611005693</v>
      </c>
      <c r="V20" s="111">
        <f>'旧市町村'!V36</f>
        <v>315</v>
      </c>
      <c r="W20" s="111">
        <f>'旧市町村'!W36</f>
        <v>45</v>
      </c>
      <c r="X20" s="111">
        <f>'旧市町村'!X36</f>
        <v>38</v>
      </c>
      <c r="Y20" s="111">
        <f>'旧市町村'!Y36</f>
        <v>30</v>
      </c>
      <c r="Z20" s="111">
        <f>'旧市町村'!Z36</f>
        <v>13</v>
      </c>
      <c r="AA20" s="111">
        <f>'旧市町村'!AA36</f>
        <v>0</v>
      </c>
      <c r="AB20" s="111">
        <f>'旧市町村'!AB36</f>
        <v>17</v>
      </c>
      <c r="AC20" s="114">
        <f t="shared" si="6"/>
        <v>143</v>
      </c>
      <c r="AD20" s="111">
        <f>'旧市町村'!AD36</f>
        <v>15</v>
      </c>
      <c r="AE20" s="111">
        <f>'旧市町村'!AE36</f>
        <v>0</v>
      </c>
      <c r="AF20" s="111">
        <f>'旧市町村'!AF36</f>
        <v>1039</v>
      </c>
      <c r="AG20" s="116">
        <f>'旧市町村'!AG36</f>
        <v>1</v>
      </c>
      <c r="AI20" s="13"/>
    </row>
    <row r="21" spans="2:35" s="14" customFormat="1" ht="19.5" customHeight="1">
      <c r="B21" s="107" t="s">
        <v>61</v>
      </c>
      <c r="C21" s="96">
        <f>'旧市町村'!C46</f>
        <v>390</v>
      </c>
      <c r="D21" s="96">
        <f>'旧市町村'!D46</f>
        <v>367</v>
      </c>
      <c r="E21" s="97">
        <f t="shared" si="0"/>
        <v>94.1025641025641</v>
      </c>
      <c r="F21" s="96">
        <f>'旧市町村'!F46</f>
        <v>365</v>
      </c>
      <c r="G21" s="98">
        <f t="shared" si="1"/>
        <v>99.45504087193461</v>
      </c>
      <c r="H21" s="96">
        <f>'旧市町村'!H46</f>
        <v>283</v>
      </c>
      <c r="I21" s="96">
        <f>'旧市町村'!I46</f>
        <v>53</v>
      </c>
      <c r="J21" s="96">
        <f>'旧市町村'!J46</f>
        <v>28</v>
      </c>
      <c r="K21" s="96">
        <f>'旧市町村'!K46</f>
        <v>0</v>
      </c>
      <c r="L21" s="96">
        <f>'旧市町村'!L46</f>
        <v>3</v>
      </c>
      <c r="M21" s="96">
        <f>'旧市町村'!M46</f>
        <v>0</v>
      </c>
      <c r="N21" s="96">
        <f>'旧市町村'!N46</f>
        <v>0</v>
      </c>
      <c r="O21" s="99">
        <f>SUM(I21:N21)</f>
        <v>84</v>
      </c>
      <c r="P21" s="97">
        <f>O21/D21*100</f>
        <v>22.888283378746593</v>
      </c>
      <c r="Q21" s="96">
        <f>'旧市町村'!Q46</f>
        <v>85</v>
      </c>
      <c r="R21" s="96">
        <f>'旧市町村'!R46</f>
        <v>267</v>
      </c>
      <c r="S21" s="96">
        <f>'旧市町村'!S46</f>
        <v>77</v>
      </c>
      <c r="T21" s="99">
        <f>SUM(R21:S21)</f>
        <v>344</v>
      </c>
      <c r="U21" s="100">
        <f>T21/D21</f>
        <v>0.9373297002724795</v>
      </c>
      <c r="V21" s="96">
        <f>'旧市町村'!V46</f>
        <v>136</v>
      </c>
      <c r="W21" s="96">
        <f>'旧市町村'!W46</f>
        <v>12</v>
      </c>
      <c r="X21" s="96">
        <f>'旧市町村'!X46</f>
        <v>4</v>
      </c>
      <c r="Y21" s="96">
        <f>'旧市町村'!Y46</f>
        <v>6</v>
      </c>
      <c r="Z21" s="96">
        <f>'旧市町村'!Z46</f>
        <v>3</v>
      </c>
      <c r="AA21" s="96">
        <f>'旧市町村'!AA46</f>
        <v>0</v>
      </c>
      <c r="AB21" s="96">
        <f>'旧市町村'!AB46</f>
        <v>5</v>
      </c>
      <c r="AC21" s="99">
        <f t="shared" si="6"/>
        <v>30</v>
      </c>
      <c r="AD21" s="96">
        <f>'旧市町村'!AD46</f>
        <v>2</v>
      </c>
      <c r="AE21" s="96">
        <f>'旧市町村'!AE46</f>
        <v>0</v>
      </c>
      <c r="AF21" s="96">
        <f>'旧市町村'!AF46</f>
        <v>365</v>
      </c>
      <c r="AG21" s="101">
        <f>'旧市町村'!AG46</f>
        <v>102</v>
      </c>
      <c r="AI21" s="13"/>
    </row>
    <row r="22" spans="2:35" s="6" customFormat="1" ht="19.5" customHeight="1">
      <c r="B22" s="20" t="s">
        <v>68</v>
      </c>
      <c r="C22" s="68">
        <f>SUM(C3:C21)</f>
        <v>14093</v>
      </c>
      <c r="D22" s="68">
        <f>SUM(D3:D21)</f>
        <v>12896</v>
      </c>
      <c r="E22" s="64">
        <f>D22/C22*100</f>
        <v>91.50642162775846</v>
      </c>
      <c r="F22" s="68">
        <f>SUM(F3:F21)</f>
        <v>9906</v>
      </c>
      <c r="G22" s="65">
        <f>F22/D22*100</f>
        <v>76.81451612903226</v>
      </c>
      <c r="H22" s="68">
        <f aca="true" t="shared" si="7" ref="H22:N22">SUM(H3:H21)</f>
        <v>10359</v>
      </c>
      <c r="I22" s="68">
        <f t="shared" si="7"/>
        <v>1678</v>
      </c>
      <c r="J22" s="68">
        <f t="shared" si="7"/>
        <v>728</v>
      </c>
      <c r="K22" s="68">
        <f t="shared" si="7"/>
        <v>13</v>
      </c>
      <c r="L22" s="68">
        <f t="shared" si="7"/>
        <v>103</v>
      </c>
      <c r="M22" s="68">
        <f t="shared" si="7"/>
        <v>8</v>
      </c>
      <c r="N22" s="68">
        <f t="shared" si="7"/>
        <v>7</v>
      </c>
      <c r="O22" s="68">
        <f>SUM(O3:O21)</f>
        <v>2537</v>
      </c>
      <c r="P22" s="64">
        <f>O22/D22*100</f>
        <v>19.67276674937965</v>
      </c>
      <c r="Q22" s="68">
        <f>SUM(Q3:Q21)</f>
        <v>2285</v>
      </c>
      <c r="R22" s="68">
        <f>SUM(R3:R21)</f>
        <v>7345</v>
      </c>
      <c r="S22" s="68">
        <f>SUM(S3:S21)</f>
        <v>1510</v>
      </c>
      <c r="T22" s="68">
        <f>SUM(T3:T21)</f>
        <v>8855</v>
      </c>
      <c r="U22" s="69">
        <f>T22/D22</f>
        <v>0.6866470223325062</v>
      </c>
      <c r="V22" s="68">
        <f aca="true" t="shared" si="8" ref="V22:AB22">SUM(V3:V21)</f>
        <v>5692</v>
      </c>
      <c r="W22" s="68">
        <f t="shared" si="8"/>
        <v>567</v>
      </c>
      <c r="X22" s="68">
        <f t="shared" si="8"/>
        <v>568</v>
      </c>
      <c r="Y22" s="68">
        <f t="shared" si="8"/>
        <v>265</v>
      </c>
      <c r="Z22" s="68">
        <f t="shared" si="8"/>
        <v>196</v>
      </c>
      <c r="AA22" s="68">
        <f t="shared" si="8"/>
        <v>8</v>
      </c>
      <c r="AB22" s="68">
        <f t="shared" si="8"/>
        <v>678</v>
      </c>
      <c r="AC22" s="68">
        <f>SUM(AC3:AC21)</f>
        <v>2282</v>
      </c>
      <c r="AD22" s="68">
        <f>SUM(AD3:AD21)</f>
        <v>64</v>
      </c>
      <c r="AE22" s="68">
        <f>SUM(AE3:AE21)</f>
        <v>2</v>
      </c>
      <c r="AF22" s="68">
        <f>SUM(AF3:AF21)</f>
        <v>12830</v>
      </c>
      <c r="AG22" s="70">
        <f>SUM(AG3:AG21)</f>
        <v>362</v>
      </c>
      <c r="AI22" s="9"/>
    </row>
    <row r="23" spans="2:35" s="6" customFormat="1" ht="14.25" customHeight="1">
      <c r="B23" s="22"/>
      <c r="C23" s="23"/>
      <c r="D23" s="23"/>
      <c r="E23" s="24"/>
      <c r="F23" s="23"/>
      <c r="G23" s="25"/>
      <c r="H23" s="23"/>
      <c r="I23" s="23"/>
      <c r="J23" s="23"/>
      <c r="K23" s="23"/>
      <c r="L23" s="23"/>
      <c r="M23" s="23"/>
      <c r="N23" s="23"/>
      <c r="O23" s="23"/>
      <c r="P23" s="24"/>
      <c r="Q23" s="23"/>
      <c r="R23" s="23"/>
      <c r="S23" s="23"/>
      <c r="T23" s="23"/>
      <c r="U23" s="26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I23" s="9"/>
    </row>
    <row r="24" spans="2:35" s="6" customFormat="1" ht="14.25" customHeight="1">
      <c r="B24" s="22"/>
      <c r="C24" s="23"/>
      <c r="D24" s="23"/>
      <c r="E24" s="24"/>
      <c r="F24" s="23"/>
      <c r="G24" s="25"/>
      <c r="H24" s="23"/>
      <c r="I24" s="23"/>
      <c r="J24" s="23"/>
      <c r="K24" s="23"/>
      <c r="L24" s="23"/>
      <c r="M24" s="23"/>
      <c r="N24" s="23"/>
      <c r="O24" s="23"/>
      <c r="P24" s="24"/>
      <c r="Q24" s="23"/>
      <c r="R24" s="23"/>
      <c r="S24" s="23"/>
      <c r="T24" s="23"/>
      <c r="U24" s="26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I24" s="9"/>
    </row>
    <row r="25" spans="2:35" s="6" customFormat="1" ht="14.25" customHeight="1">
      <c r="B25" s="22"/>
      <c r="C25" s="23"/>
      <c r="D25" s="23"/>
      <c r="E25" s="24"/>
      <c r="F25" s="23"/>
      <c r="G25" s="25"/>
      <c r="H25" s="23"/>
      <c r="I25" s="23"/>
      <c r="J25" s="23"/>
      <c r="K25" s="23"/>
      <c r="L25" s="23"/>
      <c r="M25" s="23"/>
      <c r="N25" s="23"/>
      <c r="O25" s="23"/>
      <c r="P25" s="24"/>
      <c r="Q25" s="23"/>
      <c r="R25" s="23"/>
      <c r="S25" s="23"/>
      <c r="T25" s="23"/>
      <c r="U25" s="26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I25" s="9"/>
    </row>
    <row r="26" spans="2:35" s="6" customFormat="1" ht="14.25" customHeight="1">
      <c r="B26" s="22"/>
      <c r="C26" s="23"/>
      <c r="D26" s="23"/>
      <c r="E26" s="24"/>
      <c r="F26" s="23"/>
      <c r="G26" s="25"/>
      <c r="H26" s="23"/>
      <c r="I26" s="23"/>
      <c r="J26" s="23"/>
      <c r="K26" s="23"/>
      <c r="L26" s="23"/>
      <c r="M26" s="23"/>
      <c r="N26" s="23"/>
      <c r="O26" s="23"/>
      <c r="P26" s="24"/>
      <c r="Q26" s="23"/>
      <c r="R26" s="23"/>
      <c r="S26" s="23"/>
      <c r="T26" s="23"/>
      <c r="U26" s="26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I26" s="9"/>
    </row>
    <row r="27" spans="2:35" s="6" customFormat="1" ht="14.25" customHeight="1">
      <c r="B27" s="22"/>
      <c r="C27" s="23"/>
      <c r="D27" s="23"/>
      <c r="E27" s="24"/>
      <c r="F27" s="23"/>
      <c r="G27" s="25"/>
      <c r="H27" s="23"/>
      <c r="I27" s="23"/>
      <c r="J27" s="23"/>
      <c r="K27" s="23"/>
      <c r="L27" s="23"/>
      <c r="M27" s="23"/>
      <c r="N27" s="23"/>
      <c r="O27" s="23"/>
      <c r="P27" s="24"/>
      <c r="Q27" s="23"/>
      <c r="R27" s="23"/>
      <c r="S27" s="23"/>
      <c r="T27" s="23"/>
      <c r="U27" s="26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I27" s="9"/>
    </row>
    <row r="28" spans="2:35" s="6" customFormat="1" ht="14.25" customHeight="1">
      <c r="B28" s="22"/>
      <c r="C28" s="23"/>
      <c r="D28" s="23"/>
      <c r="E28" s="24"/>
      <c r="F28" s="23"/>
      <c r="G28" s="25"/>
      <c r="H28" s="23"/>
      <c r="I28" s="23"/>
      <c r="J28" s="23"/>
      <c r="K28" s="23"/>
      <c r="L28" s="23"/>
      <c r="M28" s="23"/>
      <c r="N28" s="23"/>
      <c r="O28" s="23"/>
      <c r="P28" s="24"/>
      <c r="Q28" s="23"/>
      <c r="R28" s="23"/>
      <c r="S28" s="23"/>
      <c r="T28" s="23"/>
      <c r="U28" s="26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I28" s="9"/>
    </row>
    <row r="29" spans="2:35" s="6" customFormat="1" ht="14.25" customHeight="1">
      <c r="B29" s="22"/>
      <c r="C29" s="23"/>
      <c r="D29" s="23"/>
      <c r="E29" s="24"/>
      <c r="F29" s="23"/>
      <c r="G29" s="25"/>
      <c r="H29" s="23"/>
      <c r="I29" s="23"/>
      <c r="J29" s="23"/>
      <c r="K29" s="23"/>
      <c r="L29" s="23"/>
      <c r="M29" s="23"/>
      <c r="N29" s="23"/>
      <c r="O29" s="23"/>
      <c r="P29" s="24"/>
      <c r="Q29" s="23"/>
      <c r="R29" s="23"/>
      <c r="S29" s="23"/>
      <c r="T29" s="23"/>
      <c r="U29" s="26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I29" s="9"/>
    </row>
    <row r="30" spans="2:35" s="6" customFormat="1" ht="14.25" customHeight="1">
      <c r="B30" s="22"/>
      <c r="C30" s="23"/>
      <c r="D30" s="23"/>
      <c r="E30" s="24"/>
      <c r="F30" s="23"/>
      <c r="G30" s="25"/>
      <c r="H30" s="23"/>
      <c r="I30" s="23"/>
      <c r="J30" s="23"/>
      <c r="K30" s="23"/>
      <c r="L30" s="23"/>
      <c r="M30" s="23"/>
      <c r="N30" s="23"/>
      <c r="O30" s="23"/>
      <c r="P30" s="24"/>
      <c r="Q30" s="23"/>
      <c r="R30" s="23"/>
      <c r="S30" s="23"/>
      <c r="T30" s="23"/>
      <c r="U30" s="26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I30" s="9"/>
    </row>
    <row r="31" spans="2:35" s="6" customFormat="1" ht="14.25" customHeight="1">
      <c r="B31" s="22"/>
      <c r="C31" s="23"/>
      <c r="D31" s="23"/>
      <c r="E31" s="24"/>
      <c r="F31" s="23"/>
      <c r="G31" s="25"/>
      <c r="H31" s="23"/>
      <c r="I31" s="23"/>
      <c r="J31" s="23"/>
      <c r="K31" s="23"/>
      <c r="L31" s="23"/>
      <c r="M31" s="23"/>
      <c r="N31" s="23"/>
      <c r="O31" s="23"/>
      <c r="P31" s="24"/>
      <c r="Q31" s="23"/>
      <c r="R31" s="23"/>
      <c r="S31" s="23"/>
      <c r="T31" s="23"/>
      <c r="U31" s="26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I31" s="9"/>
    </row>
    <row r="32" spans="2:35" s="6" customFormat="1" ht="14.25" customHeight="1">
      <c r="B32" s="22"/>
      <c r="C32" s="23"/>
      <c r="D32" s="23"/>
      <c r="E32" s="24"/>
      <c r="F32" s="23"/>
      <c r="G32" s="25"/>
      <c r="H32" s="23"/>
      <c r="I32" s="23"/>
      <c r="J32" s="23"/>
      <c r="K32" s="23"/>
      <c r="L32" s="23"/>
      <c r="M32" s="23"/>
      <c r="N32" s="23"/>
      <c r="O32" s="23"/>
      <c r="P32" s="24"/>
      <c r="Q32" s="23"/>
      <c r="R32" s="23"/>
      <c r="S32" s="23"/>
      <c r="T32" s="23"/>
      <c r="U32" s="26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I32" s="9"/>
    </row>
    <row r="33" ht="14.25">
      <c r="AC33" s="21"/>
    </row>
    <row r="34" spans="2:35" ht="14.25" customHeight="1"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7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</row>
    <row r="35" spans="2:35" ht="14.25" customHeight="1"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7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</row>
    <row r="36" spans="2:35" ht="14.25" customHeight="1">
      <c r="B36" s="38"/>
      <c r="C36" s="39"/>
      <c r="D36" s="39"/>
      <c r="E36" s="39"/>
      <c r="F36" s="39"/>
      <c r="G36" s="39"/>
      <c r="H36" s="40"/>
      <c r="I36" s="33"/>
      <c r="J36" s="40"/>
      <c r="K36" s="40"/>
      <c r="L36" s="40"/>
      <c r="M36" s="40"/>
      <c r="N36" s="40"/>
      <c r="O36" s="40"/>
      <c r="P36" s="41"/>
      <c r="Q36" s="41"/>
      <c r="R36" s="40"/>
      <c r="S36" s="40"/>
      <c r="T36" s="40"/>
      <c r="U36" s="34"/>
      <c r="V36" s="42"/>
      <c r="W36" s="40"/>
      <c r="X36" s="40"/>
      <c r="Y36" s="40"/>
      <c r="Z36" s="40"/>
      <c r="AA36" s="40"/>
      <c r="AB36" s="40"/>
      <c r="AC36" s="40"/>
      <c r="AD36" s="43"/>
      <c r="AE36" s="43"/>
      <c r="AF36" s="43"/>
      <c r="AG36" s="44"/>
      <c r="AH36" s="36"/>
      <c r="AI36" s="36"/>
    </row>
    <row r="37" spans="2:35" s="2" customFormat="1" ht="14.25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45"/>
      <c r="Q37" s="45"/>
      <c r="R37" s="39"/>
      <c r="S37" s="39"/>
      <c r="T37" s="39"/>
      <c r="U37" s="46"/>
      <c r="V37" s="39"/>
      <c r="W37" s="39"/>
      <c r="X37" s="39"/>
      <c r="Y37" s="39"/>
      <c r="Z37" s="39"/>
      <c r="AA37" s="39"/>
      <c r="AB37" s="39"/>
      <c r="AC37" s="47"/>
      <c r="AD37" s="39"/>
      <c r="AE37" s="39"/>
      <c r="AF37" s="39"/>
      <c r="AG37" s="39"/>
      <c r="AH37" s="35"/>
      <c r="AI37" s="35"/>
    </row>
    <row r="38" spans="2:35" ht="14.25" customHeight="1">
      <c r="B38" s="36"/>
      <c r="C38" s="48"/>
      <c r="D38" s="48"/>
      <c r="E38" s="49"/>
      <c r="F38" s="48"/>
      <c r="G38" s="50"/>
      <c r="H38" s="48"/>
      <c r="I38" s="48"/>
      <c r="J38" s="48"/>
      <c r="K38" s="48"/>
      <c r="L38" s="48"/>
      <c r="M38" s="48"/>
      <c r="N38" s="48"/>
      <c r="O38" s="48"/>
      <c r="P38" s="49"/>
      <c r="Q38" s="48"/>
      <c r="R38" s="48"/>
      <c r="S38" s="48"/>
      <c r="T38" s="48"/>
      <c r="U38" s="51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6"/>
      <c r="AI38" s="36"/>
    </row>
    <row r="39" spans="2:35" ht="14.25" customHeight="1">
      <c r="B39" s="36"/>
      <c r="C39" s="48"/>
      <c r="D39" s="48"/>
      <c r="E39" s="49"/>
      <c r="F39" s="48"/>
      <c r="G39" s="50"/>
      <c r="H39" s="48"/>
      <c r="I39" s="48"/>
      <c r="J39" s="48"/>
      <c r="K39" s="48"/>
      <c r="L39" s="48"/>
      <c r="M39" s="48"/>
      <c r="N39" s="48"/>
      <c r="O39" s="48"/>
      <c r="P39" s="49"/>
      <c r="Q39" s="48"/>
      <c r="R39" s="48"/>
      <c r="S39" s="48"/>
      <c r="T39" s="48"/>
      <c r="U39" s="51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36"/>
      <c r="AI39" s="36"/>
    </row>
    <row r="40" spans="2:35" ht="14.25" customHeight="1">
      <c r="B40" s="36"/>
      <c r="C40" s="48"/>
      <c r="D40" s="48"/>
      <c r="E40" s="49"/>
      <c r="F40" s="48"/>
      <c r="G40" s="50"/>
      <c r="H40" s="48"/>
      <c r="I40" s="48"/>
      <c r="J40" s="48"/>
      <c r="K40" s="48"/>
      <c r="L40" s="48"/>
      <c r="M40" s="48"/>
      <c r="N40" s="48"/>
      <c r="O40" s="48"/>
      <c r="P40" s="49"/>
      <c r="Q40" s="48"/>
      <c r="R40" s="48"/>
      <c r="S40" s="48"/>
      <c r="T40" s="48"/>
      <c r="U40" s="51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36"/>
      <c r="AI40" s="36"/>
    </row>
    <row r="41" spans="2:35" ht="14.25" customHeight="1">
      <c r="B41" s="36"/>
      <c r="C41" s="48"/>
      <c r="D41" s="48"/>
      <c r="E41" s="49"/>
      <c r="F41" s="48"/>
      <c r="G41" s="50"/>
      <c r="H41" s="48"/>
      <c r="I41" s="48"/>
      <c r="J41" s="48"/>
      <c r="K41" s="48"/>
      <c r="L41" s="48"/>
      <c r="M41" s="48"/>
      <c r="N41" s="48"/>
      <c r="O41" s="48"/>
      <c r="P41" s="49"/>
      <c r="Q41" s="48"/>
      <c r="R41" s="48"/>
      <c r="S41" s="48"/>
      <c r="T41" s="48"/>
      <c r="U41" s="51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36"/>
      <c r="AI41" s="36"/>
    </row>
    <row r="42" spans="2:35" ht="14.25" customHeight="1">
      <c r="B42" s="36"/>
      <c r="C42" s="48"/>
      <c r="D42" s="48"/>
      <c r="E42" s="49"/>
      <c r="F42" s="48"/>
      <c r="G42" s="49"/>
      <c r="H42" s="48"/>
      <c r="I42" s="48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1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36"/>
      <c r="AI42" s="36"/>
    </row>
    <row r="43" spans="2:35" ht="14.25" customHeight="1">
      <c r="B43" s="36"/>
      <c r="C43" s="48"/>
      <c r="D43" s="48"/>
      <c r="E43" s="49"/>
      <c r="F43" s="48"/>
      <c r="G43" s="49"/>
      <c r="H43" s="48"/>
      <c r="I43" s="48"/>
      <c r="J43" s="48"/>
      <c r="K43" s="48"/>
      <c r="L43" s="48"/>
      <c r="M43" s="48"/>
      <c r="N43" s="48"/>
      <c r="O43" s="48"/>
      <c r="P43" s="49"/>
      <c r="Q43" s="48"/>
      <c r="R43" s="48"/>
      <c r="S43" s="48"/>
      <c r="T43" s="48"/>
      <c r="U43" s="51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36"/>
      <c r="AI43" s="36"/>
    </row>
    <row r="44" spans="2:35" ht="14.25" customHeight="1">
      <c r="B44" s="36"/>
      <c r="C44" s="48"/>
      <c r="D44" s="48"/>
      <c r="E44" s="49"/>
      <c r="F44" s="48"/>
      <c r="G44" s="49"/>
      <c r="H44" s="48"/>
      <c r="I44" s="48"/>
      <c r="J44" s="48"/>
      <c r="K44" s="48"/>
      <c r="L44" s="48"/>
      <c r="M44" s="48"/>
      <c r="N44" s="48"/>
      <c r="O44" s="48"/>
      <c r="P44" s="49"/>
      <c r="Q44" s="48"/>
      <c r="R44" s="48"/>
      <c r="S44" s="48"/>
      <c r="T44" s="48"/>
      <c r="U44" s="51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36"/>
      <c r="AI44" s="36"/>
    </row>
    <row r="45" spans="2:35" s="11" customFormat="1" ht="14.25" customHeight="1">
      <c r="B45" s="36"/>
      <c r="C45" s="48"/>
      <c r="D45" s="52"/>
      <c r="E45" s="49"/>
      <c r="F45" s="52"/>
      <c r="G45" s="49"/>
      <c r="H45" s="52"/>
      <c r="I45" s="52"/>
      <c r="J45" s="52"/>
      <c r="K45" s="52"/>
      <c r="L45" s="52"/>
      <c r="M45" s="52"/>
      <c r="N45" s="52"/>
      <c r="O45" s="52"/>
      <c r="P45" s="49"/>
      <c r="Q45" s="52"/>
      <c r="R45" s="52"/>
      <c r="S45" s="52"/>
      <c r="T45" s="52"/>
      <c r="U45" s="51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36"/>
      <c r="AI45" s="36"/>
    </row>
    <row r="46" spans="2:35" ht="14.25" customHeight="1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7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</row>
    <row r="47" spans="3:33" ht="14.25"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2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</row>
    <row r="50" spans="6:7" ht="14.25">
      <c r="F50" s="7"/>
      <c r="G50" s="7"/>
    </row>
  </sheetData>
  <mergeCells count="9">
    <mergeCell ref="AG1:AG2"/>
    <mergeCell ref="F1:F2"/>
    <mergeCell ref="G1:G2"/>
    <mergeCell ref="AD1:AF1"/>
    <mergeCell ref="V1:V2"/>
    <mergeCell ref="B1:B2"/>
    <mergeCell ref="C1:C2"/>
    <mergeCell ref="D1:D2"/>
    <mergeCell ref="E1:E2"/>
  </mergeCells>
  <printOptions/>
  <pageMargins left="0.7874015748031497" right="0.3937007874015748" top="0.7874015748031497" bottom="0.1968503937007874" header="0.5118110236220472" footer="0.5118110236220472"/>
  <pageSetup orientation="landscape" paperSize="9" r:id="rId1"/>
  <headerFooter alignWithMargins="0">
    <oddHeader>&amp;L平成22年度　３歳６か月児歯科健康診査集計結果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　大槻</dc:creator>
  <cp:keywords/>
  <dc:description/>
  <cp:lastModifiedBy>w</cp:lastModifiedBy>
  <cp:lastPrinted>2012-08-06T00:13:30Z</cp:lastPrinted>
  <dcterms:created xsi:type="dcterms:W3CDTF">2001-04-25T08:51:54Z</dcterms:created>
  <dcterms:modified xsi:type="dcterms:W3CDTF">2013-04-19T05:18:08Z</dcterms:modified>
  <cp:category/>
  <cp:version/>
  <cp:contentType/>
  <cp:contentStatus/>
</cp:coreProperties>
</file>