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40" windowHeight="6780" tabRatio="734" activeTab="0"/>
  </bookViews>
  <sheets>
    <sheet name="(P32)保育所印刷用" sheetId="1" r:id="rId1"/>
  </sheets>
  <definedNames/>
  <calcPr fullCalcOnLoad="1"/>
</workbook>
</file>

<file path=xl/sharedStrings.xml><?xml version="1.0" encoding="utf-8"?>
<sst xmlns="http://schemas.openxmlformats.org/spreadsheetml/2006/main" count="150" uniqueCount="83">
  <si>
    <t>受診者数</t>
  </si>
  <si>
    <t>う蝕有病者数</t>
  </si>
  <si>
    <t>う蝕有病者率</t>
  </si>
  <si>
    <t>う蝕処置完了者数</t>
  </si>
  <si>
    <t>う蝕処置完了者率</t>
  </si>
  <si>
    <t>一人あたりの平均う歯数</t>
  </si>
  <si>
    <t>CO総本数</t>
  </si>
  <si>
    <t>永久歯う歯有病者数</t>
  </si>
  <si>
    <t>永久歯う歯有病者率</t>
  </si>
  <si>
    <t>永久歯う歯処置完了者数</t>
  </si>
  <si>
    <t>永久歯う歯処置完了者率</t>
  </si>
  <si>
    <t>永久歯う歯総本数</t>
  </si>
  <si>
    <t>永久歯一人平均う歯数</t>
  </si>
  <si>
    <t>永久歯CO総本数</t>
  </si>
  <si>
    <t>男</t>
  </si>
  <si>
    <t>女</t>
  </si>
  <si>
    <t>計</t>
  </si>
  <si>
    <t>う蝕総本数</t>
  </si>
  <si>
    <t>計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</si>
  <si>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</si>
  <si>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</si>
  <si>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</si>
  <si>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</si>
  <si>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</si>
  <si>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</si>
  <si>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</si>
  <si>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</si>
  <si>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</si>
  <si>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</si>
  <si>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</si>
  <si>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</si>
  <si>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</si>
  <si>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</si>
  <si>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</si>
  <si>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</si>
  <si>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</si>
  <si>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</si>
  <si>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</si>
  <si>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</si>
  <si>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</si>
  <si>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</si>
  <si>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</si>
  <si>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</si>
  <si>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</si>
  <si>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</si>
  <si>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</si>
  <si>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</si>
  <si>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</si>
  <si>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</si>
  <si>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</si>
  <si>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</si>
  <si>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</si>
  <si>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</si>
  <si>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</si>
  <si>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</si>
  <si>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</si>
  <si>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</si>
  <si>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</si>
  <si>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</si>
  <si>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</si>
  <si>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</si>
  <si>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</si>
  <si>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</si>
  <si>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</si>
  <si>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</si>
  <si>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</si>
  <si>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</si>
  <si>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</si>
  <si>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</si>
  <si>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</si>
  <si>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</si>
  <si>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</si>
  <si>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</si>
  <si>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</si>
  <si>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</si>
  <si>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</si>
  <si>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</si>
  <si>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</si>
  <si>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総計</t>
  </si>
  <si>
    <t>国立</t>
  </si>
  <si>
    <t>市町立計</t>
  </si>
  <si>
    <t>私立計</t>
  </si>
  <si>
    <t>特別支援学校計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</si>
</sst>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.00_ "/>
    <numFmt numFmtId="179" formatCode="0.0_ "/>
    <numFmt numFmtId="180" formatCode="#,##0.0;[Red]\-#,##0.0"/>
    <numFmt numFmtId="181" formatCode="0.000"/>
    <numFmt numFmtId="182" formatCode="0.00000"/>
    <numFmt numFmtId="183" formatCode="0.0000"/>
    <numFmt numFmtId="184" formatCode="#,##0_);[Red]\(#,##0\)"/>
    <numFmt numFmtId="185" formatCode="0.0_);[Red]\(0.0\)"/>
    <numFmt numFmtId="186" formatCode="0_);[Red]\(0\)"/>
    <numFmt numFmtId="187" formatCode="0.00000000"/>
    <numFmt numFmtId="188" formatCode="0.0000000"/>
    <numFmt numFmtId="189" formatCode="0.000000"/>
    <numFmt numFmtId="190" formatCode="0_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7"/>
      <name val="ＭＳ Ｐゴシック"/>
      <family val="3"/>
    </font>
    <font>
      <b/>
      <sz val="7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 shrinkToFit="1"/>
    </xf>
    <xf numFmtId="1" fontId="5" fillId="0" borderId="2" xfId="0" applyNumberFormat="1" applyFont="1" applyBorder="1" applyAlignment="1">
      <alignment horizontal="centerContinuous" vertical="center" wrapText="1"/>
    </xf>
    <xf numFmtId="1" fontId="5" fillId="0" borderId="3" xfId="0" applyNumberFormat="1" applyFont="1" applyBorder="1" applyAlignment="1">
      <alignment horizontal="centerContinuous" vertical="center" wrapText="1"/>
    </xf>
    <xf numFmtId="1" fontId="5" fillId="0" borderId="4" xfId="0" applyNumberFormat="1" applyFont="1" applyBorder="1" applyAlignment="1">
      <alignment horizontal="centerContinuous" vertical="center" wrapText="1"/>
    </xf>
    <xf numFmtId="2" fontId="5" fillId="0" borderId="2" xfId="0" applyNumberFormat="1" applyFont="1" applyBorder="1" applyAlignment="1">
      <alignment horizontal="centerContinuous" vertical="center" wrapText="1"/>
    </xf>
    <xf numFmtId="2" fontId="5" fillId="0" borderId="3" xfId="0" applyNumberFormat="1" applyFont="1" applyBorder="1" applyAlignment="1">
      <alignment horizontal="centerContinuous" vertical="center" wrapText="1"/>
    </xf>
    <xf numFmtId="2" fontId="5" fillId="0" borderId="4" xfId="0" applyNumberFormat="1" applyFont="1" applyBorder="1" applyAlignment="1">
      <alignment horizontal="centerContinuous" vertical="center" wrapText="1"/>
    </xf>
    <xf numFmtId="0" fontId="5" fillId="0" borderId="2" xfId="0" applyNumberFormat="1" applyFont="1" applyBorder="1" applyAlignment="1">
      <alignment horizontal="centerContinuous" vertical="center" wrapText="1"/>
    </xf>
    <xf numFmtId="0" fontId="5" fillId="0" borderId="3" xfId="0" applyNumberFormat="1" applyFont="1" applyBorder="1" applyAlignment="1">
      <alignment horizontal="centerContinuous" vertical="center" wrapText="1"/>
    </xf>
    <xf numFmtId="0" fontId="5" fillId="0" borderId="4" xfId="0" applyNumberFormat="1" applyFont="1" applyBorder="1" applyAlignment="1">
      <alignment horizontal="centerContinuous" vertical="center" wrapText="1"/>
    </xf>
    <xf numFmtId="176" fontId="5" fillId="0" borderId="2" xfId="0" applyNumberFormat="1" applyFont="1" applyBorder="1" applyAlignment="1">
      <alignment horizontal="centerContinuous" vertical="center" wrapText="1"/>
    </xf>
    <xf numFmtId="176" fontId="5" fillId="0" borderId="3" xfId="0" applyNumberFormat="1" applyFont="1" applyBorder="1" applyAlignment="1">
      <alignment horizontal="centerContinuous" vertical="center" wrapText="1"/>
    </xf>
    <xf numFmtId="176" fontId="5" fillId="0" borderId="4" xfId="0" applyNumberFormat="1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left" vertical="center" shrinkToFit="1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vertical="center" shrinkToFit="1"/>
    </xf>
    <xf numFmtId="1" fontId="5" fillId="0" borderId="10" xfId="0" applyNumberFormat="1" applyFont="1" applyBorder="1" applyAlignment="1">
      <alignment vertical="center" shrinkToFit="1"/>
    </xf>
    <xf numFmtId="1" fontId="5" fillId="0" borderId="11" xfId="0" applyNumberFormat="1" applyFont="1" applyBorder="1" applyAlignment="1">
      <alignment vertical="center" shrinkToFit="1"/>
    </xf>
    <xf numFmtId="2" fontId="5" fillId="0" borderId="9" xfId="0" applyNumberFormat="1" applyFont="1" applyBorder="1" applyAlignment="1">
      <alignment vertical="center" shrinkToFit="1"/>
    </xf>
    <xf numFmtId="2" fontId="5" fillId="0" borderId="10" xfId="0" applyNumberFormat="1" applyFont="1" applyBorder="1" applyAlignment="1">
      <alignment vertical="center" shrinkToFit="1"/>
    </xf>
    <xf numFmtId="2" fontId="5" fillId="0" borderId="11" xfId="0" applyNumberFormat="1" applyFont="1" applyBorder="1" applyAlignment="1">
      <alignment vertical="center" shrinkToFit="1"/>
    </xf>
    <xf numFmtId="176" fontId="5" fillId="0" borderId="9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1" fontId="5" fillId="0" borderId="14" xfId="0" applyNumberFormat="1" applyFont="1" applyFill="1" applyBorder="1" applyAlignment="1">
      <alignment vertical="center" shrinkToFit="1"/>
    </xf>
    <xf numFmtId="1" fontId="5" fillId="0" borderId="16" xfId="0" applyNumberFormat="1" applyFont="1" applyFill="1" applyBorder="1" applyAlignment="1">
      <alignment vertical="center" shrinkToFit="1"/>
    </xf>
    <xf numFmtId="1" fontId="5" fillId="0" borderId="15" xfId="0" applyNumberFormat="1" applyFont="1" applyFill="1" applyBorder="1" applyAlignment="1">
      <alignment vertical="center" shrinkToFit="1"/>
    </xf>
    <xf numFmtId="2" fontId="5" fillId="0" borderId="14" xfId="0" applyNumberFormat="1" applyFont="1" applyFill="1" applyBorder="1" applyAlignment="1">
      <alignment vertical="center" shrinkToFit="1"/>
    </xf>
    <xf numFmtId="2" fontId="5" fillId="0" borderId="16" xfId="0" applyNumberFormat="1" applyFont="1" applyFill="1" applyBorder="1" applyAlignment="1">
      <alignment vertical="center" shrinkToFit="1"/>
    </xf>
    <xf numFmtId="2" fontId="5" fillId="0" borderId="15" xfId="0" applyNumberFormat="1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1" fontId="5" fillId="0" borderId="17" xfId="0" applyNumberFormat="1" applyFont="1" applyFill="1" applyBorder="1" applyAlignment="1">
      <alignment vertical="center" shrinkToFit="1"/>
    </xf>
    <xf numFmtId="1" fontId="5" fillId="0" borderId="19" xfId="0" applyNumberFormat="1" applyFont="1" applyFill="1" applyBorder="1" applyAlignment="1">
      <alignment vertical="center" shrinkToFit="1"/>
    </xf>
    <xf numFmtId="1" fontId="5" fillId="0" borderId="18" xfId="0" applyNumberFormat="1" applyFont="1" applyFill="1" applyBorder="1" applyAlignment="1">
      <alignment vertical="center" shrinkToFit="1"/>
    </xf>
    <xf numFmtId="2" fontId="5" fillId="0" borderId="17" xfId="0" applyNumberFormat="1" applyFont="1" applyFill="1" applyBorder="1" applyAlignment="1">
      <alignment vertical="center" shrinkToFit="1"/>
    </xf>
    <xf numFmtId="2" fontId="5" fillId="0" borderId="19" xfId="0" applyNumberFormat="1" applyFont="1" applyFill="1" applyBorder="1" applyAlignment="1">
      <alignment vertical="center" shrinkToFit="1"/>
    </xf>
    <xf numFmtId="2" fontId="5" fillId="0" borderId="18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" fontId="5" fillId="0" borderId="20" xfId="0" applyNumberFormat="1" applyFont="1" applyFill="1" applyBorder="1" applyAlignment="1">
      <alignment vertical="center" shrinkToFit="1"/>
    </xf>
    <xf numFmtId="1" fontId="5" fillId="0" borderId="21" xfId="0" applyNumberFormat="1" applyFont="1" applyFill="1" applyBorder="1" applyAlignment="1">
      <alignment vertical="center" shrinkToFit="1"/>
    </xf>
    <xf numFmtId="1" fontId="5" fillId="0" borderId="22" xfId="0" applyNumberFormat="1" applyFont="1" applyFill="1" applyBorder="1" applyAlignment="1">
      <alignment vertical="center" shrinkToFit="1"/>
    </xf>
    <xf numFmtId="2" fontId="5" fillId="0" borderId="20" xfId="0" applyNumberFormat="1" applyFont="1" applyFill="1" applyBorder="1" applyAlignment="1">
      <alignment vertical="center" shrinkToFit="1"/>
    </xf>
    <xf numFmtId="2" fontId="5" fillId="0" borderId="21" xfId="0" applyNumberFormat="1" applyFont="1" applyFill="1" applyBorder="1" applyAlignment="1">
      <alignment vertical="center" shrinkToFit="1"/>
    </xf>
    <xf numFmtId="2" fontId="5" fillId="0" borderId="22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1" fontId="5" fillId="0" borderId="23" xfId="0" applyNumberFormat="1" applyFont="1" applyFill="1" applyBorder="1" applyAlignment="1">
      <alignment vertical="center" shrinkToFit="1"/>
    </xf>
    <xf numFmtId="1" fontId="5" fillId="0" borderId="25" xfId="0" applyNumberFormat="1" applyFont="1" applyFill="1" applyBorder="1" applyAlignment="1">
      <alignment vertical="center" shrinkToFit="1"/>
    </xf>
    <xf numFmtId="1" fontId="5" fillId="0" borderId="24" xfId="0" applyNumberFormat="1" applyFont="1" applyFill="1" applyBorder="1" applyAlignment="1">
      <alignment vertical="center" shrinkToFit="1"/>
    </xf>
    <xf numFmtId="2" fontId="5" fillId="0" borderId="23" xfId="0" applyNumberFormat="1" applyFont="1" applyFill="1" applyBorder="1" applyAlignment="1">
      <alignment vertical="center" shrinkToFit="1"/>
    </xf>
    <xf numFmtId="2" fontId="5" fillId="0" borderId="25" xfId="0" applyNumberFormat="1" applyFont="1" applyFill="1" applyBorder="1" applyAlignment="1">
      <alignment vertical="center" shrinkToFit="1"/>
    </xf>
    <xf numFmtId="2" fontId="5" fillId="0" borderId="24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" fontId="5" fillId="0" borderId="2" xfId="0" applyNumberFormat="1" applyFont="1" applyFill="1" applyBorder="1" applyAlignment="1">
      <alignment vertical="center" shrinkToFit="1"/>
    </xf>
    <xf numFmtId="1" fontId="5" fillId="0" borderId="3" xfId="0" applyNumberFormat="1" applyFont="1" applyFill="1" applyBorder="1" applyAlignment="1">
      <alignment vertical="center" shrinkToFit="1"/>
    </xf>
    <xf numFmtId="1" fontId="5" fillId="0" borderId="4" xfId="0" applyNumberFormat="1" applyFont="1" applyFill="1" applyBorder="1" applyAlignment="1">
      <alignment vertical="center" shrinkToFit="1"/>
    </xf>
    <xf numFmtId="2" fontId="5" fillId="0" borderId="2" xfId="0" applyNumberFormat="1" applyFont="1" applyFill="1" applyBorder="1" applyAlignment="1">
      <alignment vertical="center" shrinkToFit="1"/>
    </xf>
    <xf numFmtId="2" fontId="5" fillId="0" borderId="3" xfId="0" applyNumberFormat="1" applyFont="1" applyFill="1" applyBorder="1" applyAlignment="1">
      <alignment vertical="center" shrinkToFit="1"/>
    </xf>
    <xf numFmtId="2" fontId="5" fillId="0" borderId="4" xfId="0" applyNumberFormat="1" applyFont="1" applyFill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vertical="center" shrinkToFit="1"/>
    </xf>
    <xf numFmtId="1" fontId="5" fillId="0" borderId="6" xfId="0" applyNumberFormat="1" applyFont="1" applyFill="1" applyBorder="1" applyAlignment="1">
      <alignment vertical="center" shrinkToFit="1"/>
    </xf>
    <xf numFmtId="1" fontId="5" fillId="0" borderId="7" xfId="0" applyNumberFormat="1" applyFont="1" applyFill="1" applyBorder="1" applyAlignment="1">
      <alignment vertical="center" shrinkToFit="1"/>
    </xf>
    <xf numFmtId="1" fontId="5" fillId="0" borderId="8" xfId="0" applyNumberFormat="1" applyFont="1" applyFill="1" applyBorder="1" applyAlignment="1">
      <alignment vertical="center" shrinkToFit="1"/>
    </xf>
    <xf numFmtId="2" fontId="5" fillId="0" borderId="6" xfId="0" applyNumberFormat="1" applyFont="1" applyFill="1" applyBorder="1" applyAlignment="1">
      <alignment vertical="center" shrinkToFit="1"/>
    </xf>
    <xf numFmtId="2" fontId="5" fillId="0" borderId="7" xfId="0" applyNumberFormat="1" applyFont="1" applyFill="1" applyBorder="1" applyAlignment="1">
      <alignment vertical="center" shrinkToFit="1"/>
    </xf>
    <xf numFmtId="2" fontId="5" fillId="0" borderId="8" xfId="0" applyNumberFormat="1" applyFont="1" applyFill="1" applyBorder="1" applyAlignment="1">
      <alignment vertical="center" shrinkToFit="1"/>
    </xf>
    <xf numFmtId="176" fontId="5" fillId="0" borderId="6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8" xfId="0" applyNumberFormat="1" applyFont="1" applyFill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"/>
    </sheetView>
  </sheetViews>
  <sheetFormatPr defaultColWidth="8.796875" defaultRowHeight="15"/>
  <cols>
    <col min="1" max="1" width="4.19921875" style="0" customWidth="1"/>
    <col min="2" max="2" width="5.3984375" style="0" customWidth="1"/>
    <col min="3" max="8" width="3.09765625" style="0" customWidth="1"/>
    <col min="9" max="11" width="2.59765625" style="0" customWidth="1"/>
    <col min="12" max="17" width="2.5" style="0" customWidth="1"/>
    <col min="18" max="20" width="2.8984375" style="0" customWidth="1"/>
    <col min="21" max="23" width="3.19921875" style="0" customWidth="1"/>
    <col min="24" max="29" width="2.19921875" style="0" customWidth="1"/>
    <col min="30" max="32" width="2.5" style="0" customWidth="1"/>
    <col min="33" max="38" width="2.3984375" style="0" customWidth="1"/>
    <col min="39" max="41" width="2" style="0" customWidth="1"/>
    <col min="42" max="44" width="2.59765625" style="0" customWidth="1"/>
    <col min="45" max="47" width="2.09765625" style="0" customWidth="1"/>
  </cols>
  <sheetData>
    <row r="1" spans="1:47" ht="24" customHeight="1">
      <c r="A1" s="1"/>
      <c r="B1" s="36"/>
      <c r="C1" s="2" t="s">
        <v>0</v>
      </c>
      <c r="D1" s="3"/>
      <c r="E1" s="4"/>
      <c r="F1" s="2" t="s">
        <v>1</v>
      </c>
      <c r="G1" s="3"/>
      <c r="H1" s="4"/>
      <c r="I1" s="2" t="s">
        <v>2</v>
      </c>
      <c r="J1" s="3"/>
      <c r="K1" s="4"/>
      <c r="L1" s="2" t="s">
        <v>3</v>
      </c>
      <c r="M1" s="3"/>
      <c r="N1" s="4"/>
      <c r="O1" s="2" t="s">
        <v>4</v>
      </c>
      <c r="P1" s="3"/>
      <c r="Q1" s="4"/>
      <c r="R1" s="2" t="s">
        <v>17</v>
      </c>
      <c r="S1" s="3"/>
      <c r="T1" s="4"/>
      <c r="U1" s="5" t="s">
        <v>5</v>
      </c>
      <c r="V1" s="6"/>
      <c r="W1" s="7"/>
      <c r="X1" s="8" t="s">
        <v>6</v>
      </c>
      <c r="Y1" s="9"/>
      <c r="Z1" s="10"/>
      <c r="AA1" s="8" t="s">
        <v>7</v>
      </c>
      <c r="AB1" s="9"/>
      <c r="AC1" s="10"/>
      <c r="AD1" s="11" t="s">
        <v>8</v>
      </c>
      <c r="AE1" s="12"/>
      <c r="AF1" s="13"/>
      <c r="AG1" s="8" t="s">
        <v>9</v>
      </c>
      <c r="AH1" s="9"/>
      <c r="AI1" s="10"/>
      <c r="AJ1" s="8" t="s">
        <v>10</v>
      </c>
      <c r="AK1" s="9"/>
      <c r="AL1" s="10"/>
      <c r="AM1" s="8" t="s">
        <v>11</v>
      </c>
      <c r="AN1" s="9"/>
      <c r="AO1" s="10"/>
      <c r="AP1" s="5" t="s">
        <v>12</v>
      </c>
      <c r="AQ1" s="6"/>
      <c r="AR1" s="7"/>
      <c r="AS1" s="8" t="s">
        <v>13</v>
      </c>
      <c r="AT1" s="9"/>
      <c r="AU1" s="10"/>
    </row>
    <row r="2" spans="1:47" ht="9" customHeight="1">
      <c r="A2" s="14"/>
      <c r="B2" s="37"/>
      <c r="C2" s="15" t="s">
        <v>14</v>
      </c>
      <c r="D2" s="16" t="s">
        <v>15</v>
      </c>
      <c r="E2" s="17" t="s">
        <v>16</v>
      </c>
      <c r="F2" s="15" t="s">
        <v>14</v>
      </c>
      <c r="G2" s="16" t="s">
        <v>15</v>
      </c>
      <c r="H2" s="17" t="s">
        <v>16</v>
      </c>
      <c r="I2" s="15" t="s">
        <v>14</v>
      </c>
      <c r="J2" s="16" t="s">
        <v>15</v>
      </c>
      <c r="K2" s="17" t="s">
        <v>16</v>
      </c>
      <c r="L2" s="15" t="s">
        <v>14</v>
      </c>
      <c r="M2" s="16" t="s">
        <v>15</v>
      </c>
      <c r="N2" s="17" t="s">
        <v>18</v>
      </c>
      <c r="O2" s="15" t="s">
        <v>14</v>
      </c>
      <c r="P2" s="16" t="s">
        <v>15</v>
      </c>
      <c r="Q2" s="17" t="s">
        <v>16</v>
      </c>
      <c r="R2" s="15" t="s">
        <v>14</v>
      </c>
      <c r="S2" s="16" t="s">
        <v>15</v>
      </c>
      <c r="T2" s="17" t="s">
        <v>16</v>
      </c>
      <c r="U2" s="18" t="s">
        <v>14</v>
      </c>
      <c r="V2" s="19" t="s">
        <v>15</v>
      </c>
      <c r="W2" s="20" t="s">
        <v>16</v>
      </c>
      <c r="X2" s="21" t="s">
        <v>14</v>
      </c>
      <c r="Y2" s="22" t="s">
        <v>15</v>
      </c>
      <c r="Z2" s="23" t="s">
        <v>16</v>
      </c>
      <c r="AA2" s="21" t="s">
        <v>14</v>
      </c>
      <c r="AB2" s="22" t="s">
        <v>15</v>
      </c>
      <c r="AC2" s="23" t="s">
        <v>16</v>
      </c>
      <c r="AD2" s="24" t="s">
        <v>14</v>
      </c>
      <c r="AE2" s="25" t="s">
        <v>15</v>
      </c>
      <c r="AF2" s="26" t="s">
        <v>16</v>
      </c>
      <c r="AG2" s="21" t="s">
        <v>14</v>
      </c>
      <c r="AH2" s="22" t="s">
        <v>15</v>
      </c>
      <c r="AI2" s="23" t="s">
        <v>16</v>
      </c>
      <c r="AJ2" s="21" t="s">
        <v>14</v>
      </c>
      <c r="AK2" s="22" t="s">
        <v>15</v>
      </c>
      <c r="AL2" s="23" t="s">
        <v>16</v>
      </c>
      <c r="AM2" s="21" t="s">
        <v>14</v>
      </c>
      <c r="AN2" s="22" t="s">
        <v>15</v>
      </c>
      <c r="AO2" s="23" t="s">
        <v>16</v>
      </c>
      <c r="AP2" s="18" t="s">
        <v>14</v>
      </c>
      <c r="AQ2" s="19" t="s">
        <v>15</v>
      </c>
      <c r="AR2" s="20" t="s">
        <v>16</v>
      </c>
      <c r="AS2" s="21" t="s">
        <v>14</v>
      </c>
      <c r="AT2" s="22" t="s">
        <v>15</v>
      </c>
      <c r="AU2" s="23" t="s">
        <v>16</v>
      </c>
    </row>
    <row r="3" spans="1:47" ht="7.5" customHeight="1">
      <c r="A3" s="38" t="s">
        <v>19</v>
      </c>
      <c r="B3" s="39" t="s">
        <v>19</v>
      </c>
      <c r="C3" s="40">
        <v>481</v>
      </c>
      <c r="D3" s="41">
        <v>409</v>
      </c>
      <c r="E3" s="42">
        <f aca="true" t="shared" si="0" ref="E3:E34">C3+D3</f>
        <v>890</v>
      </c>
      <c r="F3" s="40">
        <v>220</v>
      </c>
      <c r="G3" s="41">
        <v>156</v>
      </c>
      <c r="H3" s="42">
        <f aca="true" t="shared" si="1" ref="H3:H34">F3+G3</f>
        <v>376</v>
      </c>
      <c r="I3" s="40">
        <f aca="true" t="shared" si="2" ref="I3:I34">F3/C3*100</f>
        <v>45.73804573804574</v>
      </c>
      <c r="J3" s="41">
        <f aca="true" t="shared" si="3" ref="J3:J34">G3/D3*100</f>
        <v>38.141809290953546</v>
      </c>
      <c r="K3" s="42">
        <f aca="true" t="shared" si="4" ref="K3:K34">H3/E3*100</f>
        <v>42.247191011235955</v>
      </c>
      <c r="L3" s="40">
        <v>77</v>
      </c>
      <c r="M3" s="41">
        <v>63</v>
      </c>
      <c r="N3" s="42">
        <f aca="true" t="shared" si="5" ref="N3:N34">L3+M3</f>
        <v>140</v>
      </c>
      <c r="O3" s="40">
        <f aca="true" t="shared" si="6" ref="O3:O34">L3/F3*100</f>
        <v>35</v>
      </c>
      <c r="P3" s="41">
        <f aca="true" t="shared" si="7" ref="P3:P34">M3/G3*100</f>
        <v>40.38461538461539</v>
      </c>
      <c r="Q3" s="42">
        <f aca="true" t="shared" si="8" ref="Q3:Q34">N3/H3*100</f>
        <v>37.234042553191486</v>
      </c>
      <c r="R3" s="40">
        <v>969</v>
      </c>
      <c r="S3" s="41">
        <v>670</v>
      </c>
      <c r="T3" s="42">
        <f aca="true" t="shared" si="9" ref="T3:T34">R3+S3</f>
        <v>1639</v>
      </c>
      <c r="U3" s="43">
        <f aca="true" t="shared" si="10" ref="U3:U34">R3/C3</f>
        <v>2.0145530145530146</v>
      </c>
      <c r="V3" s="44">
        <f aca="true" t="shared" si="11" ref="V3:V34">S3/D3</f>
        <v>1.6381418092909537</v>
      </c>
      <c r="W3" s="45">
        <f aca="true" t="shared" si="12" ref="W3:W34">T3/E3</f>
        <v>1.841573033707865</v>
      </c>
      <c r="X3" s="40">
        <v>94</v>
      </c>
      <c r="Y3" s="41">
        <v>95</v>
      </c>
      <c r="Z3" s="42">
        <f aca="true" t="shared" si="13" ref="Z3:Z15">X3+Y3</f>
        <v>189</v>
      </c>
      <c r="AA3" s="40">
        <v>6</v>
      </c>
      <c r="AB3" s="41">
        <v>3</v>
      </c>
      <c r="AC3" s="42">
        <f aca="true" t="shared" si="14" ref="AC3:AC48">AA3+AB3</f>
        <v>9</v>
      </c>
      <c r="AD3" s="43">
        <f aca="true" t="shared" si="15" ref="AD3:AD48">AA3/C3*100</f>
        <v>1.2474012474012475</v>
      </c>
      <c r="AE3" s="44">
        <f aca="true" t="shared" si="16" ref="AE3:AE48">AB3/D3*100</f>
        <v>0.7334963325183375</v>
      </c>
      <c r="AF3" s="45">
        <f aca="true" t="shared" si="17" ref="AF3:AF48">AC3/E3*100</f>
        <v>1.0112359550561798</v>
      </c>
      <c r="AG3" s="40">
        <v>5</v>
      </c>
      <c r="AH3" s="41">
        <v>3</v>
      </c>
      <c r="AI3" s="42">
        <f>AG3+AH3</f>
        <v>8</v>
      </c>
      <c r="AJ3" s="40">
        <f aca="true" t="shared" si="18" ref="AJ3:AL4">AG3/AA3*100</f>
        <v>83.33333333333334</v>
      </c>
      <c r="AK3" s="41">
        <f t="shared" si="18"/>
        <v>100</v>
      </c>
      <c r="AL3" s="42">
        <f t="shared" si="18"/>
        <v>88.88888888888889</v>
      </c>
      <c r="AM3" s="40">
        <v>11</v>
      </c>
      <c r="AN3" s="41">
        <v>6</v>
      </c>
      <c r="AO3" s="42">
        <f aca="true" t="shared" si="19" ref="AO3:AO48">AM3+AN3</f>
        <v>17</v>
      </c>
      <c r="AP3" s="46">
        <f aca="true" t="shared" si="20" ref="AP3:AP48">AM3/C3</f>
        <v>0.02286902286902287</v>
      </c>
      <c r="AQ3" s="47">
        <f aca="true" t="shared" si="21" ref="AQ3:AQ48">AN3/D3</f>
        <v>0.014669926650366748</v>
      </c>
      <c r="AR3" s="48">
        <f aca="true" t="shared" si="22" ref="AR3:AR48">AO3/E3</f>
        <v>0.019101123595505618</v>
      </c>
      <c r="AS3" s="40">
        <v>1</v>
      </c>
      <c r="AT3" s="41">
        <v>0</v>
      </c>
      <c r="AU3" s="42">
        <f aca="true" t="shared" si="23" ref="AU3:AU23">AS3+AT3</f>
        <v>1</v>
      </c>
    </row>
    <row r="4" spans="1:47" ht="7.5" customHeight="1">
      <c r="A4" s="49"/>
      <c r="B4" s="50" t="s">
        <v>20</v>
      </c>
      <c r="C4" s="51">
        <f>C3-C5</f>
        <v>449</v>
      </c>
      <c r="D4" s="52">
        <f>D3-D5</f>
        <v>384</v>
      </c>
      <c r="E4" s="53">
        <f t="shared" si="0"/>
        <v>833</v>
      </c>
      <c r="F4" s="51">
        <f>F3-F5</f>
        <v>202</v>
      </c>
      <c r="G4" s="52">
        <f>G3-G5</f>
        <v>142</v>
      </c>
      <c r="H4" s="53">
        <f t="shared" si="1"/>
        <v>344</v>
      </c>
      <c r="I4" s="51">
        <f t="shared" si="2"/>
        <v>44.98886414253897</v>
      </c>
      <c r="J4" s="52">
        <f t="shared" si="3"/>
        <v>36.97916666666667</v>
      </c>
      <c r="K4" s="53">
        <f t="shared" si="4"/>
        <v>41.29651860744298</v>
      </c>
      <c r="L4" s="51">
        <f>L3-L5</f>
        <v>71</v>
      </c>
      <c r="M4" s="52">
        <f>M3-M5</f>
        <v>59</v>
      </c>
      <c r="N4" s="53">
        <f t="shared" si="5"/>
        <v>130</v>
      </c>
      <c r="O4" s="51">
        <f t="shared" si="6"/>
        <v>35.148514851485146</v>
      </c>
      <c r="P4" s="52">
        <f t="shared" si="7"/>
        <v>41.54929577464789</v>
      </c>
      <c r="Q4" s="53">
        <f t="shared" si="8"/>
        <v>37.7906976744186</v>
      </c>
      <c r="R4" s="51">
        <f>R3-R5</f>
        <v>882</v>
      </c>
      <c r="S4" s="52">
        <f>S3-S5</f>
        <v>606</v>
      </c>
      <c r="T4" s="53">
        <f t="shared" si="9"/>
        <v>1488</v>
      </c>
      <c r="U4" s="54">
        <f t="shared" si="10"/>
        <v>1.9643652561247216</v>
      </c>
      <c r="V4" s="55">
        <f t="shared" si="11"/>
        <v>1.578125</v>
      </c>
      <c r="W4" s="56">
        <f t="shared" si="12"/>
        <v>1.7863145258103241</v>
      </c>
      <c r="X4" s="51">
        <f>X3-X5</f>
        <v>88</v>
      </c>
      <c r="Y4" s="52">
        <f>Y3-Y5</f>
        <v>90</v>
      </c>
      <c r="Z4" s="53">
        <f t="shared" si="13"/>
        <v>178</v>
      </c>
      <c r="AA4" s="51">
        <f>AA3-AA5</f>
        <v>6</v>
      </c>
      <c r="AB4" s="52">
        <f>AB3-AB5</f>
        <v>3</v>
      </c>
      <c r="AC4" s="53">
        <f t="shared" si="14"/>
        <v>9</v>
      </c>
      <c r="AD4" s="54">
        <f t="shared" si="15"/>
        <v>1.3363028953229399</v>
      </c>
      <c r="AE4" s="55">
        <f t="shared" si="16"/>
        <v>0.78125</v>
      </c>
      <c r="AF4" s="56">
        <f t="shared" si="17"/>
        <v>1.0804321728691477</v>
      </c>
      <c r="AG4" s="51">
        <f>AG3-AG5</f>
        <v>5</v>
      </c>
      <c r="AH4" s="52">
        <f>AH3-AH5</f>
        <v>3</v>
      </c>
      <c r="AI4" s="53">
        <f>AG4+AH4</f>
        <v>8</v>
      </c>
      <c r="AJ4" s="51">
        <f t="shared" si="18"/>
        <v>83.33333333333334</v>
      </c>
      <c r="AK4" s="52">
        <f t="shared" si="18"/>
        <v>100</v>
      </c>
      <c r="AL4" s="53">
        <f t="shared" si="18"/>
        <v>88.88888888888889</v>
      </c>
      <c r="AM4" s="51">
        <f>AM3-AM5</f>
        <v>11</v>
      </c>
      <c r="AN4" s="52">
        <f>AN3-AN5</f>
        <v>6</v>
      </c>
      <c r="AO4" s="53">
        <f t="shared" si="19"/>
        <v>17</v>
      </c>
      <c r="AP4" s="57">
        <f t="shared" si="20"/>
        <v>0.024498886414253896</v>
      </c>
      <c r="AQ4" s="58">
        <f t="shared" si="21"/>
        <v>0.015625</v>
      </c>
      <c r="AR4" s="59">
        <f t="shared" si="22"/>
        <v>0.02040816326530612</v>
      </c>
      <c r="AS4" s="51">
        <f>AS3-AS5</f>
        <v>0</v>
      </c>
      <c r="AT4" s="52">
        <f>AT3-AT5</f>
        <v>0</v>
      </c>
      <c r="AU4" s="53">
        <f t="shared" si="23"/>
        <v>0</v>
      </c>
    </row>
    <row r="5" spans="1:47" ht="7.5" customHeight="1">
      <c r="A5" s="49"/>
      <c r="B5" s="50" t="s">
        <v>21</v>
      </c>
      <c r="C5" s="51">
        <v>32</v>
      </c>
      <c r="D5" s="52">
        <v>25</v>
      </c>
      <c r="E5" s="53">
        <f t="shared" si="0"/>
        <v>57</v>
      </c>
      <c r="F5" s="51">
        <v>18</v>
      </c>
      <c r="G5" s="52">
        <v>14</v>
      </c>
      <c r="H5" s="53">
        <f t="shared" si="1"/>
        <v>32</v>
      </c>
      <c r="I5" s="51">
        <f t="shared" si="2"/>
        <v>56.25</v>
      </c>
      <c r="J5" s="52">
        <f t="shared" si="3"/>
        <v>56.00000000000001</v>
      </c>
      <c r="K5" s="53">
        <f t="shared" si="4"/>
        <v>56.14035087719298</v>
      </c>
      <c r="L5" s="51">
        <v>6</v>
      </c>
      <c r="M5" s="52">
        <v>4</v>
      </c>
      <c r="N5" s="53">
        <f t="shared" si="5"/>
        <v>10</v>
      </c>
      <c r="O5" s="51">
        <f t="shared" si="6"/>
        <v>33.33333333333333</v>
      </c>
      <c r="P5" s="52">
        <f t="shared" si="7"/>
        <v>28.57142857142857</v>
      </c>
      <c r="Q5" s="53">
        <f t="shared" si="8"/>
        <v>31.25</v>
      </c>
      <c r="R5" s="51">
        <v>87</v>
      </c>
      <c r="S5" s="52">
        <v>64</v>
      </c>
      <c r="T5" s="53">
        <f t="shared" si="9"/>
        <v>151</v>
      </c>
      <c r="U5" s="54">
        <f t="shared" si="10"/>
        <v>2.71875</v>
      </c>
      <c r="V5" s="55">
        <f t="shared" si="11"/>
        <v>2.56</v>
      </c>
      <c r="W5" s="56">
        <f t="shared" si="12"/>
        <v>2.6491228070175437</v>
      </c>
      <c r="X5" s="51">
        <v>6</v>
      </c>
      <c r="Y5" s="52">
        <v>5</v>
      </c>
      <c r="Z5" s="53">
        <f t="shared" si="13"/>
        <v>11</v>
      </c>
      <c r="AA5" s="51">
        <v>0</v>
      </c>
      <c r="AB5" s="52">
        <v>0</v>
      </c>
      <c r="AC5" s="53">
        <f t="shared" si="14"/>
        <v>0</v>
      </c>
      <c r="AD5" s="54">
        <f t="shared" si="15"/>
        <v>0</v>
      </c>
      <c r="AE5" s="55">
        <f t="shared" si="16"/>
        <v>0</v>
      </c>
      <c r="AF5" s="56">
        <f t="shared" si="17"/>
        <v>0</v>
      </c>
      <c r="AG5" s="60"/>
      <c r="AH5" s="61"/>
      <c r="AI5" s="62"/>
      <c r="AJ5" s="60"/>
      <c r="AK5" s="61"/>
      <c r="AL5" s="62"/>
      <c r="AM5" s="51">
        <v>0</v>
      </c>
      <c r="AN5" s="52">
        <v>0</v>
      </c>
      <c r="AO5" s="53">
        <f t="shared" si="19"/>
        <v>0</v>
      </c>
      <c r="AP5" s="57">
        <f t="shared" si="20"/>
        <v>0</v>
      </c>
      <c r="AQ5" s="58">
        <f t="shared" si="21"/>
        <v>0</v>
      </c>
      <c r="AR5" s="59">
        <f t="shared" si="22"/>
        <v>0</v>
      </c>
      <c r="AS5" s="51">
        <v>1</v>
      </c>
      <c r="AT5" s="52">
        <v>0</v>
      </c>
      <c r="AU5" s="53">
        <f t="shared" si="23"/>
        <v>1</v>
      </c>
    </row>
    <row r="6" spans="1:47" ht="7.5" customHeight="1">
      <c r="A6" s="49" t="s">
        <v>22</v>
      </c>
      <c r="B6" s="50" t="s">
        <v>22</v>
      </c>
      <c r="C6" s="51">
        <v>306</v>
      </c>
      <c r="D6" s="52">
        <v>230</v>
      </c>
      <c r="E6" s="53">
        <f t="shared" si="0"/>
        <v>536</v>
      </c>
      <c r="F6" s="51">
        <v>181</v>
      </c>
      <c r="G6" s="52">
        <v>139</v>
      </c>
      <c r="H6" s="53">
        <f t="shared" si="1"/>
        <v>320</v>
      </c>
      <c r="I6" s="51">
        <f t="shared" si="2"/>
        <v>59.150326797385624</v>
      </c>
      <c r="J6" s="52">
        <f t="shared" si="3"/>
        <v>60.43478260869565</v>
      </c>
      <c r="K6" s="53">
        <f t="shared" si="4"/>
        <v>59.70149253731343</v>
      </c>
      <c r="L6" s="51">
        <v>64</v>
      </c>
      <c r="M6" s="52">
        <v>38</v>
      </c>
      <c r="N6" s="53">
        <f t="shared" si="5"/>
        <v>102</v>
      </c>
      <c r="O6" s="51">
        <f t="shared" si="6"/>
        <v>35.35911602209944</v>
      </c>
      <c r="P6" s="52">
        <f t="shared" si="7"/>
        <v>27.33812949640288</v>
      </c>
      <c r="Q6" s="53">
        <f t="shared" si="8"/>
        <v>31.874999999999996</v>
      </c>
      <c r="R6" s="51">
        <v>805</v>
      </c>
      <c r="S6" s="52">
        <v>604</v>
      </c>
      <c r="T6" s="53">
        <f t="shared" si="9"/>
        <v>1409</v>
      </c>
      <c r="U6" s="54">
        <f t="shared" si="10"/>
        <v>2.630718954248366</v>
      </c>
      <c r="V6" s="55">
        <f t="shared" si="11"/>
        <v>2.626086956521739</v>
      </c>
      <c r="W6" s="56">
        <f t="shared" si="12"/>
        <v>2.628731343283582</v>
      </c>
      <c r="X6" s="51">
        <v>15</v>
      </c>
      <c r="Y6" s="52">
        <v>18</v>
      </c>
      <c r="Z6" s="53">
        <f t="shared" si="13"/>
        <v>33</v>
      </c>
      <c r="AA6" s="51">
        <v>1</v>
      </c>
      <c r="AB6" s="52">
        <v>1</v>
      </c>
      <c r="AC6" s="53">
        <f t="shared" si="14"/>
        <v>2</v>
      </c>
      <c r="AD6" s="54">
        <f t="shared" si="15"/>
        <v>0.32679738562091504</v>
      </c>
      <c r="AE6" s="55">
        <f t="shared" si="16"/>
        <v>0.43478260869565216</v>
      </c>
      <c r="AF6" s="56">
        <f t="shared" si="17"/>
        <v>0.3731343283582089</v>
      </c>
      <c r="AG6" s="51">
        <v>1</v>
      </c>
      <c r="AH6" s="52">
        <v>1</v>
      </c>
      <c r="AI6" s="53">
        <f>AG6+AH6</f>
        <v>2</v>
      </c>
      <c r="AJ6" s="51">
        <f aca="true" t="shared" si="24" ref="AJ6:AL7">AG6/AA6*100</f>
        <v>100</v>
      </c>
      <c r="AK6" s="52">
        <f t="shared" si="24"/>
        <v>100</v>
      </c>
      <c r="AL6" s="53">
        <f t="shared" si="24"/>
        <v>100</v>
      </c>
      <c r="AM6" s="51">
        <v>1</v>
      </c>
      <c r="AN6" s="52">
        <v>2</v>
      </c>
      <c r="AO6" s="53">
        <f t="shared" si="19"/>
        <v>3</v>
      </c>
      <c r="AP6" s="57">
        <f t="shared" si="20"/>
        <v>0.0032679738562091504</v>
      </c>
      <c r="AQ6" s="58">
        <f t="shared" si="21"/>
        <v>0.008695652173913044</v>
      </c>
      <c r="AR6" s="59">
        <f t="shared" si="22"/>
        <v>0.005597014925373134</v>
      </c>
      <c r="AS6" s="51">
        <v>0</v>
      </c>
      <c r="AT6" s="52">
        <v>1</v>
      </c>
      <c r="AU6" s="53">
        <f t="shared" si="23"/>
        <v>1</v>
      </c>
    </row>
    <row r="7" spans="1:47" ht="7.5" customHeight="1">
      <c r="A7" s="49" t="s">
        <v>23</v>
      </c>
      <c r="B7" s="50" t="s">
        <v>23</v>
      </c>
      <c r="C7" s="51">
        <v>158</v>
      </c>
      <c r="D7" s="52">
        <v>152</v>
      </c>
      <c r="E7" s="53">
        <f t="shared" si="0"/>
        <v>310</v>
      </c>
      <c r="F7" s="51">
        <v>108</v>
      </c>
      <c r="G7" s="52">
        <v>97</v>
      </c>
      <c r="H7" s="53">
        <f t="shared" si="1"/>
        <v>205</v>
      </c>
      <c r="I7" s="51">
        <f t="shared" si="2"/>
        <v>68.35443037974683</v>
      </c>
      <c r="J7" s="52">
        <f t="shared" si="3"/>
        <v>63.81578947368421</v>
      </c>
      <c r="K7" s="53">
        <f t="shared" si="4"/>
        <v>66.12903225806451</v>
      </c>
      <c r="L7" s="51">
        <v>39</v>
      </c>
      <c r="M7" s="52">
        <v>21</v>
      </c>
      <c r="N7" s="53">
        <f t="shared" si="5"/>
        <v>60</v>
      </c>
      <c r="O7" s="51">
        <f t="shared" si="6"/>
        <v>36.11111111111111</v>
      </c>
      <c r="P7" s="52">
        <f t="shared" si="7"/>
        <v>21.649484536082475</v>
      </c>
      <c r="Q7" s="53">
        <f t="shared" si="8"/>
        <v>29.268292682926827</v>
      </c>
      <c r="R7" s="51">
        <v>536</v>
      </c>
      <c r="S7" s="52">
        <v>464</v>
      </c>
      <c r="T7" s="53">
        <f t="shared" si="9"/>
        <v>1000</v>
      </c>
      <c r="U7" s="54">
        <f t="shared" si="10"/>
        <v>3.392405063291139</v>
      </c>
      <c r="V7" s="55">
        <f t="shared" si="11"/>
        <v>3.0526315789473686</v>
      </c>
      <c r="W7" s="56">
        <f t="shared" si="12"/>
        <v>3.225806451612903</v>
      </c>
      <c r="X7" s="51">
        <v>75</v>
      </c>
      <c r="Y7" s="52">
        <v>46</v>
      </c>
      <c r="Z7" s="53">
        <f t="shared" si="13"/>
        <v>121</v>
      </c>
      <c r="AA7" s="51">
        <v>12</v>
      </c>
      <c r="AB7" s="52">
        <v>10</v>
      </c>
      <c r="AC7" s="53">
        <f t="shared" si="14"/>
        <v>22</v>
      </c>
      <c r="AD7" s="54">
        <f t="shared" si="15"/>
        <v>7.59493670886076</v>
      </c>
      <c r="AE7" s="55">
        <f t="shared" si="16"/>
        <v>6.578947368421052</v>
      </c>
      <c r="AF7" s="56">
        <f t="shared" si="17"/>
        <v>7.096774193548387</v>
      </c>
      <c r="AG7" s="51">
        <v>2</v>
      </c>
      <c r="AH7" s="52">
        <v>1</v>
      </c>
      <c r="AI7" s="53">
        <f>AG7+AH7</f>
        <v>3</v>
      </c>
      <c r="AJ7" s="51">
        <f t="shared" si="24"/>
        <v>16.666666666666664</v>
      </c>
      <c r="AK7" s="52">
        <f t="shared" si="24"/>
        <v>10</v>
      </c>
      <c r="AL7" s="53">
        <f t="shared" si="24"/>
        <v>13.636363636363635</v>
      </c>
      <c r="AM7" s="51">
        <v>6</v>
      </c>
      <c r="AN7" s="52">
        <v>1</v>
      </c>
      <c r="AO7" s="53">
        <f t="shared" si="19"/>
        <v>7</v>
      </c>
      <c r="AP7" s="57">
        <f t="shared" si="20"/>
        <v>0.0379746835443038</v>
      </c>
      <c r="AQ7" s="58">
        <f t="shared" si="21"/>
        <v>0.006578947368421052</v>
      </c>
      <c r="AR7" s="59">
        <f t="shared" si="22"/>
        <v>0.02258064516129032</v>
      </c>
      <c r="AS7" s="51">
        <v>2</v>
      </c>
      <c r="AT7" s="52">
        <v>0</v>
      </c>
      <c r="AU7" s="53">
        <f t="shared" si="23"/>
        <v>2</v>
      </c>
    </row>
    <row r="8" spans="1:47" ht="7.5" customHeight="1">
      <c r="A8" s="49"/>
      <c r="B8" s="50" t="s">
        <v>24</v>
      </c>
      <c r="C8" s="51">
        <f>C7-C9-C10</f>
        <v>125</v>
      </c>
      <c r="D8" s="52">
        <f>D7-D9-D10</f>
        <v>116</v>
      </c>
      <c r="E8" s="53">
        <f t="shared" si="0"/>
        <v>241</v>
      </c>
      <c r="F8" s="51">
        <f>F7-F9-F10</f>
        <v>84</v>
      </c>
      <c r="G8" s="52">
        <f>G7-G9-G10</f>
        <v>76</v>
      </c>
      <c r="H8" s="53">
        <f t="shared" si="1"/>
        <v>160</v>
      </c>
      <c r="I8" s="51">
        <f t="shared" si="2"/>
        <v>67.2</v>
      </c>
      <c r="J8" s="52">
        <f t="shared" si="3"/>
        <v>65.51724137931035</v>
      </c>
      <c r="K8" s="53">
        <f t="shared" si="4"/>
        <v>66.39004149377593</v>
      </c>
      <c r="L8" s="51">
        <f>L7-L9-L10</f>
        <v>31</v>
      </c>
      <c r="M8" s="52">
        <f>M7-M9-M10</f>
        <v>16</v>
      </c>
      <c r="N8" s="53">
        <f t="shared" si="5"/>
        <v>47</v>
      </c>
      <c r="O8" s="51">
        <f t="shared" si="6"/>
        <v>36.904761904761905</v>
      </c>
      <c r="P8" s="52">
        <f t="shared" si="7"/>
        <v>21.052631578947366</v>
      </c>
      <c r="Q8" s="53">
        <f t="shared" si="8"/>
        <v>29.375</v>
      </c>
      <c r="R8" s="51">
        <f>R7-R9-R10</f>
        <v>434</v>
      </c>
      <c r="S8" s="52">
        <f>S7-S9-S10</f>
        <v>394</v>
      </c>
      <c r="T8" s="53">
        <f t="shared" si="9"/>
        <v>828</v>
      </c>
      <c r="U8" s="54">
        <f t="shared" si="10"/>
        <v>3.472</v>
      </c>
      <c r="V8" s="55">
        <f t="shared" si="11"/>
        <v>3.396551724137931</v>
      </c>
      <c r="W8" s="56">
        <f t="shared" si="12"/>
        <v>3.4356846473029043</v>
      </c>
      <c r="X8" s="51">
        <f>X7-X9-X10</f>
        <v>69</v>
      </c>
      <c r="Y8" s="52">
        <f>Y7-Y9-Y10</f>
        <v>42</v>
      </c>
      <c r="Z8" s="53">
        <f t="shared" si="13"/>
        <v>111</v>
      </c>
      <c r="AA8" s="51">
        <v>0</v>
      </c>
      <c r="AB8" s="52">
        <v>0</v>
      </c>
      <c r="AC8" s="53">
        <f t="shared" si="14"/>
        <v>0</v>
      </c>
      <c r="AD8" s="54">
        <f t="shared" si="15"/>
        <v>0</v>
      </c>
      <c r="AE8" s="55">
        <f t="shared" si="16"/>
        <v>0</v>
      </c>
      <c r="AF8" s="56">
        <f t="shared" si="17"/>
        <v>0</v>
      </c>
      <c r="AG8" s="60"/>
      <c r="AH8" s="61"/>
      <c r="AI8" s="62"/>
      <c r="AJ8" s="60"/>
      <c r="AK8" s="61"/>
      <c r="AL8" s="62"/>
      <c r="AM8" s="51">
        <v>0</v>
      </c>
      <c r="AN8" s="52">
        <v>0</v>
      </c>
      <c r="AO8" s="53">
        <f t="shared" si="19"/>
        <v>0</v>
      </c>
      <c r="AP8" s="57">
        <f t="shared" si="20"/>
        <v>0</v>
      </c>
      <c r="AQ8" s="58">
        <f t="shared" si="21"/>
        <v>0</v>
      </c>
      <c r="AR8" s="59">
        <f t="shared" si="22"/>
        <v>0</v>
      </c>
      <c r="AS8" s="51">
        <v>0</v>
      </c>
      <c r="AT8" s="52">
        <v>0</v>
      </c>
      <c r="AU8" s="53">
        <f t="shared" si="23"/>
        <v>0</v>
      </c>
    </row>
    <row r="9" spans="1:47" ht="7.5" customHeight="1">
      <c r="A9" s="49"/>
      <c r="B9" s="50" t="s">
        <v>25</v>
      </c>
      <c r="C9" s="51">
        <v>26</v>
      </c>
      <c r="D9" s="52">
        <v>26</v>
      </c>
      <c r="E9" s="53">
        <f t="shared" si="0"/>
        <v>52</v>
      </c>
      <c r="F9" s="51">
        <v>21</v>
      </c>
      <c r="G9" s="52">
        <v>14</v>
      </c>
      <c r="H9" s="53">
        <f t="shared" si="1"/>
        <v>35</v>
      </c>
      <c r="I9" s="51">
        <f t="shared" si="2"/>
        <v>80.76923076923077</v>
      </c>
      <c r="J9" s="52">
        <f t="shared" si="3"/>
        <v>53.84615384615385</v>
      </c>
      <c r="K9" s="53">
        <f t="shared" si="4"/>
        <v>67.3076923076923</v>
      </c>
      <c r="L9" s="51">
        <v>8</v>
      </c>
      <c r="M9" s="52">
        <v>3</v>
      </c>
      <c r="N9" s="53">
        <f t="shared" si="5"/>
        <v>11</v>
      </c>
      <c r="O9" s="51">
        <f t="shared" si="6"/>
        <v>38.095238095238095</v>
      </c>
      <c r="P9" s="52">
        <f t="shared" si="7"/>
        <v>21.428571428571427</v>
      </c>
      <c r="Q9" s="53">
        <f t="shared" si="8"/>
        <v>31.428571428571427</v>
      </c>
      <c r="R9" s="51">
        <v>95</v>
      </c>
      <c r="S9" s="52">
        <v>51</v>
      </c>
      <c r="T9" s="53">
        <f t="shared" si="9"/>
        <v>146</v>
      </c>
      <c r="U9" s="54">
        <f t="shared" si="10"/>
        <v>3.6538461538461537</v>
      </c>
      <c r="V9" s="55">
        <f t="shared" si="11"/>
        <v>1.9615384615384615</v>
      </c>
      <c r="W9" s="56">
        <f t="shared" si="12"/>
        <v>2.8076923076923075</v>
      </c>
      <c r="X9" s="51">
        <v>3</v>
      </c>
      <c r="Y9" s="52">
        <v>3</v>
      </c>
      <c r="Z9" s="53">
        <f t="shared" si="13"/>
        <v>6</v>
      </c>
      <c r="AA9" s="51">
        <v>3</v>
      </c>
      <c r="AB9" s="52">
        <v>1</v>
      </c>
      <c r="AC9" s="53">
        <f t="shared" si="14"/>
        <v>4</v>
      </c>
      <c r="AD9" s="54">
        <f t="shared" si="15"/>
        <v>11.538461538461538</v>
      </c>
      <c r="AE9" s="55">
        <f t="shared" si="16"/>
        <v>3.8461538461538463</v>
      </c>
      <c r="AF9" s="56">
        <f t="shared" si="17"/>
        <v>7.6923076923076925</v>
      </c>
      <c r="AG9" s="51">
        <v>2</v>
      </c>
      <c r="AH9" s="52">
        <v>1</v>
      </c>
      <c r="AI9" s="53">
        <f>AG9+AH9</f>
        <v>3</v>
      </c>
      <c r="AJ9" s="51">
        <f>AG9/AA9*100</f>
        <v>66.66666666666666</v>
      </c>
      <c r="AK9" s="52">
        <f>AH9/AB9*100</f>
        <v>100</v>
      </c>
      <c r="AL9" s="53">
        <f>AI9/AC9*100</f>
        <v>75</v>
      </c>
      <c r="AM9" s="51">
        <v>6</v>
      </c>
      <c r="AN9" s="52">
        <v>1</v>
      </c>
      <c r="AO9" s="53">
        <f t="shared" si="19"/>
        <v>7</v>
      </c>
      <c r="AP9" s="57">
        <f t="shared" si="20"/>
        <v>0.23076923076923078</v>
      </c>
      <c r="AQ9" s="58">
        <f t="shared" si="21"/>
        <v>0.038461538461538464</v>
      </c>
      <c r="AR9" s="59">
        <f t="shared" si="22"/>
        <v>0.1346153846153846</v>
      </c>
      <c r="AS9" s="51">
        <v>2</v>
      </c>
      <c r="AT9" s="52">
        <v>0</v>
      </c>
      <c r="AU9" s="53">
        <f t="shared" si="23"/>
        <v>2</v>
      </c>
    </row>
    <row r="10" spans="1:47" ht="7.5" customHeight="1">
      <c r="A10" s="49"/>
      <c r="B10" s="50" t="s">
        <v>26</v>
      </c>
      <c r="C10" s="51">
        <v>7</v>
      </c>
      <c r="D10" s="52">
        <v>10</v>
      </c>
      <c r="E10" s="53">
        <f t="shared" si="0"/>
        <v>17</v>
      </c>
      <c r="F10" s="51">
        <v>3</v>
      </c>
      <c r="G10" s="52">
        <v>7</v>
      </c>
      <c r="H10" s="53">
        <f t="shared" si="1"/>
        <v>10</v>
      </c>
      <c r="I10" s="51">
        <f t="shared" si="2"/>
        <v>42.857142857142854</v>
      </c>
      <c r="J10" s="52">
        <f t="shared" si="3"/>
        <v>70</v>
      </c>
      <c r="K10" s="53">
        <f t="shared" si="4"/>
        <v>58.82352941176471</v>
      </c>
      <c r="L10" s="51">
        <v>0</v>
      </c>
      <c r="M10" s="52">
        <v>2</v>
      </c>
      <c r="N10" s="53">
        <f t="shared" si="5"/>
        <v>2</v>
      </c>
      <c r="O10" s="51">
        <f t="shared" si="6"/>
        <v>0</v>
      </c>
      <c r="P10" s="52">
        <f t="shared" si="7"/>
        <v>28.57142857142857</v>
      </c>
      <c r="Q10" s="53">
        <f t="shared" si="8"/>
        <v>20</v>
      </c>
      <c r="R10" s="51">
        <v>7</v>
      </c>
      <c r="S10" s="52">
        <v>19</v>
      </c>
      <c r="T10" s="53">
        <f t="shared" si="9"/>
        <v>26</v>
      </c>
      <c r="U10" s="54">
        <f t="shared" si="10"/>
        <v>1</v>
      </c>
      <c r="V10" s="55">
        <f t="shared" si="11"/>
        <v>1.9</v>
      </c>
      <c r="W10" s="56">
        <f t="shared" si="12"/>
        <v>1.5294117647058822</v>
      </c>
      <c r="X10" s="51">
        <v>3</v>
      </c>
      <c r="Y10" s="52">
        <v>1</v>
      </c>
      <c r="Z10" s="53">
        <f t="shared" si="13"/>
        <v>4</v>
      </c>
      <c r="AA10" s="51">
        <v>0</v>
      </c>
      <c r="AB10" s="52">
        <v>0</v>
      </c>
      <c r="AC10" s="53">
        <f t="shared" si="14"/>
        <v>0</v>
      </c>
      <c r="AD10" s="54">
        <f t="shared" si="15"/>
        <v>0</v>
      </c>
      <c r="AE10" s="55">
        <f t="shared" si="16"/>
        <v>0</v>
      </c>
      <c r="AF10" s="56">
        <f t="shared" si="17"/>
        <v>0</v>
      </c>
      <c r="AG10" s="60"/>
      <c r="AH10" s="61"/>
      <c r="AI10" s="62"/>
      <c r="AJ10" s="60"/>
      <c r="AK10" s="61"/>
      <c r="AL10" s="62"/>
      <c r="AM10" s="51">
        <v>0</v>
      </c>
      <c r="AN10" s="52">
        <v>0</v>
      </c>
      <c r="AO10" s="53">
        <f t="shared" si="19"/>
        <v>0</v>
      </c>
      <c r="AP10" s="57">
        <f t="shared" si="20"/>
        <v>0</v>
      </c>
      <c r="AQ10" s="58">
        <f t="shared" si="21"/>
        <v>0</v>
      </c>
      <c r="AR10" s="59">
        <f t="shared" si="22"/>
        <v>0</v>
      </c>
      <c r="AS10" s="51">
        <v>0</v>
      </c>
      <c r="AT10" s="52">
        <v>0</v>
      </c>
      <c r="AU10" s="53">
        <f t="shared" si="23"/>
        <v>0</v>
      </c>
    </row>
    <row r="11" spans="1:47" ht="7.5" customHeight="1">
      <c r="A11" s="49" t="s">
        <v>27</v>
      </c>
      <c r="B11" s="50" t="s">
        <v>27</v>
      </c>
      <c r="C11" s="51">
        <v>101</v>
      </c>
      <c r="D11" s="52">
        <v>99</v>
      </c>
      <c r="E11" s="53">
        <f t="shared" si="0"/>
        <v>200</v>
      </c>
      <c r="F11" s="51">
        <v>57</v>
      </c>
      <c r="G11" s="52">
        <v>42</v>
      </c>
      <c r="H11" s="53">
        <f t="shared" si="1"/>
        <v>99</v>
      </c>
      <c r="I11" s="51">
        <f t="shared" si="2"/>
        <v>56.43564356435643</v>
      </c>
      <c r="J11" s="52">
        <f t="shared" si="3"/>
        <v>42.42424242424242</v>
      </c>
      <c r="K11" s="53">
        <f t="shared" si="4"/>
        <v>49.5</v>
      </c>
      <c r="L11" s="51">
        <v>15</v>
      </c>
      <c r="M11" s="52">
        <v>9</v>
      </c>
      <c r="N11" s="53">
        <f t="shared" si="5"/>
        <v>24</v>
      </c>
      <c r="O11" s="51">
        <f t="shared" si="6"/>
        <v>26.31578947368421</v>
      </c>
      <c r="P11" s="52">
        <f t="shared" si="7"/>
        <v>21.428571428571427</v>
      </c>
      <c r="Q11" s="53">
        <f t="shared" si="8"/>
        <v>24.242424242424242</v>
      </c>
      <c r="R11" s="51">
        <v>298</v>
      </c>
      <c r="S11" s="52">
        <v>224</v>
      </c>
      <c r="T11" s="53">
        <f t="shared" si="9"/>
        <v>522</v>
      </c>
      <c r="U11" s="54">
        <f t="shared" si="10"/>
        <v>2.9504950495049505</v>
      </c>
      <c r="V11" s="55">
        <f t="shared" si="11"/>
        <v>2.2626262626262625</v>
      </c>
      <c r="W11" s="56">
        <f t="shared" si="12"/>
        <v>2.61</v>
      </c>
      <c r="X11" s="51">
        <v>28</v>
      </c>
      <c r="Y11" s="52">
        <v>40</v>
      </c>
      <c r="Z11" s="53">
        <f t="shared" si="13"/>
        <v>68</v>
      </c>
      <c r="AA11" s="51">
        <v>0</v>
      </c>
      <c r="AB11" s="52">
        <v>0</v>
      </c>
      <c r="AC11" s="53">
        <f t="shared" si="14"/>
        <v>0</v>
      </c>
      <c r="AD11" s="54">
        <f t="shared" si="15"/>
        <v>0</v>
      </c>
      <c r="AE11" s="55">
        <f t="shared" si="16"/>
        <v>0</v>
      </c>
      <c r="AF11" s="56">
        <f t="shared" si="17"/>
        <v>0</v>
      </c>
      <c r="AG11" s="60"/>
      <c r="AH11" s="61"/>
      <c r="AI11" s="62"/>
      <c r="AJ11" s="60"/>
      <c r="AK11" s="61"/>
      <c r="AL11" s="62"/>
      <c r="AM11" s="51">
        <v>0</v>
      </c>
      <c r="AN11" s="52">
        <v>0</v>
      </c>
      <c r="AO11" s="53">
        <f t="shared" si="19"/>
        <v>0</v>
      </c>
      <c r="AP11" s="57">
        <f t="shared" si="20"/>
        <v>0</v>
      </c>
      <c r="AQ11" s="58">
        <f t="shared" si="21"/>
        <v>0</v>
      </c>
      <c r="AR11" s="59">
        <f t="shared" si="22"/>
        <v>0</v>
      </c>
      <c r="AS11" s="51">
        <v>0</v>
      </c>
      <c r="AT11" s="52">
        <v>0</v>
      </c>
      <c r="AU11" s="53">
        <f t="shared" si="23"/>
        <v>0</v>
      </c>
    </row>
    <row r="12" spans="1:47" ht="7.5" customHeight="1">
      <c r="A12" s="49" t="s">
        <v>28</v>
      </c>
      <c r="B12" s="50" t="s">
        <v>28</v>
      </c>
      <c r="C12" s="51">
        <v>177</v>
      </c>
      <c r="D12" s="52">
        <v>185</v>
      </c>
      <c r="E12" s="53">
        <f t="shared" si="0"/>
        <v>362</v>
      </c>
      <c r="F12" s="51">
        <v>101</v>
      </c>
      <c r="G12" s="52">
        <v>90</v>
      </c>
      <c r="H12" s="53">
        <f t="shared" si="1"/>
        <v>191</v>
      </c>
      <c r="I12" s="51">
        <f t="shared" si="2"/>
        <v>57.06214689265536</v>
      </c>
      <c r="J12" s="52">
        <f t="shared" si="3"/>
        <v>48.64864864864865</v>
      </c>
      <c r="K12" s="53">
        <f t="shared" si="4"/>
        <v>52.762430939226526</v>
      </c>
      <c r="L12" s="51">
        <v>34</v>
      </c>
      <c r="M12" s="52">
        <v>16</v>
      </c>
      <c r="N12" s="53">
        <f t="shared" si="5"/>
        <v>50</v>
      </c>
      <c r="O12" s="51">
        <f t="shared" si="6"/>
        <v>33.663366336633665</v>
      </c>
      <c r="P12" s="52">
        <f t="shared" si="7"/>
        <v>17.77777777777778</v>
      </c>
      <c r="Q12" s="53">
        <f t="shared" si="8"/>
        <v>26.17801047120419</v>
      </c>
      <c r="R12" s="51">
        <v>468</v>
      </c>
      <c r="S12" s="52">
        <v>397</v>
      </c>
      <c r="T12" s="53">
        <f t="shared" si="9"/>
        <v>865</v>
      </c>
      <c r="U12" s="54">
        <f t="shared" si="10"/>
        <v>2.6440677966101696</v>
      </c>
      <c r="V12" s="55">
        <f t="shared" si="11"/>
        <v>2.145945945945946</v>
      </c>
      <c r="W12" s="56">
        <f t="shared" si="12"/>
        <v>2.389502762430939</v>
      </c>
      <c r="X12" s="51">
        <v>19</v>
      </c>
      <c r="Y12" s="52">
        <v>22</v>
      </c>
      <c r="Z12" s="53">
        <f t="shared" si="13"/>
        <v>41</v>
      </c>
      <c r="AA12" s="51">
        <v>0</v>
      </c>
      <c r="AB12" s="52">
        <v>0</v>
      </c>
      <c r="AC12" s="53">
        <f t="shared" si="14"/>
        <v>0</v>
      </c>
      <c r="AD12" s="54">
        <f t="shared" si="15"/>
        <v>0</v>
      </c>
      <c r="AE12" s="55">
        <f t="shared" si="16"/>
        <v>0</v>
      </c>
      <c r="AF12" s="56">
        <f t="shared" si="17"/>
        <v>0</v>
      </c>
      <c r="AG12" s="60"/>
      <c r="AH12" s="61"/>
      <c r="AI12" s="62"/>
      <c r="AJ12" s="60"/>
      <c r="AK12" s="61"/>
      <c r="AL12" s="62"/>
      <c r="AM12" s="51">
        <v>0</v>
      </c>
      <c r="AN12" s="52">
        <v>0</v>
      </c>
      <c r="AO12" s="53">
        <f t="shared" si="19"/>
        <v>0</v>
      </c>
      <c r="AP12" s="57">
        <f t="shared" si="20"/>
        <v>0</v>
      </c>
      <c r="AQ12" s="58">
        <f t="shared" si="21"/>
        <v>0</v>
      </c>
      <c r="AR12" s="59">
        <f t="shared" si="22"/>
        <v>0</v>
      </c>
      <c r="AS12" s="51">
        <v>0</v>
      </c>
      <c r="AT12" s="52">
        <v>0</v>
      </c>
      <c r="AU12" s="53">
        <f t="shared" si="23"/>
        <v>0</v>
      </c>
    </row>
    <row r="13" spans="1:47" ht="7.5" customHeight="1">
      <c r="A13" s="49"/>
      <c r="B13" s="50" t="s">
        <v>29</v>
      </c>
      <c r="C13" s="51">
        <f>C12-C14-C15-C16-C17-C18-C19</f>
        <v>77</v>
      </c>
      <c r="D13" s="52">
        <f>D12-D14-D15-D16-D17-D18-D19</f>
        <v>85</v>
      </c>
      <c r="E13" s="53">
        <f t="shared" si="0"/>
        <v>162</v>
      </c>
      <c r="F13" s="51">
        <f>F12-F14-F15-F16-F17-F18-F19</f>
        <v>41</v>
      </c>
      <c r="G13" s="52">
        <f>G12-G14-G15-G16-G17-G18-G19</f>
        <v>39</v>
      </c>
      <c r="H13" s="53">
        <f t="shared" si="1"/>
        <v>80</v>
      </c>
      <c r="I13" s="51">
        <f t="shared" si="2"/>
        <v>53.246753246753244</v>
      </c>
      <c r="J13" s="52">
        <f t="shared" si="3"/>
        <v>45.88235294117647</v>
      </c>
      <c r="K13" s="53">
        <f t="shared" si="4"/>
        <v>49.382716049382715</v>
      </c>
      <c r="L13" s="51">
        <f>L12-L14-L15-L16-L17-L18-L19</f>
        <v>9</v>
      </c>
      <c r="M13" s="52">
        <f>M12-M14-M15-M16-M17-M18-M19</f>
        <v>4</v>
      </c>
      <c r="N13" s="53">
        <f t="shared" si="5"/>
        <v>13</v>
      </c>
      <c r="O13" s="51">
        <f t="shared" si="6"/>
        <v>21.951219512195124</v>
      </c>
      <c r="P13" s="52">
        <f t="shared" si="7"/>
        <v>10.256410256410255</v>
      </c>
      <c r="Q13" s="53">
        <f t="shared" si="8"/>
        <v>16.25</v>
      </c>
      <c r="R13" s="51">
        <f>R12-R14-R15-R16-R17-R18-R19</f>
        <v>195</v>
      </c>
      <c r="S13" s="52">
        <f>S12-S14-S15-S16-S17-S18-S19</f>
        <v>177</v>
      </c>
      <c r="T13" s="53">
        <f t="shared" si="9"/>
        <v>372</v>
      </c>
      <c r="U13" s="54">
        <f t="shared" si="10"/>
        <v>2.5324675324675323</v>
      </c>
      <c r="V13" s="55">
        <f t="shared" si="11"/>
        <v>2.0823529411764707</v>
      </c>
      <c r="W13" s="56">
        <f t="shared" si="12"/>
        <v>2.2962962962962963</v>
      </c>
      <c r="X13" s="51">
        <f>X12-X14-X15-X16-X17-X18-X19</f>
        <v>9</v>
      </c>
      <c r="Y13" s="52">
        <f>Y12-Y14-Y15-Y16-Y17-Y18-Y19</f>
        <v>8</v>
      </c>
      <c r="Z13" s="53">
        <f t="shared" si="13"/>
        <v>17</v>
      </c>
      <c r="AA13" s="51">
        <v>0</v>
      </c>
      <c r="AB13" s="52">
        <v>0</v>
      </c>
      <c r="AC13" s="53">
        <f t="shared" si="14"/>
        <v>0</v>
      </c>
      <c r="AD13" s="54">
        <f t="shared" si="15"/>
        <v>0</v>
      </c>
      <c r="AE13" s="55">
        <f t="shared" si="16"/>
        <v>0</v>
      </c>
      <c r="AF13" s="56">
        <f t="shared" si="17"/>
        <v>0</v>
      </c>
      <c r="AG13" s="60"/>
      <c r="AH13" s="61"/>
      <c r="AI13" s="62"/>
      <c r="AJ13" s="60"/>
      <c r="AK13" s="61"/>
      <c r="AL13" s="62"/>
      <c r="AM13" s="51">
        <v>0</v>
      </c>
      <c r="AN13" s="52">
        <v>0</v>
      </c>
      <c r="AO13" s="53">
        <f t="shared" si="19"/>
        <v>0</v>
      </c>
      <c r="AP13" s="57">
        <f t="shared" si="20"/>
        <v>0</v>
      </c>
      <c r="AQ13" s="58">
        <f t="shared" si="21"/>
        <v>0</v>
      </c>
      <c r="AR13" s="59">
        <f t="shared" si="22"/>
        <v>0</v>
      </c>
      <c r="AS13" s="51">
        <v>0</v>
      </c>
      <c r="AT13" s="52">
        <v>0</v>
      </c>
      <c r="AU13" s="53">
        <f t="shared" si="23"/>
        <v>0</v>
      </c>
    </row>
    <row r="14" spans="1:47" ht="7.5" customHeight="1">
      <c r="A14" s="49"/>
      <c r="B14" s="50" t="s">
        <v>30</v>
      </c>
      <c r="C14" s="51">
        <v>27</v>
      </c>
      <c r="D14" s="52">
        <v>23</v>
      </c>
      <c r="E14" s="53">
        <f t="shared" si="0"/>
        <v>50</v>
      </c>
      <c r="F14" s="51">
        <v>14</v>
      </c>
      <c r="G14" s="52">
        <v>8</v>
      </c>
      <c r="H14" s="53">
        <f t="shared" si="1"/>
        <v>22</v>
      </c>
      <c r="I14" s="51">
        <f t="shared" si="2"/>
        <v>51.85185185185185</v>
      </c>
      <c r="J14" s="52">
        <f t="shared" si="3"/>
        <v>34.78260869565217</v>
      </c>
      <c r="K14" s="53">
        <f t="shared" si="4"/>
        <v>44</v>
      </c>
      <c r="L14" s="51">
        <v>8</v>
      </c>
      <c r="M14" s="52">
        <v>2</v>
      </c>
      <c r="N14" s="53">
        <f t="shared" si="5"/>
        <v>10</v>
      </c>
      <c r="O14" s="51">
        <f t="shared" si="6"/>
        <v>57.14285714285714</v>
      </c>
      <c r="P14" s="52">
        <f t="shared" si="7"/>
        <v>25</v>
      </c>
      <c r="Q14" s="53">
        <f t="shared" si="8"/>
        <v>45.45454545454545</v>
      </c>
      <c r="R14" s="51">
        <v>68</v>
      </c>
      <c r="S14" s="52">
        <v>40</v>
      </c>
      <c r="T14" s="53">
        <f t="shared" si="9"/>
        <v>108</v>
      </c>
      <c r="U14" s="54">
        <f t="shared" si="10"/>
        <v>2.5185185185185186</v>
      </c>
      <c r="V14" s="55">
        <f t="shared" si="11"/>
        <v>1.7391304347826086</v>
      </c>
      <c r="W14" s="56">
        <f t="shared" si="12"/>
        <v>2.16</v>
      </c>
      <c r="X14" s="51"/>
      <c r="Y14" s="52"/>
      <c r="Z14" s="53">
        <f t="shared" si="13"/>
        <v>0</v>
      </c>
      <c r="AA14" s="51">
        <v>0</v>
      </c>
      <c r="AB14" s="52">
        <v>0</v>
      </c>
      <c r="AC14" s="53">
        <f t="shared" si="14"/>
        <v>0</v>
      </c>
      <c r="AD14" s="54">
        <f t="shared" si="15"/>
        <v>0</v>
      </c>
      <c r="AE14" s="55">
        <f t="shared" si="16"/>
        <v>0</v>
      </c>
      <c r="AF14" s="56">
        <f t="shared" si="17"/>
        <v>0</v>
      </c>
      <c r="AG14" s="60"/>
      <c r="AH14" s="61"/>
      <c r="AI14" s="62"/>
      <c r="AJ14" s="60"/>
      <c r="AK14" s="61"/>
      <c r="AL14" s="62"/>
      <c r="AM14" s="51">
        <v>0</v>
      </c>
      <c r="AN14" s="52">
        <v>0</v>
      </c>
      <c r="AO14" s="53">
        <f t="shared" si="19"/>
        <v>0</v>
      </c>
      <c r="AP14" s="57">
        <f t="shared" si="20"/>
        <v>0</v>
      </c>
      <c r="AQ14" s="58">
        <f t="shared" si="21"/>
        <v>0</v>
      </c>
      <c r="AR14" s="59">
        <f t="shared" si="22"/>
        <v>0</v>
      </c>
      <c r="AS14" s="51">
        <v>0</v>
      </c>
      <c r="AT14" s="52">
        <v>0</v>
      </c>
      <c r="AU14" s="53">
        <f t="shared" si="23"/>
        <v>0</v>
      </c>
    </row>
    <row r="15" spans="1:47" ht="7.5" customHeight="1">
      <c r="A15" s="49"/>
      <c r="B15" s="50" t="s">
        <v>31</v>
      </c>
      <c r="C15" s="51">
        <v>6</v>
      </c>
      <c r="D15" s="52">
        <v>11</v>
      </c>
      <c r="E15" s="53">
        <f t="shared" si="0"/>
        <v>17</v>
      </c>
      <c r="F15" s="51">
        <v>2</v>
      </c>
      <c r="G15" s="52">
        <v>5</v>
      </c>
      <c r="H15" s="53">
        <f t="shared" si="1"/>
        <v>7</v>
      </c>
      <c r="I15" s="51">
        <f t="shared" si="2"/>
        <v>33.33333333333333</v>
      </c>
      <c r="J15" s="52">
        <f t="shared" si="3"/>
        <v>45.45454545454545</v>
      </c>
      <c r="K15" s="53">
        <f t="shared" si="4"/>
        <v>41.17647058823529</v>
      </c>
      <c r="L15" s="51">
        <v>2</v>
      </c>
      <c r="M15" s="52">
        <v>4</v>
      </c>
      <c r="N15" s="53">
        <f t="shared" si="5"/>
        <v>6</v>
      </c>
      <c r="O15" s="51">
        <f t="shared" si="6"/>
        <v>100</v>
      </c>
      <c r="P15" s="52">
        <f t="shared" si="7"/>
        <v>80</v>
      </c>
      <c r="Q15" s="53">
        <f t="shared" si="8"/>
        <v>85.71428571428571</v>
      </c>
      <c r="R15" s="51">
        <v>7</v>
      </c>
      <c r="S15" s="52">
        <v>21</v>
      </c>
      <c r="T15" s="53">
        <f t="shared" si="9"/>
        <v>28</v>
      </c>
      <c r="U15" s="54">
        <f t="shared" si="10"/>
        <v>1.1666666666666667</v>
      </c>
      <c r="V15" s="55">
        <f t="shared" si="11"/>
        <v>1.9090909090909092</v>
      </c>
      <c r="W15" s="56">
        <f t="shared" si="12"/>
        <v>1.6470588235294117</v>
      </c>
      <c r="X15" s="51">
        <v>0</v>
      </c>
      <c r="Y15" s="52">
        <v>0</v>
      </c>
      <c r="Z15" s="53">
        <f t="shared" si="13"/>
        <v>0</v>
      </c>
      <c r="AA15" s="51">
        <v>0</v>
      </c>
      <c r="AB15" s="52">
        <v>0</v>
      </c>
      <c r="AC15" s="53">
        <f t="shared" si="14"/>
        <v>0</v>
      </c>
      <c r="AD15" s="54">
        <f t="shared" si="15"/>
        <v>0</v>
      </c>
      <c r="AE15" s="55">
        <f t="shared" si="16"/>
        <v>0</v>
      </c>
      <c r="AF15" s="56">
        <f t="shared" si="17"/>
        <v>0</v>
      </c>
      <c r="AG15" s="60"/>
      <c r="AH15" s="61"/>
      <c r="AI15" s="62"/>
      <c r="AJ15" s="60"/>
      <c r="AK15" s="61"/>
      <c r="AL15" s="62"/>
      <c r="AM15" s="51">
        <v>0</v>
      </c>
      <c r="AN15" s="52">
        <v>0</v>
      </c>
      <c r="AO15" s="53">
        <f t="shared" si="19"/>
        <v>0</v>
      </c>
      <c r="AP15" s="57">
        <f t="shared" si="20"/>
        <v>0</v>
      </c>
      <c r="AQ15" s="58">
        <f t="shared" si="21"/>
        <v>0</v>
      </c>
      <c r="AR15" s="59">
        <f t="shared" si="22"/>
        <v>0</v>
      </c>
      <c r="AS15" s="51">
        <v>0</v>
      </c>
      <c r="AT15" s="52">
        <v>0</v>
      </c>
      <c r="AU15" s="53">
        <f t="shared" si="23"/>
        <v>0</v>
      </c>
    </row>
    <row r="16" spans="1:47" ht="7.5" customHeight="1">
      <c r="A16" s="49"/>
      <c r="B16" s="50" t="s">
        <v>32</v>
      </c>
      <c r="C16" s="51">
        <v>10</v>
      </c>
      <c r="D16" s="52">
        <v>14</v>
      </c>
      <c r="E16" s="53">
        <f t="shared" si="0"/>
        <v>24</v>
      </c>
      <c r="F16" s="51">
        <v>5</v>
      </c>
      <c r="G16" s="52">
        <v>8</v>
      </c>
      <c r="H16" s="53">
        <f t="shared" si="1"/>
        <v>13</v>
      </c>
      <c r="I16" s="51">
        <f t="shared" si="2"/>
        <v>50</v>
      </c>
      <c r="J16" s="52">
        <f t="shared" si="3"/>
        <v>57.14285714285714</v>
      </c>
      <c r="K16" s="53">
        <f t="shared" si="4"/>
        <v>54.166666666666664</v>
      </c>
      <c r="L16" s="51">
        <v>0</v>
      </c>
      <c r="M16" s="52">
        <v>0</v>
      </c>
      <c r="N16" s="53">
        <f t="shared" si="5"/>
        <v>0</v>
      </c>
      <c r="O16" s="51">
        <f t="shared" si="6"/>
        <v>0</v>
      </c>
      <c r="P16" s="52">
        <f t="shared" si="7"/>
        <v>0</v>
      </c>
      <c r="Q16" s="53">
        <f t="shared" si="8"/>
        <v>0</v>
      </c>
      <c r="R16" s="51">
        <v>24</v>
      </c>
      <c r="S16" s="52">
        <v>51</v>
      </c>
      <c r="T16" s="53">
        <f t="shared" si="9"/>
        <v>75</v>
      </c>
      <c r="U16" s="54">
        <f t="shared" si="10"/>
        <v>2.4</v>
      </c>
      <c r="V16" s="55">
        <f t="shared" si="11"/>
        <v>3.642857142857143</v>
      </c>
      <c r="W16" s="56">
        <f t="shared" si="12"/>
        <v>3.125</v>
      </c>
      <c r="X16" s="60"/>
      <c r="Y16" s="61"/>
      <c r="Z16" s="62"/>
      <c r="AA16" s="51">
        <v>0</v>
      </c>
      <c r="AB16" s="52">
        <v>0</v>
      </c>
      <c r="AC16" s="53">
        <f t="shared" si="14"/>
        <v>0</v>
      </c>
      <c r="AD16" s="54">
        <f t="shared" si="15"/>
        <v>0</v>
      </c>
      <c r="AE16" s="55">
        <f t="shared" si="16"/>
        <v>0</v>
      </c>
      <c r="AF16" s="56">
        <f t="shared" si="17"/>
        <v>0</v>
      </c>
      <c r="AG16" s="60"/>
      <c r="AH16" s="61"/>
      <c r="AI16" s="62"/>
      <c r="AJ16" s="60"/>
      <c r="AK16" s="61"/>
      <c r="AL16" s="62"/>
      <c r="AM16" s="51">
        <v>0</v>
      </c>
      <c r="AN16" s="52">
        <v>0</v>
      </c>
      <c r="AO16" s="53">
        <f t="shared" si="19"/>
        <v>0</v>
      </c>
      <c r="AP16" s="57">
        <f t="shared" si="20"/>
        <v>0</v>
      </c>
      <c r="AQ16" s="58">
        <f t="shared" si="21"/>
        <v>0</v>
      </c>
      <c r="AR16" s="59">
        <f t="shared" si="22"/>
        <v>0</v>
      </c>
      <c r="AS16" s="51">
        <v>0</v>
      </c>
      <c r="AT16" s="52">
        <v>0</v>
      </c>
      <c r="AU16" s="53">
        <f t="shared" si="23"/>
        <v>0</v>
      </c>
    </row>
    <row r="17" spans="1:47" ht="7.5" customHeight="1">
      <c r="A17" s="49"/>
      <c r="B17" s="50" t="s">
        <v>33</v>
      </c>
      <c r="C17" s="51">
        <v>31</v>
      </c>
      <c r="D17" s="52">
        <v>33</v>
      </c>
      <c r="E17" s="53">
        <f t="shared" si="0"/>
        <v>64</v>
      </c>
      <c r="F17" s="51">
        <v>20</v>
      </c>
      <c r="G17" s="52">
        <v>18</v>
      </c>
      <c r="H17" s="53">
        <f t="shared" si="1"/>
        <v>38</v>
      </c>
      <c r="I17" s="51">
        <f t="shared" si="2"/>
        <v>64.51612903225806</v>
      </c>
      <c r="J17" s="52">
        <f t="shared" si="3"/>
        <v>54.54545454545454</v>
      </c>
      <c r="K17" s="53">
        <f t="shared" si="4"/>
        <v>59.375</v>
      </c>
      <c r="L17" s="51">
        <v>13</v>
      </c>
      <c r="M17" s="52">
        <v>5</v>
      </c>
      <c r="N17" s="53">
        <f t="shared" si="5"/>
        <v>18</v>
      </c>
      <c r="O17" s="51">
        <f t="shared" si="6"/>
        <v>65</v>
      </c>
      <c r="P17" s="52">
        <f t="shared" si="7"/>
        <v>27.77777777777778</v>
      </c>
      <c r="Q17" s="53">
        <f t="shared" si="8"/>
        <v>47.368421052631575</v>
      </c>
      <c r="R17" s="51">
        <v>83</v>
      </c>
      <c r="S17" s="52">
        <v>54</v>
      </c>
      <c r="T17" s="53">
        <f t="shared" si="9"/>
        <v>137</v>
      </c>
      <c r="U17" s="54">
        <f t="shared" si="10"/>
        <v>2.6774193548387095</v>
      </c>
      <c r="V17" s="55">
        <f t="shared" si="11"/>
        <v>1.6363636363636365</v>
      </c>
      <c r="W17" s="56">
        <f t="shared" si="12"/>
        <v>2.140625</v>
      </c>
      <c r="X17" s="51">
        <v>2</v>
      </c>
      <c r="Y17" s="52">
        <v>8</v>
      </c>
      <c r="Z17" s="53">
        <f>X17+Y17</f>
        <v>10</v>
      </c>
      <c r="AA17" s="51">
        <v>0</v>
      </c>
      <c r="AB17" s="52">
        <v>0</v>
      </c>
      <c r="AC17" s="53">
        <f t="shared" si="14"/>
        <v>0</v>
      </c>
      <c r="AD17" s="54">
        <f t="shared" si="15"/>
        <v>0</v>
      </c>
      <c r="AE17" s="55">
        <f t="shared" si="16"/>
        <v>0</v>
      </c>
      <c r="AF17" s="56">
        <f t="shared" si="17"/>
        <v>0</v>
      </c>
      <c r="AG17" s="60"/>
      <c r="AH17" s="61"/>
      <c r="AI17" s="62"/>
      <c r="AJ17" s="60"/>
      <c r="AK17" s="61"/>
      <c r="AL17" s="62"/>
      <c r="AM17" s="51">
        <v>0</v>
      </c>
      <c r="AN17" s="52">
        <v>0</v>
      </c>
      <c r="AO17" s="53">
        <f t="shared" si="19"/>
        <v>0</v>
      </c>
      <c r="AP17" s="57">
        <f t="shared" si="20"/>
        <v>0</v>
      </c>
      <c r="AQ17" s="58">
        <f t="shared" si="21"/>
        <v>0</v>
      </c>
      <c r="AR17" s="59">
        <f t="shared" si="22"/>
        <v>0</v>
      </c>
      <c r="AS17" s="51">
        <v>0</v>
      </c>
      <c r="AT17" s="52">
        <v>0</v>
      </c>
      <c r="AU17" s="53">
        <f t="shared" si="23"/>
        <v>0</v>
      </c>
    </row>
    <row r="18" spans="1:47" ht="7.5" customHeight="1">
      <c r="A18" s="49"/>
      <c r="B18" s="50" t="s">
        <v>34</v>
      </c>
      <c r="C18" s="51">
        <v>9</v>
      </c>
      <c r="D18" s="52">
        <v>6</v>
      </c>
      <c r="E18" s="53">
        <f t="shared" si="0"/>
        <v>15</v>
      </c>
      <c r="F18" s="51">
        <v>7</v>
      </c>
      <c r="G18" s="52">
        <v>4</v>
      </c>
      <c r="H18" s="53">
        <f t="shared" si="1"/>
        <v>11</v>
      </c>
      <c r="I18" s="51">
        <f t="shared" si="2"/>
        <v>77.77777777777779</v>
      </c>
      <c r="J18" s="52">
        <f t="shared" si="3"/>
        <v>66.66666666666666</v>
      </c>
      <c r="K18" s="53">
        <f t="shared" si="4"/>
        <v>73.33333333333333</v>
      </c>
      <c r="L18" s="51">
        <v>1</v>
      </c>
      <c r="M18" s="52">
        <v>1</v>
      </c>
      <c r="N18" s="53">
        <f t="shared" si="5"/>
        <v>2</v>
      </c>
      <c r="O18" s="51">
        <f t="shared" si="6"/>
        <v>14.285714285714285</v>
      </c>
      <c r="P18" s="52">
        <f t="shared" si="7"/>
        <v>25</v>
      </c>
      <c r="Q18" s="53">
        <f t="shared" si="8"/>
        <v>18.181818181818183</v>
      </c>
      <c r="R18" s="51">
        <v>38</v>
      </c>
      <c r="S18" s="52">
        <v>12</v>
      </c>
      <c r="T18" s="53">
        <f t="shared" si="9"/>
        <v>50</v>
      </c>
      <c r="U18" s="54">
        <f t="shared" si="10"/>
        <v>4.222222222222222</v>
      </c>
      <c r="V18" s="55">
        <f t="shared" si="11"/>
        <v>2</v>
      </c>
      <c r="W18" s="56">
        <f t="shared" si="12"/>
        <v>3.3333333333333335</v>
      </c>
      <c r="X18" s="60"/>
      <c r="Y18" s="61"/>
      <c r="Z18" s="62"/>
      <c r="AA18" s="51">
        <v>0</v>
      </c>
      <c r="AB18" s="52">
        <v>0</v>
      </c>
      <c r="AC18" s="53">
        <f t="shared" si="14"/>
        <v>0</v>
      </c>
      <c r="AD18" s="54">
        <f t="shared" si="15"/>
        <v>0</v>
      </c>
      <c r="AE18" s="55">
        <f t="shared" si="16"/>
        <v>0</v>
      </c>
      <c r="AF18" s="56">
        <f t="shared" si="17"/>
        <v>0</v>
      </c>
      <c r="AG18" s="60"/>
      <c r="AH18" s="61"/>
      <c r="AI18" s="62"/>
      <c r="AJ18" s="60"/>
      <c r="AK18" s="61"/>
      <c r="AL18" s="62"/>
      <c r="AM18" s="51">
        <v>0</v>
      </c>
      <c r="AN18" s="52">
        <v>0</v>
      </c>
      <c r="AO18" s="53">
        <f t="shared" si="19"/>
        <v>0</v>
      </c>
      <c r="AP18" s="57">
        <f t="shared" si="20"/>
        <v>0</v>
      </c>
      <c r="AQ18" s="58">
        <f t="shared" si="21"/>
        <v>0</v>
      </c>
      <c r="AR18" s="59">
        <f t="shared" si="22"/>
        <v>0</v>
      </c>
      <c r="AS18" s="51">
        <v>0</v>
      </c>
      <c r="AT18" s="52">
        <v>0</v>
      </c>
      <c r="AU18" s="53">
        <f t="shared" si="23"/>
        <v>0</v>
      </c>
    </row>
    <row r="19" spans="1:47" ht="7.5" customHeight="1">
      <c r="A19" s="49"/>
      <c r="B19" s="50" t="s">
        <v>35</v>
      </c>
      <c r="C19" s="51">
        <v>17</v>
      </c>
      <c r="D19" s="52">
        <v>13</v>
      </c>
      <c r="E19" s="53">
        <f t="shared" si="0"/>
        <v>30</v>
      </c>
      <c r="F19" s="51">
        <v>12</v>
      </c>
      <c r="G19" s="52">
        <v>8</v>
      </c>
      <c r="H19" s="53">
        <f t="shared" si="1"/>
        <v>20</v>
      </c>
      <c r="I19" s="51">
        <f t="shared" si="2"/>
        <v>70.58823529411765</v>
      </c>
      <c r="J19" s="52">
        <f t="shared" si="3"/>
        <v>61.53846153846154</v>
      </c>
      <c r="K19" s="53">
        <f t="shared" si="4"/>
        <v>66.66666666666666</v>
      </c>
      <c r="L19" s="51">
        <v>1</v>
      </c>
      <c r="M19" s="52">
        <v>0</v>
      </c>
      <c r="N19" s="53">
        <f t="shared" si="5"/>
        <v>1</v>
      </c>
      <c r="O19" s="51">
        <f t="shared" si="6"/>
        <v>8.333333333333332</v>
      </c>
      <c r="P19" s="52">
        <f t="shared" si="7"/>
        <v>0</v>
      </c>
      <c r="Q19" s="53">
        <f t="shared" si="8"/>
        <v>5</v>
      </c>
      <c r="R19" s="51">
        <v>53</v>
      </c>
      <c r="S19" s="52">
        <v>42</v>
      </c>
      <c r="T19" s="53">
        <f t="shared" si="9"/>
        <v>95</v>
      </c>
      <c r="U19" s="54">
        <f t="shared" si="10"/>
        <v>3.1176470588235294</v>
      </c>
      <c r="V19" s="55">
        <f t="shared" si="11"/>
        <v>3.230769230769231</v>
      </c>
      <c r="W19" s="56">
        <f t="shared" si="12"/>
        <v>3.1666666666666665</v>
      </c>
      <c r="X19" s="51">
        <v>8</v>
      </c>
      <c r="Y19" s="52">
        <v>6</v>
      </c>
      <c r="Z19" s="53">
        <f>X19+Y19</f>
        <v>14</v>
      </c>
      <c r="AA19" s="51">
        <v>0</v>
      </c>
      <c r="AB19" s="52">
        <v>0</v>
      </c>
      <c r="AC19" s="53">
        <f t="shared" si="14"/>
        <v>0</v>
      </c>
      <c r="AD19" s="54">
        <f t="shared" si="15"/>
        <v>0</v>
      </c>
      <c r="AE19" s="55">
        <f t="shared" si="16"/>
        <v>0</v>
      </c>
      <c r="AF19" s="56">
        <f t="shared" si="17"/>
        <v>0</v>
      </c>
      <c r="AG19" s="60"/>
      <c r="AH19" s="61"/>
      <c r="AI19" s="62"/>
      <c r="AJ19" s="60"/>
      <c r="AK19" s="61"/>
      <c r="AL19" s="62"/>
      <c r="AM19" s="51">
        <v>0</v>
      </c>
      <c r="AN19" s="52">
        <v>0</v>
      </c>
      <c r="AO19" s="53">
        <f t="shared" si="19"/>
        <v>0</v>
      </c>
      <c r="AP19" s="57">
        <f t="shared" si="20"/>
        <v>0</v>
      </c>
      <c r="AQ19" s="58">
        <f t="shared" si="21"/>
        <v>0</v>
      </c>
      <c r="AR19" s="59">
        <f t="shared" si="22"/>
        <v>0</v>
      </c>
      <c r="AS19" s="51">
        <v>0</v>
      </c>
      <c r="AT19" s="52">
        <v>0</v>
      </c>
      <c r="AU19" s="53">
        <f t="shared" si="23"/>
        <v>0</v>
      </c>
    </row>
    <row r="20" spans="1:47" ht="7.5" customHeight="1">
      <c r="A20" s="49" t="s">
        <v>36</v>
      </c>
      <c r="B20" s="50" t="s">
        <v>36</v>
      </c>
      <c r="C20" s="51">
        <v>219</v>
      </c>
      <c r="D20" s="52">
        <v>213</v>
      </c>
      <c r="E20" s="53">
        <f t="shared" si="0"/>
        <v>432</v>
      </c>
      <c r="F20" s="51">
        <v>86</v>
      </c>
      <c r="G20" s="52">
        <v>90</v>
      </c>
      <c r="H20" s="53">
        <f t="shared" si="1"/>
        <v>176</v>
      </c>
      <c r="I20" s="51">
        <f t="shared" si="2"/>
        <v>39.26940639269406</v>
      </c>
      <c r="J20" s="52">
        <f t="shared" si="3"/>
        <v>42.25352112676056</v>
      </c>
      <c r="K20" s="53">
        <f t="shared" si="4"/>
        <v>40.74074074074074</v>
      </c>
      <c r="L20" s="51">
        <v>27</v>
      </c>
      <c r="M20" s="52">
        <v>28</v>
      </c>
      <c r="N20" s="53">
        <f t="shared" si="5"/>
        <v>55</v>
      </c>
      <c r="O20" s="51">
        <f t="shared" si="6"/>
        <v>31.3953488372093</v>
      </c>
      <c r="P20" s="52">
        <f t="shared" si="7"/>
        <v>31.11111111111111</v>
      </c>
      <c r="Q20" s="53">
        <f t="shared" si="8"/>
        <v>31.25</v>
      </c>
      <c r="R20" s="51">
        <v>343</v>
      </c>
      <c r="S20" s="52">
        <v>338</v>
      </c>
      <c r="T20" s="53">
        <f t="shared" si="9"/>
        <v>681</v>
      </c>
      <c r="U20" s="54">
        <f t="shared" si="10"/>
        <v>1.5662100456621004</v>
      </c>
      <c r="V20" s="55">
        <f t="shared" si="11"/>
        <v>1.5868544600938967</v>
      </c>
      <c r="W20" s="56">
        <f t="shared" si="12"/>
        <v>1.5763888888888888</v>
      </c>
      <c r="X20" s="51">
        <v>21</v>
      </c>
      <c r="Y20" s="52">
        <v>31</v>
      </c>
      <c r="Z20" s="53">
        <f>X20+Y20</f>
        <v>52</v>
      </c>
      <c r="AA20" s="51">
        <v>0</v>
      </c>
      <c r="AB20" s="52">
        <v>0</v>
      </c>
      <c r="AC20" s="53">
        <f t="shared" si="14"/>
        <v>0</v>
      </c>
      <c r="AD20" s="54">
        <f t="shared" si="15"/>
        <v>0</v>
      </c>
      <c r="AE20" s="55">
        <f t="shared" si="16"/>
        <v>0</v>
      </c>
      <c r="AF20" s="56">
        <f t="shared" si="17"/>
        <v>0</v>
      </c>
      <c r="AG20" s="60"/>
      <c r="AH20" s="61"/>
      <c r="AI20" s="62"/>
      <c r="AJ20" s="60"/>
      <c r="AK20" s="61"/>
      <c r="AL20" s="62"/>
      <c r="AM20" s="51">
        <v>0</v>
      </c>
      <c r="AN20" s="52">
        <v>0</v>
      </c>
      <c r="AO20" s="53">
        <f t="shared" si="19"/>
        <v>0</v>
      </c>
      <c r="AP20" s="57">
        <f t="shared" si="20"/>
        <v>0</v>
      </c>
      <c r="AQ20" s="58">
        <f t="shared" si="21"/>
        <v>0</v>
      </c>
      <c r="AR20" s="59">
        <f t="shared" si="22"/>
        <v>0</v>
      </c>
      <c r="AS20" s="51">
        <v>0</v>
      </c>
      <c r="AT20" s="52">
        <v>0</v>
      </c>
      <c r="AU20" s="53">
        <f t="shared" si="23"/>
        <v>0</v>
      </c>
    </row>
    <row r="21" spans="1:47" ht="7.5" customHeight="1">
      <c r="A21" s="49" t="s">
        <v>37</v>
      </c>
      <c r="B21" s="50" t="s">
        <v>37</v>
      </c>
      <c r="C21" s="51">
        <v>171</v>
      </c>
      <c r="D21" s="52">
        <v>148</v>
      </c>
      <c r="E21" s="53">
        <f t="shared" si="0"/>
        <v>319</v>
      </c>
      <c r="F21" s="51">
        <v>97</v>
      </c>
      <c r="G21" s="52">
        <v>70</v>
      </c>
      <c r="H21" s="53">
        <f t="shared" si="1"/>
        <v>167</v>
      </c>
      <c r="I21" s="51">
        <f t="shared" si="2"/>
        <v>56.72514619883041</v>
      </c>
      <c r="J21" s="52">
        <f t="shared" si="3"/>
        <v>47.2972972972973</v>
      </c>
      <c r="K21" s="53">
        <f t="shared" si="4"/>
        <v>52.35109717868338</v>
      </c>
      <c r="L21" s="51">
        <v>38</v>
      </c>
      <c r="M21" s="52">
        <v>22</v>
      </c>
      <c r="N21" s="53">
        <f t="shared" si="5"/>
        <v>60</v>
      </c>
      <c r="O21" s="51">
        <f t="shared" si="6"/>
        <v>39.175257731958766</v>
      </c>
      <c r="P21" s="52">
        <f t="shared" si="7"/>
        <v>31.428571428571427</v>
      </c>
      <c r="Q21" s="53">
        <f t="shared" si="8"/>
        <v>35.92814371257485</v>
      </c>
      <c r="R21" s="51">
        <v>480</v>
      </c>
      <c r="S21" s="52">
        <v>315</v>
      </c>
      <c r="T21" s="53">
        <f t="shared" si="9"/>
        <v>795</v>
      </c>
      <c r="U21" s="54">
        <f t="shared" si="10"/>
        <v>2.807017543859649</v>
      </c>
      <c r="V21" s="55">
        <f t="shared" si="11"/>
        <v>2.1283783783783785</v>
      </c>
      <c r="W21" s="56">
        <f t="shared" si="12"/>
        <v>2.4921630094043885</v>
      </c>
      <c r="X21" s="51">
        <v>7</v>
      </c>
      <c r="Y21" s="52">
        <v>16</v>
      </c>
      <c r="Z21" s="53">
        <f>X21+Y21</f>
        <v>23</v>
      </c>
      <c r="AA21" s="51">
        <v>0</v>
      </c>
      <c r="AB21" s="52">
        <v>0</v>
      </c>
      <c r="AC21" s="53">
        <f t="shared" si="14"/>
        <v>0</v>
      </c>
      <c r="AD21" s="54">
        <f t="shared" si="15"/>
        <v>0</v>
      </c>
      <c r="AE21" s="55">
        <f t="shared" si="16"/>
        <v>0</v>
      </c>
      <c r="AF21" s="56">
        <f t="shared" si="17"/>
        <v>0</v>
      </c>
      <c r="AG21" s="60"/>
      <c r="AH21" s="61"/>
      <c r="AI21" s="62"/>
      <c r="AJ21" s="60"/>
      <c r="AK21" s="61"/>
      <c r="AL21" s="62"/>
      <c r="AM21" s="51">
        <v>0</v>
      </c>
      <c r="AN21" s="52">
        <v>0</v>
      </c>
      <c r="AO21" s="53">
        <f t="shared" si="19"/>
        <v>0</v>
      </c>
      <c r="AP21" s="57">
        <f t="shared" si="20"/>
        <v>0</v>
      </c>
      <c r="AQ21" s="58">
        <f t="shared" si="21"/>
        <v>0</v>
      </c>
      <c r="AR21" s="59">
        <f t="shared" si="22"/>
        <v>0</v>
      </c>
      <c r="AS21" s="51">
        <v>0</v>
      </c>
      <c r="AT21" s="52">
        <v>0</v>
      </c>
      <c r="AU21" s="53">
        <f t="shared" si="23"/>
        <v>0</v>
      </c>
    </row>
    <row r="22" spans="1:47" ht="7.5" customHeight="1">
      <c r="A22" s="49" t="s">
        <v>38</v>
      </c>
      <c r="B22" s="50" t="s">
        <v>38</v>
      </c>
      <c r="C22" s="51">
        <v>140</v>
      </c>
      <c r="D22" s="52">
        <v>133</v>
      </c>
      <c r="E22" s="53">
        <f t="shared" si="0"/>
        <v>273</v>
      </c>
      <c r="F22" s="51">
        <v>72</v>
      </c>
      <c r="G22" s="52">
        <v>64</v>
      </c>
      <c r="H22" s="53">
        <f t="shared" si="1"/>
        <v>136</v>
      </c>
      <c r="I22" s="51">
        <f t="shared" si="2"/>
        <v>51.42857142857142</v>
      </c>
      <c r="J22" s="52">
        <f t="shared" si="3"/>
        <v>48.1203007518797</v>
      </c>
      <c r="K22" s="53">
        <f t="shared" si="4"/>
        <v>49.81684981684982</v>
      </c>
      <c r="L22" s="51">
        <v>11</v>
      </c>
      <c r="M22" s="52">
        <v>19</v>
      </c>
      <c r="N22" s="53">
        <f t="shared" si="5"/>
        <v>30</v>
      </c>
      <c r="O22" s="51">
        <f t="shared" si="6"/>
        <v>15.277777777777779</v>
      </c>
      <c r="P22" s="52">
        <f t="shared" si="7"/>
        <v>29.6875</v>
      </c>
      <c r="Q22" s="53">
        <f t="shared" si="8"/>
        <v>22.058823529411764</v>
      </c>
      <c r="R22" s="51">
        <v>349</v>
      </c>
      <c r="S22" s="52">
        <v>302</v>
      </c>
      <c r="T22" s="53">
        <f t="shared" si="9"/>
        <v>651</v>
      </c>
      <c r="U22" s="54">
        <f t="shared" si="10"/>
        <v>2.492857142857143</v>
      </c>
      <c r="V22" s="55">
        <f t="shared" si="11"/>
        <v>2.2706766917293235</v>
      </c>
      <c r="W22" s="56">
        <f t="shared" si="12"/>
        <v>2.3846153846153846</v>
      </c>
      <c r="X22" s="51">
        <v>25</v>
      </c>
      <c r="Y22" s="52">
        <v>27</v>
      </c>
      <c r="Z22" s="53">
        <f>X22+Y22</f>
        <v>52</v>
      </c>
      <c r="AA22" s="51">
        <v>2</v>
      </c>
      <c r="AB22" s="52">
        <v>1</v>
      </c>
      <c r="AC22" s="53">
        <f t="shared" si="14"/>
        <v>3</v>
      </c>
      <c r="AD22" s="54">
        <f t="shared" si="15"/>
        <v>1.4285714285714286</v>
      </c>
      <c r="AE22" s="55">
        <f t="shared" si="16"/>
        <v>0.7518796992481203</v>
      </c>
      <c r="AF22" s="56">
        <f t="shared" si="17"/>
        <v>1.098901098901099</v>
      </c>
      <c r="AG22" s="51">
        <v>1</v>
      </c>
      <c r="AH22" s="52">
        <v>1</v>
      </c>
      <c r="AI22" s="53">
        <f>AG22+AH22</f>
        <v>2</v>
      </c>
      <c r="AJ22" s="51">
        <f aca="true" t="shared" si="25" ref="AJ22:AL23">AG22/AA22*100</f>
        <v>50</v>
      </c>
      <c r="AK22" s="52">
        <f t="shared" si="25"/>
        <v>100</v>
      </c>
      <c r="AL22" s="53">
        <f t="shared" si="25"/>
        <v>66.66666666666666</v>
      </c>
      <c r="AM22" s="51">
        <v>3</v>
      </c>
      <c r="AN22" s="52">
        <v>1</v>
      </c>
      <c r="AO22" s="53">
        <f t="shared" si="19"/>
        <v>4</v>
      </c>
      <c r="AP22" s="57">
        <f t="shared" si="20"/>
        <v>0.02142857142857143</v>
      </c>
      <c r="AQ22" s="58">
        <f t="shared" si="21"/>
        <v>0.007518796992481203</v>
      </c>
      <c r="AR22" s="59">
        <f t="shared" si="22"/>
        <v>0.014652014652014652</v>
      </c>
      <c r="AS22" s="51">
        <v>0</v>
      </c>
      <c r="AT22" s="52">
        <v>0</v>
      </c>
      <c r="AU22" s="53">
        <f t="shared" si="23"/>
        <v>0</v>
      </c>
    </row>
    <row r="23" spans="1:47" ht="7.5" customHeight="1">
      <c r="A23" s="49" t="s">
        <v>39</v>
      </c>
      <c r="B23" s="50" t="s">
        <v>39</v>
      </c>
      <c r="C23" s="51">
        <v>93</v>
      </c>
      <c r="D23" s="52">
        <v>89</v>
      </c>
      <c r="E23" s="53">
        <f t="shared" si="0"/>
        <v>182</v>
      </c>
      <c r="F23" s="51">
        <v>56</v>
      </c>
      <c r="G23" s="52">
        <v>41</v>
      </c>
      <c r="H23" s="53">
        <f t="shared" si="1"/>
        <v>97</v>
      </c>
      <c r="I23" s="51">
        <f t="shared" si="2"/>
        <v>60.215053763440864</v>
      </c>
      <c r="J23" s="52">
        <f t="shared" si="3"/>
        <v>46.06741573033708</v>
      </c>
      <c r="K23" s="53">
        <f t="shared" si="4"/>
        <v>53.2967032967033</v>
      </c>
      <c r="L23" s="51">
        <v>18</v>
      </c>
      <c r="M23" s="52">
        <v>17</v>
      </c>
      <c r="N23" s="53">
        <f t="shared" si="5"/>
        <v>35</v>
      </c>
      <c r="O23" s="51">
        <f t="shared" si="6"/>
        <v>32.142857142857146</v>
      </c>
      <c r="P23" s="52">
        <f t="shared" si="7"/>
        <v>41.46341463414634</v>
      </c>
      <c r="Q23" s="53">
        <f t="shared" si="8"/>
        <v>36.08247422680412</v>
      </c>
      <c r="R23" s="51">
        <v>264</v>
      </c>
      <c r="S23" s="52">
        <v>163</v>
      </c>
      <c r="T23" s="53">
        <f t="shared" si="9"/>
        <v>427</v>
      </c>
      <c r="U23" s="54">
        <f t="shared" si="10"/>
        <v>2.838709677419355</v>
      </c>
      <c r="V23" s="55">
        <f t="shared" si="11"/>
        <v>1.8314606741573034</v>
      </c>
      <c r="W23" s="56">
        <f t="shared" si="12"/>
        <v>2.3461538461538463</v>
      </c>
      <c r="X23" s="51">
        <v>29</v>
      </c>
      <c r="Y23" s="52">
        <v>17</v>
      </c>
      <c r="Z23" s="53">
        <f>X23+Y23</f>
        <v>46</v>
      </c>
      <c r="AA23" s="51">
        <v>3</v>
      </c>
      <c r="AB23" s="52">
        <v>5</v>
      </c>
      <c r="AC23" s="53">
        <f t="shared" si="14"/>
        <v>8</v>
      </c>
      <c r="AD23" s="54">
        <f t="shared" si="15"/>
        <v>3.225806451612903</v>
      </c>
      <c r="AE23" s="55">
        <f t="shared" si="16"/>
        <v>5.617977528089887</v>
      </c>
      <c r="AF23" s="56">
        <f t="shared" si="17"/>
        <v>4.395604395604396</v>
      </c>
      <c r="AG23" s="51">
        <v>1</v>
      </c>
      <c r="AH23" s="52">
        <v>1</v>
      </c>
      <c r="AI23" s="53">
        <f>AG23+AH23</f>
        <v>2</v>
      </c>
      <c r="AJ23" s="51">
        <f t="shared" si="25"/>
        <v>33.33333333333333</v>
      </c>
      <c r="AK23" s="52">
        <f t="shared" si="25"/>
        <v>20</v>
      </c>
      <c r="AL23" s="53">
        <f t="shared" si="25"/>
        <v>25</v>
      </c>
      <c r="AM23" s="51">
        <v>2</v>
      </c>
      <c r="AN23" s="52">
        <v>4</v>
      </c>
      <c r="AO23" s="53">
        <f t="shared" si="19"/>
        <v>6</v>
      </c>
      <c r="AP23" s="57">
        <f t="shared" si="20"/>
        <v>0.021505376344086023</v>
      </c>
      <c r="AQ23" s="58">
        <f t="shared" si="21"/>
        <v>0.0449438202247191</v>
      </c>
      <c r="AR23" s="59">
        <f t="shared" si="22"/>
        <v>0.03296703296703297</v>
      </c>
      <c r="AS23" s="51">
        <v>0</v>
      </c>
      <c r="AT23" s="52">
        <v>0</v>
      </c>
      <c r="AU23" s="53">
        <f t="shared" si="23"/>
        <v>0</v>
      </c>
    </row>
    <row r="24" spans="1:47" ht="7.5" customHeight="1">
      <c r="A24" s="49"/>
      <c r="B24" s="50" t="s">
        <v>40</v>
      </c>
      <c r="C24" s="51">
        <v>6</v>
      </c>
      <c r="D24" s="52">
        <v>9</v>
      </c>
      <c r="E24" s="53">
        <f t="shared" si="0"/>
        <v>15</v>
      </c>
      <c r="F24" s="51">
        <v>3</v>
      </c>
      <c r="G24" s="52">
        <v>2</v>
      </c>
      <c r="H24" s="53">
        <f t="shared" si="1"/>
        <v>5</v>
      </c>
      <c r="I24" s="51">
        <f t="shared" si="2"/>
        <v>50</v>
      </c>
      <c r="J24" s="52">
        <f t="shared" si="3"/>
        <v>22.22222222222222</v>
      </c>
      <c r="K24" s="53">
        <f t="shared" si="4"/>
        <v>33.33333333333333</v>
      </c>
      <c r="L24" s="51">
        <v>0</v>
      </c>
      <c r="M24" s="52">
        <v>0</v>
      </c>
      <c r="N24" s="53">
        <f t="shared" si="5"/>
        <v>0</v>
      </c>
      <c r="O24" s="51">
        <f t="shared" si="6"/>
        <v>0</v>
      </c>
      <c r="P24" s="52">
        <f t="shared" si="7"/>
        <v>0</v>
      </c>
      <c r="Q24" s="53">
        <f t="shared" si="8"/>
        <v>0</v>
      </c>
      <c r="R24" s="51">
        <v>9</v>
      </c>
      <c r="S24" s="52">
        <v>7</v>
      </c>
      <c r="T24" s="53">
        <f t="shared" si="9"/>
        <v>16</v>
      </c>
      <c r="U24" s="54">
        <f t="shared" si="10"/>
        <v>1.5</v>
      </c>
      <c r="V24" s="55">
        <f t="shared" si="11"/>
        <v>0.7777777777777778</v>
      </c>
      <c r="W24" s="56">
        <f t="shared" si="12"/>
        <v>1.0666666666666667</v>
      </c>
      <c r="X24" s="60"/>
      <c r="Y24" s="61"/>
      <c r="Z24" s="62"/>
      <c r="AA24" s="51">
        <v>0</v>
      </c>
      <c r="AB24" s="52">
        <v>0</v>
      </c>
      <c r="AC24" s="53">
        <f t="shared" si="14"/>
        <v>0</v>
      </c>
      <c r="AD24" s="54">
        <f t="shared" si="15"/>
        <v>0</v>
      </c>
      <c r="AE24" s="55">
        <f t="shared" si="16"/>
        <v>0</v>
      </c>
      <c r="AF24" s="56">
        <f t="shared" si="17"/>
        <v>0</v>
      </c>
      <c r="AG24" s="60"/>
      <c r="AH24" s="61"/>
      <c r="AI24" s="62"/>
      <c r="AJ24" s="60"/>
      <c r="AK24" s="61"/>
      <c r="AL24" s="62"/>
      <c r="AM24" s="51">
        <v>0</v>
      </c>
      <c r="AN24" s="52">
        <v>0</v>
      </c>
      <c r="AO24" s="53">
        <f t="shared" si="19"/>
        <v>0</v>
      </c>
      <c r="AP24" s="57">
        <f t="shared" si="20"/>
        <v>0</v>
      </c>
      <c r="AQ24" s="58">
        <f t="shared" si="21"/>
        <v>0</v>
      </c>
      <c r="AR24" s="59">
        <f t="shared" si="22"/>
        <v>0</v>
      </c>
      <c r="AS24" s="60"/>
      <c r="AT24" s="61"/>
      <c r="AU24" s="62"/>
    </row>
    <row r="25" spans="1:47" ht="7.5" customHeight="1">
      <c r="A25" s="49"/>
      <c r="B25" s="50" t="s">
        <v>41</v>
      </c>
      <c r="C25" s="51">
        <f>C23-C24</f>
        <v>87</v>
      </c>
      <c r="D25" s="52">
        <f>D23-D24</f>
        <v>80</v>
      </c>
      <c r="E25" s="53">
        <f t="shared" si="0"/>
        <v>167</v>
      </c>
      <c r="F25" s="51">
        <f>F23-F24</f>
        <v>53</v>
      </c>
      <c r="G25" s="52">
        <f>G23-G24</f>
        <v>39</v>
      </c>
      <c r="H25" s="53">
        <f t="shared" si="1"/>
        <v>92</v>
      </c>
      <c r="I25" s="51">
        <f t="shared" si="2"/>
        <v>60.91954022988506</v>
      </c>
      <c r="J25" s="52">
        <f t="shared" si="3"/>
        <v>48.75</v>
      </c>
      <c r="K25" s="53">
        <f t="shared" si="4"/>
        <v>55.08982035928144</v>
      </c>
      <c r="L25" s="51">
        <f>L23-L24</f>
        <v>18</v>
      </c>
      <c r="M25" s="52">
        <f>M23-M24</f>
        <v>17</v>
      </c>
      <c r="N25" s="53">
        <f t="shared" si="5"/>
        <v>35</v>
      </c>
      <c r="O25" s="51">
        <f t="shared" si="6"/>
        <v>33.9622641509434</v>
      </c>
      <c r="P25" s="52">
        <f t="shared" si="7"/>
        <v>43.58974358974359</v>
      </c>
      <c r="Q25" s="53">
        <f t="shared" si="8"/>
        <v>38.04347826086957</v>
      </c>
      <c r="R25" s="51">
        <f>R23-R24</f>
        <v>255</v>
      </c>
      <c r="S25" s="52">
        <f>S23-S24</f>
        <v>156</v>
      </c>
      <c r="T25" s="53">
        <f t="shared" si="9"/>
        <v>411</v>
      </c>
      <c r="U25" s="54">
        <f t="shared" si="10"/>
        <v>2.9310344827586206</v>
      </c>
      <c r="V25" s="55">
        <f t="shared" si="11"/>
        <v>1.95</v>
      </c>
      <c r="W25" s="56">
        <f t="shared" si="12"/>
        <v>2.461077844311377</v>
      </c>
      <c r="X25" s="51">
        <f>X23-X24</f>
        <v>29</v>
      </c>
      <c r="Y25" s="52">
        <f>Y23-Y24</f>
        <v>17</v>
      </c>
      <c r="Z25" s="53">
        <f aca="true" t="shared" si="26" ref="Z25:Z55">X25+Y25</f>
        <v>46</v>
      </c>
      <c r="AA25" s="51">
        <v>3</v>
      </c>
      <c r="AB25" s="52">
        <v>5</v>
      </c>
      <c r="AC25" s="53">
        <f t="shared" si="14"/>
        <v>8</v>
      </c>
      <c r="AD25" s="54">
        <f t="shared" si="15"/>
        <v>3.4482758620689653</v>
      </c>
      <c r="AE25" s="55">
        <f t="shared" si="16"/>
        <v>6.25</v>
      </c>
      <c r="AF25" s="56">
        <f t="shared" si="17"/>
        <v>4.790419161676647</v>
      </c>
      <c r="AG25" s="51">
        <v>1</v>
      </c>
      <c r="AH25" s="52">
        <v>1</v>
      </c>
      <c r="AI25" s="53">
        <f>AG25+AH25</f>
        <v>2</v>
      </c>
      <c r="AJ25" s="51">
        <f aca="true" t="shared" si="27" ref="AJ25:AL26">AG25/AA25*100</f>
        <v>33.33333333333333</v>
      </c>
      <c r="AK25" s="52">
        <f t="shared" si="27"/>
        <v>20</v>
      </c>
      <c r="AL25" s="53">
        <f t="shared" si="27"/>
        <v>25</v>
      </c>
      <c r="AM25" s="51">
        <v>2</v>
      </c>
      <c r="AN25" s="52">
        <v>4</v>
      </c>
      <c r="AO25" s="53">
        <f t="shared" si="19"/>
        <v>6</v>
      </c>
      <c r="AP25" s="57">
        <f t="shared" si="20"/>
        <v>0.022988505747126436</v>
      </c>
      <c r="AQ25" s="58">
        <f t="shared" si="21"/>
        <v>0.05</v>
      </c>
      <c r="AR25" s="59">
        <f t="shared" si="22"/>
        <v>0.03592814371257485</v>
      </c>
      <c r="AS25" s="51">
        <v>0</v>
      </c>
      <c r="AT25" s="52">
        <v>0</v>
      </c>
      <c r="AU25" s="53">
        <f aca="true" t="shared" si="28" ref="AU25:AU48">AS25+AT25</f>
        <v>0</v>
      </c>
    </row>
    <row r="26" spans="1:47" ht="7.5" customHeight="1">
      <c r="A26" s="49" t="s">
        <v>42</v>
      </c>
      <c r="B26" s="50" t="s">
        <v>42</v>
      </c>
      <c r="C26" s="51">
        <v>142</v>
      </c>
      <c r="D26" s="52">
        <v>126</v>
      </c>
      <c r="E26" s="53">
        <f t="shared" si="0"/>
        <v>268</v>
      </c>
      <c r="F26" s="51">
        <v>81</v>
      </c>
      <c r="G26" s="52">
        <v>72</v>
      </c>
      <c r="H26" s="53">
        <f t="shared" si="1"/>
        <v>153</v>
      </c>
      <c r="I26" s="51">
        <f t="shared" si="2"/>
        <v>57.04225352112676</v>
      </c>
      <c r="J26" s="52">
        <f t="shared" si="3"/>
        <v>57.14285714285714</v>
      </c>
      <c r="K26" s="53">
        <f t="shared" si="4"/>
        <v>57.08955223880597</v>
      </c>
      <c r="L26" s="51">
        <v>19</v>
      </c>
      <c r="M26" s="52">
        <v>18</v>
      </c>
      <c r="N26" s="53">
        <f t="shared" si="5"/>
        <v>37</v>
      </c>
      <c r="O26" s="51">
        <f t="shared" si="6"/>
        <v>23.456790123456788</v>
      </c>
      <c r="P26" s="52">
        <f t="shared" si="7"/>
        <v>25</v>
      </c>
      <c r="Q26" s="53">
        <f t="shared" si="8"/>
        <v>24.18300653594771</v>
      </c>
      <c r="R26" s="51">
        <v>313</v>
      </c>
      <c r="S26" s="52">
        <v>321</v>
      </c>
      <c r="T26" s="53">
        <f t="shared" si="9"/>
        <v>634</v>
      </c>
      <c r="U26" s="54">
        <f t="shared" si="10"/>
        <v>2.204225352112676</v>
      </c>
      <c r="V26" s="55">
        <f t="shared" si="11"/>
        <v>2.5476190476190474</v>
      </c>
      <c r="W26" s="56">
        <f t="shared" si="12"/>
        <v>2.3656716417910446</v>
      </c>
      <c r="X26" s="51">
        <v>10</v>
      </c>
      <c r="Y26" s="52">
        <v>24</v>
      </c>
      <c r="Z26" s="53">
        <f t="shared" si="26"/>
        <v>34</v>
      </c>
      <c r="AA26" s="51">
        <v>1</v>
      </c>
      <c r="AB26" s="52">
        <v>1</v>
      </c>
      <c r="AC26" s="53">
        <f t="shared" si="14"/>
        <v>2</v>
      </c>
      <c r="AD26" s="54">
        <f t="shared" si="15"/>
        <v>0.7042253521126761</v>
      </c>
      <c r="AE26" s="55">
        <f t="shared" si="16"/>
        <v>0.7936507936507936</v>
      </c>
      <c r="AF26" s="56">
        <f t="shared" si="17"/>
        <v>0.7462686567164178</v>
      </c>
      <c r="AG26" s="51">
        <v>0</v>
      </c>
      <c r="AH26" s="52">
        <v>0</v>
      </c>
      <c r="AI26" s="53">
        <f>AG26+AH26</f>
        <v>0</v>
      </c>
      <c r="AJ26" s="51">
        <f t="shared" si="27"/>
        <v>0</v>
      </c>
      <c r="AK26" s="52">
        <f t="shared" si="27"/>
        <v>0</v>
      </c>
      <c r="AL26" s="53">
        <f t="shared" si="27"/>
        <v>0</v>
      </c>
      <c r="AM26" s="51">
        <v>1</v>
      </c>
      <c r="AN26" s="52">
        <v>1</v>
      </c>
      <c r="AO26" s="53">
        <f t="shared" si="19"/>
        <v>2</v>
      </c>
      <c r="AP26" s="57">
        <f t="shared" si="20"/>
        <v>0.007042253521126761</v>
      </c>
      <c r="AQ26" s="58">
        <f t="shared" si="21"/>
        <v>0.007936507936507936</v>
      </c>
      <c r="AR26" s="59">
        <f t="shared" si="22"/>
        <v>0.007462686567164179</v>
      </c>
      <c r="AS26" s="51">
        <v>0</v>
      </c>
      <c r="AT26" s="52">
        <v>0</v>
      </c>
      <c r="AU26" s="53">
        <f t="shared" si="28"/>
        <v>0</v>
      </c>
    </row>
    <row r="27" spans="1:47" ht="7.5" customHeight="1">
      <c r="A27" s="49"/>
      <c r="B27" s="50" t="s">
        <v>43</v>
      </c>
      <c r="C27" s="51">
        <v>26</v>
      </c>
      <c r="D27" s="52">
        <v>28</v>
      </c>
      <c r="E27" s="53">
        <f t="shared" si="0"/>
        <v>54</v>
      </c>
      <c r="F27" s="51">
        <v>15</v>
      </c>
      <c r="G27" s="52">
        <v>18</v>
      </c>
      <c r="H27" s="53">
        <f t="shared" si="1"/>
        <v>33</v>
      </c>
      <c r="I27" s="51">
        <f t="shared" si="2"/>
        <v>57.692307692307686</v>
      </c>
      <c r="J27" s="52">
        <f t="shared" si="3"/>
        <v>64.28571428571429</v>
      </c>
      <c r="K27" s="53">
        <f t="shared" si="4"/>
        <v>61.111111111111114</v>
      </c>
      <c r="L27" s="51">
        <v>1</v>
      </c>
      <c r="M27" s="52">
        <v>3</v>
      </c>
      <c r="N27" s="53">
        <f t="shared" si="5"/>
        <v>4</v>
      </c>
      <c r="O27" s="51">
        <f t="shared" si="6"/>
        <v>6.666666666666667</v>
      </c>
      <c r="P27" s="52">
        <f t="shared" si="7"/>
        <v>16.666666666666664</v>
      </c>
      <c r="Q27" s="53">
        <f t="shared" si="8"/>
        <v>12.121212121212121</v>
      </c>
      <c r="R27" s="51">
        <v>77</v>
      </c>
      <c r="S27" s="52">
        <v>88</v>
      </c>
      <c r="T27" s="53">
        <f t="shared" si="9"/>
        <v>165</v>
      </c>
      <c r="U27" s="54">
        <f t="shared" si="10"/>
        <v>2.9615384615384617</v>
      </c>
      <c r="V27" s="55">
        <f t="shared" si="11"/>
        <v>3.142857142857143</v>
      </c>
      <c r="W27" s="56">
        <f t="shared" si="12"/>
        <v>3.0555555555555554</v>
      </c>
      <c r="X27" s="51">
        <v>5</v>
      </c>
      <c r="Y27" s="52">
        <v>13</v>
      </c>
      <c r="Z27" s="53">
        <f t="shared" si="26"/>
        <v>18</v>
      </c>
      <c r="AA27" s="51">
        <v>0</v>
      </c>
      <c r="AB27" s="52">
        <v>0</v>
      </c>
      <c r="AC27" s="53">
        <f t="shared" si="14"/>
        <v>0</v>
      </c>
      <c r="AD27" s="54">
        <f t="shared" si="15"/>
        <v>0</v>
      </c>
      <c r="AE27" s="55">
        <f t="shared" si="16"/>
        <v>0</v>
      </c>
      <c r="AF27" s="56">
        <f t="shared" si="17"/>
        <v>0</v>
      </c>
      <c r="AG27" s="60"/>
      <c r="AH27" s="61"/>
      <c r="AI27" s="62"/>
      <c r="AJ27" s="60"/>
      <c r="AK27" s="61"/>
      <c r="AL27" s="62"/>
      <c r="AM27" s="51">
        <v>0</v>
      </c>
      <c r="AN27" s="52">
        <v>0</v>
      </c>
      <c r="AO27" s="53">
        <f t="shared" si="19"/>
        <v>0</v>
      </c>
      <c r="AP27" s="57">
        <f t="shared" si="20"/>
        <v>0</v>
      </c>
      <c r="AQ27" s="58">
        <f t="shared" si="21"/>
        <v>0</v>
      </c>
      <c r="AR27" s="59">
        <f t="shared" si="22"/>
        <v>0</v>
      </c>
      <c r="AS27" s="51">
        <v>0</v>
      </c>
      <c r="AT27" s="52">
        <v>0</v>
      </c>
      <c r="AU27" s="53">
        <f t="shared" si="28"/>
        <v>0</v>
      </c>
    </row>
    <row r="28" spans="1:47" ht="7.5" customHeight="1">
      <c r="A28" s="49"/>
      <c r="B28" s="50" t="s">
        <v>44</v>
      </c>
      <c r="C28" s="51">
        <f>C26-C27</f>
        <v>116</v>
      </c>
      <c r="D28" s="52">
        <f>D26-D27</f>
        <v>98</v>
      </c>
      <c r="E28" s="53">
        <f t="shared" si="0"/>
        <v>214</v>
      </c>
      <c r="F28" s="51">
        <f>F26-F27</f>
        <v>66</v>
      </c>
      <c r="G28" s="52">
        <f>G26-G27</f>
        <v>54</v>
      </c>
      <c r="H28" s="53">
        <f t="shared" si="1"/>
        <v>120</v>
      </c>
      <c r="I28" s="51">
        <f t="shared" si="2"/>
        <v>56.896551724137936</v>
      </c>
      <c r="J28" s="52">
        <f t="shared" si="3"/>
        <v>55.10204081632652</v>
      </c>
      <c r="K28" s="53">
        <f t="shared" si="4"/>
        <v>56.074766355140184</v>
      </c>
      <c r="L28" s="51">
        <f>L26-L27</f>
        <v>18</v>
      </c>
      <c r="M28" s="52">
        <f>M26-M27</f>
        <v>15</v>
      </c>
      <c r="N28" s="53">
        <f t="shared" si="5"/>
        <v>33</v>
      </c>
      <c r="O28" s="51">
        <f t="shared" si="6"/>
        <v>27.27272727272727</v>
      </c>
      <c r="P28" s="52">
        <f t="shared" si="7"/>
        <v>27.77777777777778</v>
      </c>
      <c r="Q28" s="53">
        <f t="shared" si="8"/>
        <v>27.500000000000004</v>
      </c>
      <c r="R28" s="51">
        <f>R26-R27</f>
        <v>236</v>
      </c>
      <c r="S28" s="52">
        <f>S26-S27</f>
        <v>233</v>
      </c>
      <c r="T28" s="53">
        <f t="shared" si="9"/>
        <v>469</v>
      </c>
      <c r="U28" s="54">
        <f t="shared" si="10"/>
        <v>2.0344827586206895</v>
      </c>
      <c r="V28" s="55">
        <f t="shared" si="11"/>
        <v>2.377551020408163</v>
      </c>
      <c r="W28" s="56">
        <f t="shared" si="12"/>
        <v>2.191588785046729</v>
      </c>
      <c r="X28" s="51">
        <f>X26-X27</f>
        <v>5</v>
      </c>
      <c r="Y28" s="52">
        <f>Y26-Y27</f>
        <v>11</v>
      </c>
      <c r="Z28" s="53">
        <f t="shared" si="26"/>
        <v>16</v>
      </c>
      <c r="AA28" s="51">
        <v>1</v>
      </c>
      <c r="AB28" s="52">
        <v>1</v>
      </c>
      <c r="AC28" s="53">
        <f t="shared" si="14"/>
        <v>2</v>
      </c>
      <c r="AD28" s="54">
        <f t="shared" si="15"/>
        <v>0.8620689655172413</v>
      </c>
      <c r="AE28" s="55">
        <f t="shared" si="16"/>
        <v>1.0204081632653061</v>
      </c>
      <c r="AF28" s="56">
        <f t="shared" si="17"/>
        <v>0.9345794392523363</v>
      </c>
      <c r="AG28" s="51">
        <v>0</v>
      </c>
      <c r="AH28" s="52">
        <v>0</v>
      </c>
      <c r="AI28" s="53">
        <f>AG28+AH28</f>
        <v>0</v>
      </c>
      <c r="AJ28" s="51">
        <f aca="true" t="shared" si="29" ref="AJ28:AL29">AG28/AA28*100</f>
        <v>0</v>
      </c>
      <c r="AK28" s="52">
        <f t="shared" si="29"/>
        <v>0</v>
      </c>
      <c r="AL28" s="53">
        <f t="shared" si="29"/>
        <v>0</v>
      </c>
      <c r="AM28" s="51">
        <v>1</v>
      </c>
      <c r="AN28" s="52">
        <v>1</v>
      </c>
      <c r="AO28" s="53">
        <f t="shared" si="19"/>
        <v>2</v>
      </c>
      <c r="AP28" s="57">
        <f t="shared" si="20"/>
        <v>0.008620689655172414</v>
      </c>
      <c r="AQ28" s="58">
        <f t="shared" si="21"/>
        <v>0.01020408163265306</v>
      </c>
      <c r="AR28" s="59">
        <f t="shared" si="22"/>
        <v>0.009345794392523364</v>
      </c>
      <c r="AS28" s="51">
        <v>0</v>
      </c>
      <c r="AT28" s="52">
        <v>0</v>
      </c>
      <c r="AU28" s="53">
        <f t="shared" si="28"/>
        <v>0</v>
      </c>
    </row>
    <row r="29" spans="1:47" ht="7.5" customHeight="1">
      <c r="A29" s="49" t="s">
        <v>45</v>
      </c>
      <c r="B29" s="50" t="s">
        <v>45</v>
      </c>
      <c r="C29" s="51">
        <v>346</v>
      </c>
      <c r="D29" s="52">
        <v>333</v>
      </c>
      <c r="E29" s="53">
        <f t="shared" si="0"/>
        <v>679</v>
      </c>
      <c r="F29" s="51">
        <v>194</v>
      </c>
      <c r="G29" s="52">
        <v>186</v>
      </c>
      <c r="H29" s="53">
        <f t="shared" si="1"/>
        <v>380</v>
      </c>
      <c r="I29" s="51">
        <f t="shared" si="2"/>
        <v>56.06936416184971</v>
      </c>
      <c r="J29" s="52">
        <f t="shared" si="3"/>
        <v>55.85585585585585</v>
      </c>
      <c r="K29" s="53">
        <f t="shared" si="4"/>
        <v>55.96465390279823</v>
      </c>
      <c r="L29" s="51">
        <v>65</v>
      </c>
      <c r="M29" s="52">
        <v>68</v>
      </c>
      <c r="N29" s="53">
        <f t="shared" si="5"/>
        <v>133</v>
      </c>
      <c r="O29" s="51">
        <f t="shared" si="6"/>
        <v>33.50515463917525</v>
      </c>
      <c r="P29" s="52">
        <f t="shared" si="7"/>
        <v>36.55913978494624</v>
      </c>
      <c r="Q29" s="53">
        <f t="shared" si="8"/>
        <v>35</v>
      </c>
      <c r="R29" s="51">
        <v>895</v>
      </c>
      <c r="S29" s="52">
        <v>942</v>
      </c>
      <c r="T29" s="53">
        <f t="shared" si="9"/>
        <v>1837</v>
      </c>
      <c r="U29" s="54">
        <f t="shared" si="10"/>
        <v>2.586705202312139</v>
      </c>
      <c r="V29" s="55">
        <f t="shared" si="11"/>
        <v>2.828828828828829</v>
      </c>
      <c r="W29" s="56">
        <f t="shared" si="12"/>
        <v>2.7054491899852726</v>
      </c>
      <c r="X29" s="51">
        <v>27</v>
      </c>
      <c r="Y29" s="52">
        <v>42</v>
      </c>
      <c r="Z29" s="53">
        <f t="shared" si="26"/>
        <v>69</v>
      </c>
      <c r="AA29" s="51">
        <v>3</v>
      </c>
      <c r="AB29" s="52">
        <v>1</v>
      </c>
      <c r="AC29" s="53">
        <f t="shared" si="14"/>
        <v>4</v>
      </c>
      <c r="AD29" s="54">
        <f t="shared" si="15"/>
        <v>0.8670520231213872</v>
      </c>
      <c r="AE29" s="55">
        <f t="shared" si="16"/>
        <v>0.3003003003003003</v>
      </c>
      <c r="AF29" s="56">
        <f t="shared" si="17"/>
        <v>0.5891016200294551</v>
      </c>
      <c r="AG29" s="51">
        <v>0</v>
      </c>
      <c r="AH29" s="52">
        <v>0</v>
      </c>
      <c r="AI29" s="53">
        <f>AG29+AH29</f>
        <v>0</v>
      </c>
      <c r="AJ29" s="51">
        <f t="shared" si="29"/>
        <v>0</v>
      </c>
      <c r="AK29" s="52">
        <f t="shared" si="29"/>
        <v>0</v>
      </c>
      <c r="AL29" s="53">
        <f t="shared" si="29"/>
        <v>0</v>
      </c>
      <c r="AM29" s="51">
        <v>3</v>
      </c>
      <c r="AN29" s="52">
        <v>1</v>
      </c>
      <c r="AO29" s="53">
        <f t="shared" si="19"/>
        <v>4</v>
      </c>
      <c r="AP29" s="57">
        <f t="shared" si="20"/>
        <v>0.008670520231213872</v>
      </c>
      <c r="AQ29" s="58">
        <f t="shared" si="21"/>
        <v>0.003003003003003003</v>
      </c>
      <c r="AR29" s="59">
        <f t="shared" si="22"/>
        <v>0.005891016200294551</v>
      </c>
      <c r="AS29" s="51">
        <v>2</v>
      </c>
      <c r="AT29" s="52">
        <v>2</v>
      </c>
      <c r="AU29" s="53">
        <f t="shared" si="28"/>
        <v>4</v>
      </c>
    </row>
    <row r="30" spans="1:47" ht="7.5" customHeight="1">
      <c r="A30" s="49"/>
      <c r="B30" s="50" t="s">
        <v>46</v>
      </c>
      <c r="C30" s="51">
        <f>C29-C31-C32-C33-C34</f>
        <v>135</v>
      </c>
      <c r="D30" s="52">
        <f>D29-D31-D32-D33-D34</f>
        <v>159</v>
      </c>
      <c r="E30" s="53">
        <f t="shared" si="0"/>
        <v>294</v>
      </c>
      <c r="F30" s="51">
        <f>F29-F31-F32-F33-F34</f>
        <v>67</v>
      </c>
      <c r="G30" s="52">
        <f>G29-G31-G32-G33-G34</f>
        <v>83</v>
      </c>
      <c r="H30" s="53">
        <f t="shared" si="1"/>
        <v>150</v>
      </c>
      <c r="I30" s="51">
        <f t="shared" si="2"/>
        <v>49.629629629629626</v>
      </c>
      <c r="J30" s="52">
        <f t="shared" si="3"/>
        <v>52.20125786163522</v>
      </c>
      <c r="K30" s="53">
        <f t="shared" si="4"/>
        <v>51.02040816326531</v>
      </c>
      <c r="L30" s="51">
        <f>L29-L31-L32-L33-L34</f>
        <v>20</v>
      </c>
      <c r="M30" s="52">
        <f>M29-M31-M32-M33-M34</f>
        <v>39</v>
      </c>
      <c r="N30" s="53">
        <f t="shared" si="5"/>
        <v>59</v>
      </c>
      <c r="O30" s="51">
        <f t="shared" si="6"/>
        <v>29.850746268656714</v>
      </c>
      <c r="P30" s="52">
        <f t="shared" si="7"/>
        <v>46.98795180722892</v>
      </c>
      <c r="Q30" s="53">
        <f t="shared" si="8"/>
        <v>39.33333333333333</v>
      </c>
      <c r="R30" s="51">
        <f>R29-R31-R32-R33-R34</f>
        <v>219</v>
      </c>
      <c r="S30" s="52">
        <f>S29-S31-S32-S33-S34</f>
        <v>454</v>
      </c>
      <c r="T30" s="53">
        <f t="shared" si="9"/>
        <v>673</v>
      </c>
      <c r="U30" s="54">
        <f t="shared" si="10"/>
        <v>1.6222222222222222</v>
      </c>
      <c r="V30" s="55">
        <f t="shared" si="11"/>
        <v>2.8553459119496853</v>
      </c>
      <c r="W30" s="56">
        <f t="shared" si="12"/>
        <v>2.2891156462585034</v>
      </c>
      <c r="X30" s="51">
        <f>X29-X31-X32-X33-X34</f>
        <v>6</v>
      </c>
      <c r="Y30" s="52">
        <f>Y29-Y31-Y32-Y33-Y34</f>
        <v>7</v>
      </c>
      <c r="Z30" s="53">
        <f t="shared" si="26"/>
        <v>13</v>
      </c>
      <c r="AA30" s="51">
        <v>1</v>
      </c>
      <c r="AB30" s="52">
        <v>0</v>
      </c>
      <c r="AC30" s="53">
        <f t="shared" si="14"/>
        <v>1</v>
      </c>
      <c r="AD30" s="54">
        <f t="shared" si="15"/>
        <v>0.7407407407407408</v>
      </c>
      <c r="AE30" s="55">
        <f t="shared" si="16"/>
        <v>0</v>
      </c>
      <c r="AF30" s="56">
        <f t="shared" si="17"/>
        <v>0.3401360544217687</v>
      </c>
      <c r="AG30" s="51">
        <v>0</v>
      </c>
      <c r="AH30" s="61"/>
      <c r="AI30" s="53">
        <f>AG30+AH30</f>
        <v>0</v>
      </c>
      <c r="AJ30" s="51">
        <f>AG30/AA30*100</f>
        <v>0</v>
      </c>
      <c r="AK30" s="61"/>
      <c r="AL30" s="53">
        <f>AI30/AC30*100</f>
        <v>0</v>
      </c>
      <c r="AM30" s="51">
        <v>1</v>
      </c>
      <c r="AN30" s="52">
        <v>0</v>
      </c>
      <c r="AO30" s="53">
        <f t="shared" si="19"/>
        <v>1</v>
      </c>
      <c r="AP30" s="57">
        <f t="shared" si="20"/>
        <v>0.007407407407407408</v>
      </c>
      <c r="AQ30" s="58">
        <f t="shared" si="21"/>
        <v>0</v>
      </c>
      <c r="AR30" s="59">
        <f t="shared" si="22"/>
        <v>0.003401360544217687</v>
      </c>
      <c r="AS30" s="51">
        <v>0</v>
      </c>
      <c r="AT30" s="52">
        <v>1</v>
      </c>
      <c r="AU30" s="53">
        <f t="shared" si="28"/>
        <v>1</v>
      </c>
    </row>
    <row r="31" spans="1:47" ht="7.5" customHeight="1">
      <c r="A31" s="49"/>
      <c r="B31" s="50" t="s">
        <v>47</v>
      </c>
      <c r="C31" s="51">
        <v>42</v>
      </c>
      <c r="D31" s="52">
        <v>36</v>
      </c>
      <c r="E31" s="53">
        <f t="shared" si="0"/>
        <v>78</v>
      </c>
      <c r="F31" s="51">
        <v>30</v>
      </c>
      <c r="G31" s="52">
        <v>21</v>
      </c>
      <c r="H31" s="53">
        <f t="shared" si="1"/>
        <v>51</v>
      </c>
      <c r="I31" s="51">
        <f t="shared" si="2"/>
        <v>71.42857142857143</v>
      </c>
      <c r="J31" s="52">
        <f t="shared" si="3"/>
        <v>58.333333333333336</v>
      </c>
      <c r="K31" s="53">
        <f t="shared" si="4"/>
        <v>65.38461538461539</v>
      </c>
      <c r="L31" s="51">
        <v>10</v>
      </c>
      <c r="M31" s="52">
        <v>8</v>
      </c>
      <c r="N31" s="53">
        <f t="shared" si="5"/>
        <v>18</v>
      </c>
      <c r="O31" s="51">
        <f t="shared" si="6"/>
        <v>33.33333333333333</v>
      </c>
      <c r="P31" s="52">
        <f t="shared" si="7"/>
        <v>38.095238095238095</v>
      </c>
      <c r="Q31" s="53">
        <f t="shared" si="8"/>
        <v>35.294117647058826</v>
      </c>
      <c r="R31" s="51">
        <v>185</v>
      </c>
      <c r="S31" s="52">
        <v>121</v>
      </c>
      <c r="T31" s="53">
        <f t="shared" si="9"/>
        <v>306</v>
      </c>
      <c r="U31" s="54">
        <f t="shared" si="10"/>
        <v>4.404761904761905</v>
      </c>
      <c r="V31" s="55">
        <f t="shared" si="11"/>
        <v>3.361111111111111</v>
      </c>
      <c r="W31" s="56">
        <f t="shared" si="12"/>
        <v>3.923076923076923</v>
      </c>
      <c r="X31" s="51">
        <v>2</v>
      </c>
      <c r="Y31" s="52">
        <v>3</v>
      </c>
      <c r="Z31" s="53">
        <f t="shared" si="26"/>
        <v>5</v>
      </c>
      <c r="AA31" s="51">
        <v>0</v>
      </c>
      <c r="AB31" s="52">
        <v>0</v>
      </c>
      <c r="AC31" s="53">
        <f t="shared" si="14"/>
        <v>0</v>
      </c>
      <c r="AD31" s="54">
        <f t="shared" si="15"/>
        <v>0</v>
      </c>
      <c r="AE31" s="55">
        <f t="shared" si="16"/>
        <v>0</v>
      </c>
      <c r="AF31" s="56">
        <f t="shared" si="17"/>
        <v>0</v>
      </c>
      <c r="AG31" s="60"/>
      <c r="AH31" s="61"/>
      <c r="AI31" s="62"/>
      <c r="AJ31" s="60"/>
      <c r="AK31" s="61"/>
      <c r="AL31" s="62"/>
      <c r="AM31" s="51">
        <v>0</v>
      </c>
      <c r="AN31" s="52">
        <v>0</v>
      </c>
      <c r="AO31" s="53">
        <f t="shared" si="19"/>
        <v>0</v>
      </c>
      <c r="AP31" s="57">
        <f t="shared" si="20"/>
        <v>0</v>
      </c>
      <c r="AQ31" s="58">
        <f t="shared" si="21"/>
        <v>0</v>
      </c>
      <c r="AR31" s="59">
        <f t="shared" si="22"/>
        <v>0</v>
      </c>
      <c r="AS31" s="51">
        <v>0</v>
      </c>
      <c r="AT31" s="52">
        <v>0</v>
      </c>
      <c r="AU31" s="53">
        <f t="shared" si="28"/>
        <v>0</v>
      </c>
    </row>
    <row r="32" spans="1:47" ht="7.5" customHeight="1">
      <c r="A32" s="49"/>
      <c r="B32" s="50" t="s">
        <v>48</v>
      </c>
      <c r="C32" s="51">
        <v>38</v>
      </c>
      <c r="D32" s="52">
        <v>30</v>
      </c>
      <c r="E32" s="53">
        <f t="shared" si="0"/>
        <v>68</v>
      </c>
      <c r="F32" s="51">
        <v>22</v>
      </c>
      <c r="G32" s="52">
        <v>20</v>
      </c>
      <c r="H32" s="53">
        <f t="shared" si="1"/>
        <v>42</v>
      </c>
      <c r="I32" s="51">
        <f t="shared" si="2"/>
        <v>57.89473684210527</v>
      </c>
      <c r="J32" s="52">
        <f t="shared" si="3"/>
        <v>66.66666666666666</v>
      </c>
      <c r="K32" s="53">
        <f t="shared" si="4"/>
        <v>61.76470588235294</v>
      </c>
      <c r="L32" s="51">
        <v>11</v>
      </c>
      <c r="M32" s="52">
        <v>6</v>
      </c>
      <c r="N32" s="53">
        <f t="shared" si="5"/>
        <v>17</v>
      </c>
      <c r="O32" s="51">
        <f t="shared" si="6"/>
        <v>50</v>
      </c>
      <c r="P32" s="52">
        <f t="shared" si="7"/>
        <v>30</v>
      </c>
      <c r="Q32" s="53">
        <f t="shared" si="8"/>
        <v>40.476190476190474</v>
      </c>
      <c r="R32" s="51">
        <v>111</v>
      </c>
      <c r="S32" s="52">
        <v>66</v>
      </c>
      <c r="T32" s="53">
        <f t="shared" si="9"/>
        <v>177</v>
      </c>
      <c r="U32" s="54">
        <f t="shared" si="10"/>
        <v>2.9210526315789473</v>
      </c>
      <c r="V32" s="55">
        <f t="shared" si="11"/>
        <v>2.2</v>
      </c>
      <c r="W32" s="56">
        <f t="shared" si="12"/>
        <v>2.6029411764705883</v>
      </c>
      <c r="X32" s="51">
        <v>3</v>
      </c>
      <c r="Y32" s="52">
        <v>17</v>
      </c>
      <c r="Z32" s="53">
        <f t="shared" si="26"/>
        <v>20</v>
      </c>
      <c r="AA32" s="51">
        <v>0</v>
      </c>
      <c r="AB32" s="52">
        <v>0</v>
      </c>
      <c r="AC32" s="53">
        <f t="shared" si="14"/>
        <v>0</v>
      </c>
      <c r="AD32" s="54">
        <f t="shared" si="15"/>
        <v>0</v>
      </c>
      <c r="AE32" s="55">
        <f t="shared" si="16"/>
        <v>0</v>
      </c>
      <c r="AF32" s="56">
        <f t="shared" si="17"/>
        <v>0</v>
      </c>
      <c r="AG32" s="60"/>
      <c r="AH32" s="61"/>
      <c r="AI32" s="62"/>
      <c r="AJ32" s="60"/>
      <c r="AK32" s="61"/>
      <c r="AL32" s="62"/>
      <c r="AM32" s="51">
        <v>0</v>
      </c>
      <c r="AN32" s="52">
        <v>0</v>
      </c>
      <c r="AO32" s="53">
        <f t="shared" si="19"/>
        <v>0</v>
      </c>
      <c r="AP32" s="57">
        <f t="shared" si="20"/>
        <v>0</v>
      </c>
      <c r="AQ32" s="58">
        <f t="shared" si="21"/>
        <v>0</v>
      </c>
      <c r="AR32" s="59">
        <f t="shared" si="22"/>
        <v>0</v>
      </c>
      <c r="AS32" s="51">
        <v>0</v>
      </c>
      <c r="AT32" s="52">
        <v>0</v>
      </c>
      <c r="AU32" s="53">
        <f t="shared" si="28"/>
        <v>0</v>
      </c>
    </row>
    <row r="33" spans="1:47" ht="7.5" customHeight="1">
      <c r="A33" s="49"/>
      <c r="B33" s="50" t="s">
        <v>49</v>
      </c>
      <c r="C33" s="51">
        <v>76</v>
      </c>
      <c r="D33" s="52">
        <v>64</v>
      </c>
      <c r="E33" s="53">
        <f t="shared" si="0"/>
        <v>140</v>
      </c>
      <c r="F33" s="51">
        <v>39</v>
      </c>
      <c r="G33" s="52">
        <v>34</v>
      </c>
      <c r="H33" s="53">
        <f t="shared" si="1"/>
        <v>73</v>
      </c>
      <c r="I33" s="51">
        <f t="shared" si="2"/>
        <v>51.31578947368421</v>
      </c>
      <c r="J33" s="52">
        <f t="shared" si="3"/>
        <v>53.125</v>
      </c>
      <c r="K33" s="53">
        <f t="shared" si="4"/>
        <v>52.142857142857146</v>
      </c>
      <c r="L33" s="51">
        <v>15</v>
      </c>
      <c r="M33" s="52">
        <v>7</v>
      </c>
      <c r="N33" s="53">
        <f t="shared" si="5"/>
        <v>22</v>
      </c>
      <c r="O33" s="51">
        <f t="shared" si="6"/>
        <v>38.46153846153847</v>
      </c>
      <c r="P33" s="52">
        <f t="shared" si="7"/>
        <v>20.588235294117645</v>
      </c>
      <c r="Q33" s="53">
        <f t="shared" si="8"/>
        <v>30.136986301369863</v>
      </c>
      <c r="R33" s="51">
        <v>188</v>
      </c>
      <c r="S33" s="52">
        <v>125</v>
      </c>
      <c r="T33" s="53">
        <f t="shared" si="9"/>
        <v>313</v>
      </c>
      <c r="U33" s="54">
        <f t="shared" si="10"/>
        <v>2.473684210526316</v>
      </c>
      <c r="V33" s="55">
        <f t="shared" si="11"/>
        <v>1.953125</v>
      </c>
      <c r="W33" s="56">
        <f t="shared" si="12"/>
        <v>2.2357142857142858</v>
      </c>
      <c r="X33" s="51">
        <v>6</v>
      </c>
      <c r="Y33" s="52">
        <v>8</v>
      </c>
      <c r="Z33" s="53">
        <f t="shared" si="26"/>
        <v>14</v>
      </c>
      <c r="AA33" s="51">
        <v>0</v>
      </c>
      <c r="AB33" s="52">
        <v>0</v>
      </c>
      <c r="AC33" s="53">
        <f t="shared" si="14"/>
        <v>0</v>
      </c>
      <c r="AD33" s="54">
        <f t="shared" si="15"/>
        <v>0</v>
      </c>
      <c r="AE33" s="55">
        <f t="shared" si="16"/>
        <v>0</v>
      </c>
      <c r="AF33" s="56">
        <f t="shared" si="17"/>
        <v>0</v>
      </c>
      <c r="AG33" s="60"/>
      <c r="AH33" s="61"/>
      <c r="AI33" s="62"/>
      <c r="AJ33" s="60"/>
      <c r="AK33" s="61"/>
      <c r="AL33" s="62"/>
      <c r="AM33" s="51">
        <v>0</v>
      </c>
      <c r="AN33" s="52">
        <v>0</v>
      </c>
      <c r="AO33" s="53">
        <f t="shared" si="19"/>
        <v>0</v>
      </c>
      <c r="AP33" s="57">
        <f t="shared" si="20"/>
        <v>0</v>
      </c>
      <c r="AQ33" s="58">
        <f t="shared" si="21"/>
        <v>0</v>
      </c>
      <c r="AR33" s="59">
        <f t="shared" si="22"/>
        <v>0</v>
      </c>
      <c r="AS33" s="51">
        <v>0</v>
      </c>
      <c r="AT33" s="52">
        <v>0</v>
      </c>
      <c r="AU33" s="53">
        <f t="shared" si="28"/>
        <v>0</v>
      </c>
    </row>
    <row r="34" spans="1:47" ht="7.5" customHeight="1">
      <c r="A34" s="49"/>
      <c r="B34" s="50" t="s">
        <v>50</v>
      </c>
      <c r="C34" s="51">
        <v>55</v>
      </c>
      <c r="D34" s="52">
        <v>44</v>
      </c>
      <c r="E34" s="53">
        <f t="shared" si="0"/>
        <v>99</v>
      </c>
      <c r="F34" s="51">
        <v>36</v>
      </c>
      <c r="G34" s="52">
        <v>28</v>
      </c>
      <c r="H34" s="53">
        <f t="shared" si="1"/>
        <v>64</v>
      </c>
      <c r="I34" s="51">
        <f t="shared" si="2"/>
        <v>65.45454545454545</v>
      </c>
      <c r="J34" s="52">
        <f t="shared" si="3"/>
        <v>63.63636363636363</v>
      </c>
      <c r="K34" s="53">
        <f t="shared" si="4"/>
        <v>64.64646464646465</v>
      </c>
      <c r="L34" s="51">
        <v>9</v>
      </c>
      <c r="M34" s="52">
        <v>8</v>
      </c>
      <c r="N34" s="53">
        <f t="shared" si="5"/>
        <v>17</v>
      </c>
      <c r="O34" s="51">
        <f t="shared" si="6"/>
        <v>25</v>
      </c>
      <c r="P34" s="52">
        <f t="shared" si="7"/>
        <v>28.57142857142857</v>
      </c>
      <c r="Q34" s="53">
        <f t="shared" si="8"/>
        <v>26.5625</v>
      </c>
      <c r="R34" s="51">
        <v>192</v>
      </c>
      <c r="S34" s="52">
        <v>176</v>
      </c>
      <c r="T34" s="53">
        <f t="shared" si="9"/>
        <v>368</v>
      </c>
      <c r="U34" s="54">
        <f t="shared" si="10"/>
        <v>3.4909090909090907</v>
      </c>
      <c r="V34" s="55">
        <f t="shared" si="11"/>
        <v>4</v>
      </c>
      <c r="W34" s="56">
        <f t="shared" si="12"/>
        <v>3.717171717171717</v>
      </c>
      <c r="X34" s="51">
        <v>10</v>
      </c>
      <c r="Y34" s="52">
        <v>7</v>
      </c>
      <c r="Z34" s="53">
        <f t="shared" si="26"/>
        <v>17</v>
      </c>
      <c r="AA34" s="51">
        <v>2</v>
      </c>
      <c r="AB34" s="52">
        <v>1</v>
      </c>
      <c r="AC34" s="53">
        <f t="shared" si="14"/>
        <v>3</v>
      </c>
      <c r="AD34" s="54">
        <f t="shared" si="15"/>
        <v>3.6363636363636362</v>
      </c>
      <c r="AE34" s="55">
        <f t="shared" si="16"/>
        <v>2.272727272727273</v>
      </c>
      <c r="AF34" s="56">
        <f t="shared" si="17"/>
        <v>3.0303030303030303</v>
      </c>
      <c r="AG34" s="51">
        <v>0</v>
      </c>
      <c r="AH34" s="52">
        <v>0</v>
      </c>
      <c r="AI34" s="53">
        <f>AG34+AH34</f>
        <v>0</v>
      </c>
      <c r="AJ34" s="51">
        <f>AG34/AA34*100</f>
        <v>0</v>
      </c>
      <c r="AK34" s="52">
        <f>AH34/AB34*100</f>
        <v>0</v>
      </c>
      <c r="AL34" s="53">
        <f>AI34/AC34*100</f>
        <v>0</v>
      </c>
      <c r="AM34" s="51">
        <v>2</v>
      </c>
      <c r="AN34" s="52">
        <v>1</v>
      </c>
      <c r="AO34" s="53">
        <f t="shared" si="19"/>
        <v>3</v>
      </c>
      <c r="AP34" s="57">
        <f t="shared" si="20"/>
        <v>0.03636363636363636</v>
      </c>
      <c r="AQ34" s="58">
        <f t="shared" si="21"/>
        <v>0.022727272727272728</v>
      </c>
      <c r="AR34" s="59">
        <f t="shared" si="22"/>
        <v>0.030303030303030304</v>
      </c>
      <c r="AS34" s="51">
        <v>2</v>
      </c>
      <c r="AT34" s="52">
        <v>1</v>
      </c>
      <c r="AU34" s="53">
        <f t="shared" si="28"/>
        <v>3</v>
      </c>
    </row>
    <row r="35" spans="1:47" ht="7.5" customHeight="1">
      <c r="A35" s="49" t="s">
        <v>51</v>
      </c>
      <c r="B35" s="50" t="s">
        <v>51</v>
      </c>
      <c r="C35" s="51">
        <v>161</v>
      </c>
      <c r="D35" s="52">
        <v>159</v>
      </c>
      <c r="E35" s="53">
        <f aca="true" t="shared" si="30" ref="E35:E55">C35+D35</f>
        <v>320</v>
      </c>
      <c r="F35" s="51">
        <v>92</v>
      </c>
      <c r="G35" s="52">
        <v>104</v>
      </c>
      <c r="H35" s="53">
        <f aca="true" t="shared" si="31" ref="H35:H55">F35+G35</f>
        <v>196</v>
      </c>
      <c r="I35" s="51">
        <f aca="true" t="shared" si="32" ref="I35:I55">F35/C35*100</f>
        <v>57.14285714285714</v>
      </c>
      <c r="J35" s="52">
        <f aca="true" t="shared" si="33" ref="J35:J55">G35/D35*100</f>
        <v>65.40880503144653</v>
      </c>
      <c r="K35" s="53">
        <f aca="true" t="shared" si="34" ref="K35:K55">H35/E35*100</f>
        <v>61.25000000000001</v>
      </c>
      <c r="L35" s="51">
        <v>33</v>
      </c>
      <c r="M35" s="52">
        <v>42</v>
      </c>
      <c r="N35" s="53">
        <f aca="true" t="shared" si="35" ref="N35:N55">L35+M35</f>
        <v>75</v>
      </c>
      <c r="O35" s="51">
        <f aca="true" t="shared" si="36" ref="O35:O55">L35/F35*100</f>
        <v>35.869565217391305</v>
      </c>
      <c r="P35" s="52">
        <f aca="true" t="shared" si="37" ref="P35:P55">M35/G35*100</f>
        <v>40.38461538461539</v>
      </c>
      <c r="Q35" s="53">
        <f aca="true" t="shared" si="38" ref="Q35:Q55">N35/H35*100</f>
        <v>38.265306122448976</v>
      </c>
      <c r="R35" s="51">
        <v>395</v>
      </c>
      <c r="S35" s="52">
        <v>454</v>
      </c>
      <c r="T35" s="53">
        <f aca="true" t="shared" si="39" ref="T35:T55">R35+S35</f>
        <v>849</v>
      </c>
      <c r="U35" s="54">
        <f aca="true" t="shared" si="40" ref="U35:U55">R35/C35</f>
        <v>2.453416149068323</v>
      </c>
      <c r="V35" s="55">
        <f aca="true" t="shared" si="41" ref="V35:V55">S35/D35</f>
        <v>2.8553459119496853</v>
      </c>
      <c r="W35" s="56">
        <f aca="true" t="shared" si="42" ref="W35:W55">T35/E35</f>
        <v>2.653125</v>
      </c>
      <c r="X35" s="51">
        <v>26</v>
      </c>
      <c r="Y35" s="52">
        <v>44</v>
      </c>
      <c r="Z35" s="53">
        <f t="shared" si="26"/>
        <v>70</v>
      </c>
      <c r="AA35" s="51">
        <v>0</v>
      </c>
      <c r="AB35" s="52">
        <v>0</v>
      </c>
      <c r="AC35" s="53">
        <f t="shared" si="14"/>
        <v>0</v>
      </c>
      <c r="AD35" s="54">
        <f t="shared" si="15"/>
        <v>0</v>
      </c>
      <c r="AE35" s="55">
        <f t="shared" si="16"/>
        <v>0</v>
      </c>
      <c r="AF35" s="56">
        <f t="shared" si="17"/>
        <v>0</v>
      </c>
      <c r="AG35" s="60"/>
      <c r="AH35" s="61"/>
      <c r="AI35" s="62"/>
      <c r="AJ35" s="60"/>
      <c r="AK35" s="61"/>
      <c r="AL35" s="62"/>
      <c r="AM35" s="51">
        <v>0</v>
      </c>
      <c r="AN35" s="52">
        <v>0</v>
      </c>
      <c r="AO35" s="53">
        <f t="shared" si="19"/>
        <v>0</v>
      </c>
      <c r="AP35" s="57">
        <f t="shared" si="20"/>
        <v>0</v>
      </c>
      <c r="AQ35" s="58">
        <f t="shared" si="21"/>
        <v>0</v>
      </c>
      <c r="AR35" s="59">
        <f t="shared" si="22"/>
        <v>0</v>
      </c>
      <c r="AS35" s="51">
        <v>0</v>
      </c>
      <c r="AT35" s="52">
        <v>0</v>
      </c>
      <c r="AU35" s="53">
        <f t="shared" si="28"/>
        <v>0</v>
      </c>
    </row>
    <row r="36" spans="1:47" ht="7.5" customHeight="1">
      <c r="A36" s="49"/>
      <c r="B36" s="50" t="s">
        <v>52</v>
      </c>
      <c r="C36" s="51">
        <v>21</v>
      </c>
      <c r="D36" s="52">
        <v>22</v>
      </c>
      <c r="E36" s="53">
        <f t="shared" si="30"/>
        <v>43</v>
      </c>
      <c r="F36" s="51">
        <v>14</v>
      </c>
      <c r="G36" s="52">
        <v>13</v>
      </c>
      <c r="H36" s="53">
        <f t="shared" si="31"/>
        <v>27</v>
      </c>
      <c r="I36" s="51">
        <f t="shared" si="32"/>
        <v>66.66666666666666</v>
      </c>
      <c r="J36" s="52">
        <f t="shared" si="33"/>
        <v>59.09090909090909</v>
      </c>
      <c r="K36" s="53">
        <f t="shared" si="34"/>
        <v>62.7906976744186</v>
      </c>
      <c r="L36" s="51">
        <v>5</v>
      </c>
      <c r="M36" s="52">
        <v>3</v>
      </c>
      <c r="N36" s="53">
        <f t="shared" si="35"/>
        <v>8</v>
      </c>
      <c r="O36" s="51">
        <f t="shared" si="36"/>
        <v>35.714285714285715</v>
      </c>
      <c r="P36" s="52">
        <f t="shared" si="37"/>
        <v>23.076923076923077</v>
      </c>
      <c r="Q36" s="53">
        <f t="shared" si="38"/>
        <v>29.629629629629626</v>
      </c>
      <c r="R36" s="51">
        <v>41</v>
      </c>
      <c r="S36" s="52">
        <v>41</v>
      </c>
      <c r="T36" s="53">
        <f t="shared" si="39"/>
        <v>82</v>
      </c>
      <c r="U36" s="54">
        <f t="shared" si="40"/>
        <v>1.9523809523809523</v>
      </c>
      <c r="V36" s="55">
        <f t="shared" si="41"/>
        <v>1.8636363636363635</v>
      </c>
      <c r="W36" s="56">
        <f t="shared" si="42"/>
        <v>1.9069767441860466</v>
      </c>
      <c r="X36" s="51">
        <v>1</v>
      </c>
      <c r="Y36" s="52">
        <v>0</v>
      </c>
      <c r="Z36" s="53">
        <f t="shared" si="26"/>
        <v>1</v>
      </c>
      <c r="AA36" s="51">
        <v>0</v>
      </c>
      <c r="AB36" s="52">
        <v>0</v>
      </c>
      <c r="AC36" s="53">
        <f t="shared" si="14"/>
        <v>0</v>
      </c>
      <c r="AD36" s="54">
        <f t="shared" si="15"/>
        <v>0</v>
      </c>
      <c r="AE36" s="55">
        <f t="shared" si="16"/>
        <v>0</v>
      </c>
      <c r="AF36" s="56">
        <f t="shared" si="17"/>
        <v>0</v>
      </c>
      <c r="AG36" s="60"/>
      <c r="AH36" s="61"/>
      <c r="AI36" s="62"/>
      <c r="AJ36" s="60"/>
      <c r="AK36" s="61"/>
      <c r="AL36" s="62"/>
      <c r="AM36" s="51">
        <v>0</v>
      </c>
      <c r="AN36" s="52">
        <v>0</v>
      </c>
      <c r="AO36" s="53">
        <f t="shared" si="19"/>
        <v>0</v>
      </c>
      <c r="AP36" s="57">
        <f t="shared" si="20"/>
        <v>0</v>
      </c>
      <c r="AQ36" s="58">
        <f t="shared" si="21"/>
        <v>0</v>
      </c>
      <c r="AR36" s="59">
        <f t="shared" si="22"/>
        <v>0</v>
      </c>
      <c r="AS36" s="51">
        <v>0</v>
      </c>
      <c r="AT36" s="52">
        <v>0</v>
      </c>
      <c r="AU36" s="53">
        <f t="shared" si="28"/>
        <v>0</v>
      </c>
    </row>
    <row r="37" spans="1:47" ht="7.5" customHeight="1">
      <c r="A37" s="49"/>
      <c r="B37" s="50" t="s">
        <v>53</v>
      </c>
      <c r="C37" s="51">
        <f>C35-C36-C38-C39-C40-C41</f>
        <v>61</v>
      </c>
      <c r="D37" s="52">
        <f>D35-D36-D38-D39-D40-D41</f>
        <v>56</v>
      </c>
      <c r="E37" s="53">
        <f t="shared" si="30"/>
        <v>117</v>
      </c>
      <c r="F37" s="51">
        <f>F35-F36-F38-F39-F40-F41</f>
        <v>34</v>
      </c>
      <c r="G37" s="52">
        <f>G35-G36-G38-G39-G40-G41</f>
        <v>39</v>
      </c>
      <c r="H37" s="53">
        <f t="shared" si="31"/>
        <v>73</v>
      </c>
      <c r="I37" s="51">
        <f t="shared" si="32"/>
        <v>55.73770491803278</v>
      </c>
      <c r="J37" s="52">
        <f t="shared" si="33"/>
        <v>69.64285714285714</v>
      </c>
      <c r="K37" s="53">
        <f t="shared" si="34"/>
        <v>62.39316239316239</v>
      </c>
      <c r="L37" s="51">
        <f>L35-L36-L38-L39-L40-L41</f>
        <v>15</v>
      </c>
      <c r="M37" s="52">
        <f>M35-M36-M38-M39-M40-M41</f>
        <v>16</v>
      </c>
      <c r="N37" s="53">
        <f t="shared" si="35"/>
        <v>31</v>
      </c>
      <c r="O37" s="51">
        <f t="shared" si="36"/>
        <v>44.11764705882353</v>
      </c>
      <c r="P37" s="52">
        <f t="shared" si="37"/>
        <v>41.02564102564102</v>
      </c>
      <c r="Q37" s="53">
        <f t="shared" si="38"/>
        <v>42.465753424657535</v>
      </c>
      <c r="R37" s="51">
        <f>R35-R36-R38-R39-R40-R41</f>
        <v>150</v>
      </c>
      <c r="S37" s="52">
        <f>S35-S36-S38-S39-S40-S41</f>
        <v>167</v>
      </c>
      <c r="T37" s="53">
        <f t="shared" si="39"/>
        <v>317</v>
      </c>
      <c r="U37" s="54">
        <f t="shared" si="40"/>
        <v>2.459016393442623</v>
      </c>
      <c r="V37" s="55">
        <f t="shared" si="41"/>
        <v>2.982142857142857</v>
      </c>
      <c r="W37" s="56">
        <f t="shared" si="42"/>
        <v>2.7094017094017095</v>
      </c>
      <c r="X37" s="51">
        <f>X35-X36-X38-X39-X40-X41</f>
        <v>23</v>
      </c>
      <c r="Y37" s="52">
        <f>Y35-Y36-Y38-Y39-Y40-Y41</f>
        <v>40</v>
      </c>
      <c r="Z37" s="53">
        <f t="shared" si="26"/>
        <v>63</v>
      </c>
      <c r="AA37" s="51">
        <v>0</v>
      </c>
      <c r="AB37" s="52">
        <v>0</v>
      </c>
      <c r="AC37" s="53">
        <f t="shared" si="14"/>
        <v>0</v>
      </c>
      <c r="AD37" s="54">
        <f t="shared" si="15"/>
        <v>0</v>
      </c>
      <c r="AE37" s="55">
        <f t="shared" si="16"/>
        <v>0</v>
      </c>
      <c r="AF37" s="56">
        <f t="shared" si="17"/>
        <v>0</v>
      </c>
      <c r="AG37" s="60"/>
      <c r="AH37" s="61"/>
      <c r="AI37" s="62"/>
      <c r="AJ37" s="60"/>
      <c r="AK37" s="61"/>
      <c r="AL37" s="62"/>
      <c r="AM37" s="51">
        <v>0</v>
      </c>
      <c r="AN37" s="52">
        <v>0</v>
      </c>
      <c r="AO37" s="53">
        <f t="shared" si="19"/>
        <v>0</v>
      </c>
      <c r="AP37" s="57">
        <f t="shared" si="20"/>
        <v>0</v>
      </c>
      <c r="AQ37" s="58">
        <f t="shared" si="21"/>
        <v>0</v>
      </c>
      <c r="AR37" s="59">
        <f t="shared" si="22"/>
        <v>0</v>
      </c>
      <c r="AS37" s="51">
        <v>0</v>
      </c>
      <c r="AT37" s="52">
        <v>0</v>
      </c>
      <c r="AU37" s="53">
        <f t="shared" si="28"/>
        <v>0</v>
      </c>
    </row>
    <row r="38" spans="1:47" ht="7.5" customHeight="1">
      <c r="A38" s="49"/>
      <c r="B38" s="50" t="s">
        <v>54</v>
      </c>
      <c r="C38" s="51">
        <v>10</v>
      </c>
      <c r="D38" s="52">
        <v>10</v>
      </c>
      <c r="E38" s="53">
        <f t="shared" si="30"/>
        <v>20</v>
      </c>
      <c r="F38" s="51">
        <v>7</v>
      </c>
      <c r="G38" s="52">
        <v>7</v>
      </c>
      <c r="H38" s="53">
        <f t="shared" si="31"/>
        <v>14</v>
      </c>
      <c r="I38" s="51">
        <f t="shared" si="32"/>
        <v>70</v>
      </c>
      <c r="J38" s="52">
        <f t="shared" si="33"/>
        <v>70</v>
      </c>
      <c r="K38" s="53">
        <f t="shared" si="34"/>
        <v>70</v>
      </c>
      <c r="L38" s="51">
        <v>2</v>
      </c>
      <c r="M38" s="52">
        <v>2</v>
      </c>
      <c r="N38" s="53">
        <f t="shared" si="35"/>
        <v>4</v>
      </c>
      <c r="O38" s="51">
        <f t="shared" si="36"/>
        <v>28.57142857142857</v>
      </c>
      <c r="P38" s="52">
        <f t="shared" si="37"/>
        <v>28.57142857142857</v>
      </c>
      <c r="Q38" s="53">
        <f t="shared" si="38"/>
        <v>28.57142857142857</v>
      </c>
      <c r="R38" s="51">
        <v>28</v>
      </c>
      <c r="S38" s="52">
        <v>27</v>
      </c>
      <c r="T38" s="53">
        <f t="shared" si="39"/>
        <v>55</v>
      </c>
      <c r="U38" s="54">
        <f t="shared" si="40"/>
        <v>2.8</v>
      </c>
      <c r="V38" s="55">
        <f t="shared" si="41"/>
        <v>2.7</v>
      </c>
      <c r="W38" s="56">
        <f t="shared" si="42"/>
        <v>2.75</v>
      </c>
      <c r="X38" s="51">
        <v>0</v>
      </c>
      <c r="Y38" s="52">
        <v>0</v>
      </c>
      <c r="Z38" s="53">
        <f t="shared" si="26"/>
        <v>0</v>
      </c>
      <c r="AA38" s="51">
        <v>0</v>
      </c>
      <c r="AB38" s="52">
        <v>0</v>
      </c>
      <c r="AC38" s="53">
        <f t="shared" si="14"/>
        <v>0</v>
      </c>
      <c r="AD38" s="54">
        <f t="shared" si="15"/>
        <v>0</v>
      </c>
      <c r="AE38" s="55">
        <f t="shared" si="16"/>
        <v>0</v>
      </c>
      <c r="AF38" s="56">
        <f t="shared" si="17"/>
        <v>0</v>
      </c>
      <c r="AG38" s="60"/>
      <c r="AH38" s="61"/>
      <c r="AI38" s="62"/>
      <c r="AJ38" s="60"/>
      <c r="AK38" s="61"/>
      <c r="AL38" s="62"/>
      <c r="AM38" s="51">
        <v>0</v>
      </c>
      <c r="AN38" s="52">
        <v>0</v>
      </c>
      <c r="AO38" s="53">
        <f t="shared" si="19"/>
        <v>0</v>
      </c>
      <c r="AP38" s="57">
        <f t="shared" si="20"/>
        <v>0</v>
      </c>
      <c r="AQ38" s="58">
        <f t="shared" si="21"/>
        <v>0</v>
      </c>
      <c r="AR38" s="59">
        <f t="shared" si="22"/>
        <v>0</v>
      </c>
      <c r="AS38" s="51">
        <v>0</v>
      </c>
      <c r="AT38" s="52">
        <v>0</v>
      </c>
      <c r="AU38" s="53">
        <f t="shared" si="28"/>
        <v>0</v>
      </c>
    </row>
    <row r="39" spans="1:47" ht="7.5" customHeight="1">
      <c r="A39" s="49"/>
      <c r="B39" s="50" t="s">
        <v>55</v>
      </c>
      <c r="C39" s="51">
        <v>30</v>
      </c>
      <c r="D39" s="52">
        <v>27</v>
      </c>
      <c r="E39" s="53">
        <f t="shared" si="30"/>
        <v>57</v>
      </c>
      <c r="F39" s="51">
        <v>14</v>
      </c>
      <c r="G39" s="52">
        <v>17</v>
      </c>
      <c r="H39" s="53">
        <f t="shared" si="31"/>
        <v>31</v>
      </c>
      <c r="I39" s="51">
        <f t="shared" si="32"/>
        <v>46.666666666666664</v>
      </c>
      <c r="J39" s="52">
        <f t="shared" si="33"/>
        <v>62.96296296296296</v>
      </c>
      <c r="K39" s="53">
        <f t="shared" si="34"/>
        <v>54.385964912280706</v>
      </c>
      <c r="L39" s="51">
        <v>4</v>
      </c>
      <c r="M39" s="52">
        <v>7</v>
      </c>
      <c r="N39" s="53">
        <f t="shared" si="35"/>
        <v>11</v>
      </c>
      <c r="O39" s="51">
        <f t="shared" si="36"/>
        <v>28.57142857142857</v>
      </c>
      <c r="P39" s="52">
        <f t="shared" si="37"/>
        <v>41.17647058823529</v>
      </c>
      <c r="Q39" s="53">
        <f t="shared" si="38"/>
        <v>35.483870967741936</v>
      </c>
      <c r="R39" s="51">
        <v>92</v>
      </c>
      <c r="S39" s="52">
        <v>88</v>
      </c>
      <c r="T39" s="53">
        <f t="shared" si="39"/>
        <v>180</v>
      </c>
      <c r="U39" s="54">
        <f t="shared" si="40"/>
        <v>3.066666666666667</v>
      </c>
      <c r="V39" s="55">
        <f t="shared" si="41"/>
        <v>3.259259259259259</v>
      </c>
      <c r="W39" s="56">
        <f t="shared" si="42"/>
        <v>3.1578947368421053</v>
      </c>
      <c r="X39" s="51">
        <v>1</v>
      </c>
      <c r="Y39" s="52">
        <v>2</v>
      </c>
      <c r="Z39" s="53">
        <f t="shared" si="26"/>
        <v>3</v>
      </c>
      <c r="AA39" s="51">
        <v>0</v>
      </c>
      <c r="AB39" s="52">
        <v>0</v>
      </c>
      <c r="AC39" s="53">
        <f t="shared" si="14"/>
        <v>0</v>
      </c>
      <c r="AD39" s="54">
        <f t="shared" si="15"/>
        <v>0</v>
      </c>
      <c r="AE39" s="55">
        <f t="shared" si="16"/>
        <v>0</v>
      </c>
      <c r="AF39" s="56">
        <f t="shared" si="17"/>
        <v>0</v>
      </c>
      <c r="AG39" s="60"/>
      <c r="AH39" s="61"/>
      <c r="AI39" s="62"/>
      <c r="AJ39" s="60"/>
      <c r="AK39" s="61"/>
      <c r="AL39" s="62"/>
      <c r="AM39" s="51">
        <v>0</v>
      </c>
      <c r="AN39" s="52">
        <v>0</v>
      </c>
      <c r="AO39" s="53">
        <f t="shared" si="19"/>
        <v>0</v>
      </c>
      <c r="AP39" s="57">
        <f t="shared" si="20"/>
        <v>0</v>
      </c>
      <c r="AQ39" s="58">
        <f t="shared" si="21"/>
        <v>0</v>
      </c>
      <c r="AR39" s="59">
        <f t="shared" si="22"/>
        <v>0</v>
      </c>
      <c r="AS39" s="51">
        <v>0</v>
      </c>
      <c r="AT39" s="52">
        <v>0</v>
      </c>
      <c r="AU39" s="53">
        <f t="shared" si="28"/>
        <v>0</v>
      </c>
    </row>
    <row r="40" spans="1:47" ht="7.5" customHeight="1">
      <c r="A40" s="49"/>
      <c r="B40" s="50" t="s">
        <v>56</v>
      </c>
      <c r="C40" s="51">
        <v>12</v>
      </c>
      <c r="D40" s="52">
        <v>11</v>
      </c>
      <c r="E40" s="53">
        <f t="shared" si="30"/>
        <v>23</v>
      </c>
      <c r="F40" s="51">
        <v>6</v>
      </c>
      <c r="G40" s="52">
        <v>7</v>
      </c>
      <c r="H40" s="53">
        <f t="shared" si="31"/>
        <v>13</v>
      </c>
      <c r="I40" s="51">
        <f t="shared" si="32"/>
        <v>50</v>
      </c>
      <c r="J40" s="52">
        <f t="shared" si="33"/>
        <v>63.63636363636363</v>
      </c>
      <c r="K40" s="53">
        <f t="shared" si="34"/>
        <v>56.52173913043478</v>
      </c>
      <c r="L40" s="51">
        <v>1</v>
      </c>
      <c r="M40" s="52">
        <v>2</v>
      </c>
      <c r="N40" s="53">
        <f t="shared" si="35"/>
        <v>3</v>
      </c>
      <c r="O40" s="51">
        <f t="shared" si="36"/>
        <v>16.666666666666664</v>
      </c>
      <c r="P40" s="52">
        <f t="shared" si="37"/>
        <v>28.57142857142857</v>
      </c>
      <c r="Q40" s="53">
        <f t="shared" si="38"/>
        <v>23.076923076923077</v>
      </c>
      <c r="R40" s="51">
        <v>15</v>
      </c>
      <c r="S40" s="52">
        <v>47</v>
      </c>
      <c r="T40" s="53">
        <f t="shared" si="39"/>
        <v>62</v>
      </c>
      <c r="U40" s="54">
        <f t="shared" si="40"/>
        <v>1.25</v>
      </c>
      <c r="V40" s="55">
        <f t="shared" si="41"/>
        <v>4.2727272727272725</v>
      </c>
      <c r="W40" s="56">
        <f t="shared" si="42"/>
        <v>2.6956521739130435</v>
      </c>
      <c r="X40" s="51">
        <v>1</v>
      </c>
      <c r="Y40" s="52">
        <v>2</v>
      </c>
      <c r="Z40" s="53">
        <f t="shared" si="26"/>
        <v>3</v>
      </c>
      <c r="AA40" s="51">
        <v>0</v>
      </c>
      <c r="AB40" s="52">
        <v>0</v>
      </c>
      <c r="AC40" s="53">
        <f t="shared" si="14"/>
        <v>0</v>
      </c>
      <c r="AD40" s="54">
        <f t="shared" si="15"/>
        <v>0</v>
      </c>
      <c r="AE40" s="55">
        <f t="shared" si="16"/>
        <v>0</v>
      </c>
      <c r="AF40" s="56">
        <f t="shared" si="17"/>
        <v>0</v>
      </c>
      <c r="AG40" s="60"/>
      <c r="AH40" s="61"/>
      <c r="AI40" s="62"/>
      <c r="AJ40" s="60"/>
      <c r="AK40" s="61"/>
      <c r="AL40" s="62"/>
      <c r="AM40" s="51">
        <v>0</v>
      </c>
      <c r="AN40" s="52">
        <v>0</v>
      </c>
      <c r="AO40" s="53">
        <f t="shared" si="19"/>
        <v>0</v>
      </c>
      <c r="AP40" s="57">
        <f t="shared" si="20"/>
        <v>0</v>
      </c>
      <c r="AQ40" s="58">
        <f t="shared" si="21"/>
        <v>0</v>
      </c>
      <c r="AR40" s="59">
        <f t="shared" si="22"/>
        <v>0</v>
      </c>
      <c r="AS40" s="51">
        <v>0</v>
      </c>
      <c r="AT40" s="52">
        <v>0</v>
      </c>
      <c r="AU40" s="53">
        <f t="shared" si="28"/>
        <v>0</v>
      </c>
    </row>
    <row r="41" spans="1:47" ht="7.5" customHeight="1">
      <c r="A41" s="49"/>
      <c r="B41" s="50" t="s">
        <v>57</v>
      </c>
      <c r="C41" s="51">
        <v>27</v>
      </c>
      <c r="D41" s="52">
        <v>33</v>
      </c>
      <c r="E41" s="53">
        <f t="shared" si="30"/>
        <v>60</v>
      </c>
      <c r="F41" s="51">
        <v>17</v>
      </c>
      <c r="G41" s="52">
        <v>21</v>
      </c>
      <c r="H41" s="53">
        <f t="shared" si="31"/>
        <v>38</v>
      </c>
      <c r="I41" s="51">
        <f t="shared" si="32"/>
        <v>62.96296296296296</v>
      </c>
      <c r="J41" s="52">
        <f t="shared" si="33"/>
        <v>63.63636363636363</v>
      </c>
      <c r="K41" s="53">
        <f t="shared" si="34"/>
        <v>63.33333333333333</v>
      </c>
      <c r="L41" s="51">
        <v>6</v>
      </c>
      <c r="M41" s="52">
        <v>12</v>
      </c>
      <c r="N41" s="53">
        <f t="shared" si="35"/>
        <v>18</v>
      </c>
      <c r="O41" s="51">
        <f t="shared" si="36"/>
        <v>35.294117647058826</v>
      </c>
      <c r="P41" s="52">
        <f t="shared" si="37"/>
        <v>57.14285714285714</v>
      </c>
      <c r="Q41" s="53">
        <f t="shared" si="38"/>
        <v>47.368421052631575</v>
      </c>
      <c r="R41" s="51">
        <v>69</v>
      </c>
      <c r="S41" s="52">
        <v>84</v>
      </c>
      <c r="T41" s="53">
        <f t="shared" si="39"/>
        <v>153</v>
      </c>
      <c r="U41" s="54">
        <f t="shared" si="40"/>
        <v>2.5555555555555554</v>
      </c>
      <c r="V41" s="55">
        <f t="shared" si="41"/>
        <v>2.5454545454545454</v>
      </c>
      <c r="W41" s="56">
        <f t="shared" si="42"/>
        <v>2.55</v>
      </c>
      <c r="X41" s="51">
        <v>0</v>
      </c>
      <c r="Y41" s="52">
        <v>0</v>
      </c>
      <c r="Z41" s="53">
        <f t="shared" si="26"/>
        <v>0</v>
      </c>
      <c r="AA41" s="51">
        <v>0</v>
      </c>
      <c r="AB41" s="52">
        <v>0</v>
      </c>
      <c r="AC41" s="53">
        <f t="shared" si="14"/>
        <v>0</v>
      </c>
      <c r="AD41" s="54">
        <f t="shared" si="15"/>
        <v>0</v>
      </c>
      <c r="AE41" s="55">
        <f t="shared" si="16"/>
        <v>0</v>
      </c>
      <c r="AF41" s="56">
        <f t="shared" si="17"/>
        <v>0</v>
      </c>
      <c r="AG41" s="60"/>
      <c r="AH41" s="61"/>
      <c r="AI41" s="62"/>
      <c r="AJ41" s="60"/>
      <c r="AK41" s="61"/>
      <c r="AL41" s="62"/>
      <c r="AM41" s="51">
        <v>0</v>
      </c>
      <c r="AN41" s="52">
        <v>0</v>
      </c>
      <c r="AO41" s="53">
        <f t="shared" si="19"/>
        <v>0</v>
      </c>
      <c r="AP41" s="57">
        <f t="shared" si="20"/>
        <v>0</v>
      </c>
      <c r="AQ41" s="58">
        <f t="shared" si="21"/>
        <v>0</v>
      </c>
      <c r="AR41" s="59">
        <f t="shared" si="22"/>
        <v>0</v>
      </c>
      <c r="AS41" s="51">
        <v>0</v>
      </c>
      <c r="AT41" s="52">
        <v>0</v>
      </c>
      <c r="AU41" s="53">
        <f t="shared" si="28"/>
        <v>0</v>
      </c>
    </row>
    <row r="42" spans="1:47" ht="7.5" customHeight="1">
      <c r="A42" s="49" t="s">
        <v>58</v>
      </c>
      <c r="B42" s="50" t="s">
        <v>58</v>
      </c>
      <c r="C42" s="51">
        <v>100</v>
      </c>
      <c r="D42" s="52">
        <v>98</v>
      </c>
      <c r="E42" s="53">
        <f t="shared" si="30"/>
        <v>198</v>
      </c>
      <c r="F42" s="51">
        <v>68</v>
      </c>
      <c r="G42" s="52">
        <v>66</v>
      </c>
      <c r="H42" s="53">
        <f t="shared" si="31"/>
        <v>134</v>
      </c>
      <c r="I42" s="51">
        <f t="shared" si="32"/>
        <v>68</v>
      </c>
      <c r="J42" s="52">
        <f t="shared" si="33"/>
        <v>67.3469387755102</v>
      </c>
      <c r="K42" s="53">
        <f t="shared" si="34"/>
        <v>67.67676767676768</v>
      </c>
      <c r="L42" s="51">
        <v>14</v>
      </c>
      <c r="M42" s="52">
        <v>19</v>
      </c>
      <c r="N42" s="53">
        <f t="shared" si="35"/>
        <v>33</v>
      </c>
      <c r="O42" s="51">
        <f t="shared" si="36"/>
        <v>20.588235294117645</v>
      </c>
      <c r="P42" s="52">
        <f t="shared" si="37"/>
        <v>28.78787878787879</v>
      </c>
      <c r="Q42" s="53">
        <f t="shared" si="38"/>
        <v>24.62686567164179</v>
      </c>
      <c r="R42" s="51">
        <v>329</v>
      </c>
      <c r="S42" s="52">
        <v>391</v>
      </c>
      <c r="T42" s="53">
        <f t="shared" si="39"/>
        <v>720</v>
      </c>
      <c r="U42" s="54">
        <f t="shared" si="40"/>
        <v>3.29</v>
      </c>
      <c r="V42" s="55">
        <f t="shared" si="41"/>
        <v>3.989795918367347</v>
      </c>
      <c r="W42" s="56">
        <f t="shared" si="42"/>
        <v>3.6363636363636362</v>
      </c>
      <c r="X42" s="51">
        <v>18</v>
      </c>
      <c r="Y42" s="52">
        <v>45</v>
      </c>
      <c r="Z42" s="53">
        <f t="shared" si="26"/>
        <v>63</v>
      </c>
      <c r="AA42" s="51">
        <v>0</v>
      </c>
      <c r="AB42" s="52">
        <v>0</v>
      </c>
      <c r="AC42" s="53">
        <f t="shared" si="14"/>
        <v>0</v>
      </c>
      <c r="AD42" s="54">
        <f t="shared" si="15"/>
        <v>0</v>
      </c>
      <c r="AE42" s="55">
        <f t="shared" si="16"/>
        <v>0</v>
      </c>
      <c r="AF42" s="56">
        <f t="shared" si="17"/>
        <v>0</v>
      </c>
      <c r="AG42" s="60"/>
      <c r="AH42" s="61"/>
      <c r="AI42" s="62"/>
      <c r="AJ42" s="60"/>
      <c r="AK42" s="61"/>
      <c r="AL42" s="62"/>
      <c r="AM42" s="51">
        <v>0</v>
      </c>
      <c r="AN42" s="52">
        <v>0</v>
      </c>
      <c r="AO42" s="53">
        <f t="shared" si="19"/>
        <v>0</v>
      </c>
      <c r="AP42" s="57">
        <f t="shared" si="20"/>
        <v>0</v>
      </c>
      <c r="AQ42" s="58">
        <f t="shared" si="21"/>
        <v>0</v>
      </c>
      <c r="AR42" s="59">
        <f t="shared" si="22"/>
        <v>0</v>
      </c>
      <c r="AS42" s="51">
        <v>0</v>
      </c>
      <c r="AT42" s="52">
        <v>2</v>
      </c>
      <c r="AU42" s="53">
        <f t="shared" si="28"/>
        <v>2</v>
      </c>
    </row>
    <row r="43" spans="1:47" ht="7.5" customHeight="1">
      <c r="A43" s="49"/>
      <c r="B43" s="50" t="s">
        <v>59</v>
      </c>
      <c r="C43" s="51">
        <v>33</v>
      </c>
      <c r="D43" s="52">
        <v>36</v>
      </c>
      <c r="E43" s="53">
        <f t="shared" si="30"/>
        <v>69</v>
      </c>
      <c r="F43" s="51">
        <v>24</v>
      </c>
      <c r="G43" s="52">
        <v>27</v>
      </c>
      <c r="H43" s="53">
        <f t="shared" si="31"/>
        <v>51</v>
      </c>
      <c r="I43" s="51">
        <f t="shared" si="32"/>
        <v>72.72727272727273</v>
      </c>
      <c r="J43" s="52">
        <f t="shared" si="33"/>
        <v>75</v>
      </c>
      <c r="K43" s="53">
        <f t="shared" si="34"/>
        <v>73.91304347826086</v>
      </c>
      <c r="L43" s="51">
        <v>4</v>
      </c>
      <c r="M43" s="52">
        <v>10</v>
      </c>
      <c r="N43" s="53">
        <f t="shared" si="35"/>
        <v>14</v>
      </c>
      <c r="O43" s="51">
        <f t="shared" si="36"/>
        <v>16.666666666666664</v>
      </c>
      <c r="P43" s="52">
        <f t="shared" si="37"/>
        <v>37.03703703703704</v>
      </c>
      <c r="Q43" s="53">
        <f t="shared" si="38"/>
        <v>27.450980392156865</v>
      </c>
      <c r="R43" s="51">
        <v>100</v>
      </c>
      <c r="S43" s="52">
        <v>125</v>
      </c>
      <c r="T43" s="53">
        <f t="shared" si="39"/>
        <v>225</v>
      </c>
      <c r="U43" s="54">
        <f t="shared" si="40"/>
        <v>3.0303030303030303</v>
      </c>
      <c r="V43" s="55">
        <f t="shared" si="41"/>
        <v>3.4722222222222223</v>
      </c>
      <c r="W43" s="56">
        <f t="shared" si="42"/>
        <v>3.260869565217391</v>
      </c>
      <c r="X43" s="51">
        <v>0</v>
      </c>
      <c r="Y43" s="52">
        <v>0</v>
      </c>
      <c r="Z43" s="53">
        <f t="shared" si="26"/>
        <v>0</v>
      </c>
      <c r="AA43" s="51">
        <v>0</v>
      </c>
      <c r="AB43" s="52">
        <v>0</v>
      </c>
      <c r="AC43" s="53">
        <f t="shared" si="14"/>
        <v>0</v>
      </c>
      <c r="AD43" s="54">
        <f t="shared" si="15"/>
        <v>0</v>
      </c>
      <c r="AE43" s="55">
        <f t="shared" si="16"/>
        <v>0</v>
      </c>
      <c r="AF43" s="56">
        <f t="shared" si="17"/>
        <v>0</v>
      </c>
      <c r="AG43" s="60"/>
      <c r="AH43" s="61"/>
      <c r="AI43" s="62"/>
      <c r="AJ43" s="60"/>
      <c r="AK43" s="61"/>
      <c r="AL43" s="62"/>
      <c r="AM43" s="51">
        <v>0</v>
      </c>
      <c r="AN43" s="52">
        <v>0</v>
      </c>
      <c r="AO43" s="53">
        <f t="shared" si="19"/>
        <v>0</v>
      </c>
      <c r="AP43" s="57">
        <f t="shared" si="20"/>
        <v>0</v>
      </c>
      <c r="AQ43" s="58">
        <f t="shared" si="21"/>
        <v>0</v>
      </c>
      <c r="AR43" s="59">
        <f t="shared" si="22"/>
        <v>0</v>
      </c>
      <c r="AS43" s="51">
        <v>0</v>
      </c>
      <c r="AT43" s="52">
        <v>0</v>
      </c>
      <c r="AU43" s="53">
        <f t="shared" si="28"/>
        <v>0</v>
      </c>
    </row>
    <row r="44" spans="1:47" ht="7.5" customHeight="1">
      <c r="A44" s="49"/>
      <c r="B44" s="50" t="s">
        <v>60</v>
      </c>
      <c r="C44" s="51">
        <v>24</v>
      </c>
      <c r="D44" s="52">
        <v>30</v>
      </c>
      <c r="E44" s="53">
        <f t="shared" si="30"/>
        <v>54</v>
      </c>
      <c r="F44" s="51">
        <v>12</v>
      </c>
      <c r="G44" s="52">
        <v>18</v>
      </c>
      <c r="H44" s="53">
        <f t="shared" si="31"/>
        <v>30</v>
      </c>
      <c r="I44" s="51">
        <f t="shared" si="32"/>
        <v>50</v>
      </c>
      <c r="J44" s="52">
        <f t="shared" si="33"/>
        <v>60</v>
      </c>
      <c r="K44" s="53">
        <f t="shared" si="34"/>
        <v>55.55555555555556</v>
      </c>
      <c r="L44" s="51">
        <v>5</v>
      </c>
      <c r="M44" s="52">
        <v>4</v>
      </c>
      <c r="N44" s="53">
        <f t="shared" si="35"/>
        <v>9</v>
      </c>
      <c r="O44" s="51">
        <f t="shared" si="36"/>
        <v>41.66666666666667</v>
      </c>
      <c r="P44" s="52">
        <f t="shared" si="37"/>
        <v>22.22222222222222</v>
      </c>
      <c r="Q44" s="53">
        <f t="shared" si="38"/>
        <v>30</v>
      </c>
      <c r="R44" s="51">
        <v>56</v>
      </c>
      <c r="S44" s="52">
        <v>126</v>
      </c>
      <c r="T44" s="53">
        <f t="shared" si="39"/>
        <v>182</v>
      </c>
      <c r="U44" s="54">
        <f t="shared" si="40"/>
        <v>2.3333333333333335</v>
      </c>
      <c r="V44" s="55">
        <f t="shared" si="41"/>
        <v>4.2</v>
      </c>
      <c r="W44" s="56">
        <f t="shared" si="42"/>
        <v>3.3703703703703702</v>
      </c>
      <c r="X44" s="51">
        <v>11</v>
      </c>
      <c r="Y44" s="52">
        <v>32</v>
      </c>
      <c r="Z44" s="53">
        <f t="shared" si="26"/>
        <v>43</v>
      </c>
      <c r="AA44" s="51">
        <v>0</v>
      </c>
      <c r="AB44" s="52">
        <v>0</v>
      </c>
      <c r="AC44" s="53">
        <f t="shared" si="14"/>
        <v>0</v>
      </c>
      <c r="AD44" s="54">
        <f t="shared" si="15"/>
        <v>0</v>
      </c>
      <c r="AE44" s="55">
        <f t="shared" si="16"/>
        <v>0</v>
      </c>
      <c r="AF44" s="56">
        <f t="shared" si="17"/>
        <v>0</v>
      </c>
      <c r="AG44" s="60"/>
      <c r="AH44" s="61"/>
      <c r="AI44" s="62"/>
      <c r="AJ44" s="60"/>
      <c r="AK44" s="61"/>
      <c r="AL44" s="62"/>
      <c r="AM44" s="51">
        <v>0</v>
      </c>
      <c r="AN44" s="52">
        <v>0</v>
      </c>
      <c r="AO44" s="53">
        <f t="shared" si="19"/>
        <v>0</v>
      </c>
      <c r="AP44" s="57">
        <f t="shared" si="20"/>
        <v>0</v>
      </c>
      <c r="AQ44" s="58">
        <f t="shared" si="21"/>
        <v>0</v>
      </c>
      <c r="AR44" s="59">
        <f t="shared" si="22"/>
        <v>0</v>
      </c>
      <c r="AS44" s="51">
        <v>0</v>
      </c>
      <c r="AT44" s="52">
        <v>0</v>
      </c>
      <c r="AU44" s="53">
        <f t="shared" si="28"/>
        <v>0</v>
      </c>
    </row>
    <row r="45" spans="1:47" ht="7.5" customHeight="1">
      <c r="A45" s="49"/>
      <c r="B45" s="50" t="s">
        <v>61</v>
      </c>
      <c r="C45" s="51">
        <f>C42-C43-C44-C46</f>
        <v>23</v>
      </c>
      <c r="D45" s="52">
        <f>D42-D43-D44-D46</f>
        <v>19</v>
      </c>
      <c r="E45" s="53">
        <f t="shared" si="30"/>
        <v>42</v>
      </c>
      <c r="F45" s="51">
        <f>F42-F43-F44-F46</f>
        <v>15</v>
      </c>
      <c r="G45" s="52">
        <f>G42-G43-G44-G46</f>
        <v>14</v>
      </c>
      <c r="H45" s="53">
        <f t="shared" si="31"/>
        <v>29</v>
      </c>
      <c r="I45" s="51">
        <f t="shared" si="32"/>
        <v>65.21739130434783</v>
      </c>
      <c r="J45" s="52">
        <f t="shared" si="33"/>
        <v>73.68421052631578</v>
      </c>
      <c r="K45" s="53">
        <f t="shared" si="34"/>
        <v>69.04761904761905</v>
      </c>
      <c r="L45" s="51">
        <f>L42-L43-L44-L46</f>
        <v>3</v>
      </c>
      <c r="M45" s="52">
        <f>M42-M43-M44-M46</f>
        <v>3</v>
      </c>
      <c r="N45" s="53">
        <f t="shared" si="35"/>
        <v>6</v>
      </c>
      <c r="O45" s="51">
        <f t="shared" si="36"/>
        <v>20</v>
      </c>
      <c r="P45" s="52">
        <f t="shared" si="37"/>
        <v>21.428571428571427</v>
      </c>
      <c r="Q45" s="53">
        <f t="shared" si="38"/>
        <v>20.689655172413794</v>
      </c>
      <c r="R45" s="51">
        <f>R42-R43-R44-R46</f>
        <v>79</v>
      </c>
      <c r="S45" s="52">
        <f>S42-S43-S44-S46</f>
        <v>77</v>
      </c>
      <c r="T45" s="53">
        <f t="shared" si="39"/>
        <v>156</v>
      </c>
      <c r="U45" s="54">
        <f t="shared" si="40"/>
        <v>3.4347826086956523</v>
      </c>
      <c r="V45" s="55">
        <f t="shared" si="41"/>
        <v>4.052631578947368</v>
      </c>
      <c r="W45" s="56">
        <f t="shared" si="42"/>
        <v>3.7142857142857144</v>
      </c>
      <c r="X45" s="51">
        <f>X42-X43-X44-X46</f>
        <v>3</v>
      </c>
      <c r="Y45" s="52">
        <f>Y42-Y43-Y44-Y46</f>
        <v>9</v>
      </c>
      <c r="Z45" s="53">
        <f t="shared" si="26"/>
        <v>12</v>
      </c>
      <c r="AA45" s="51">
        <v>0</v>
      </c>
      <c r="AB45" s="52">
        <v>0</v>
      </c>
      <c r="AC45" s="53">
        <f t="shared" si="14"/>
        <v>0</v>
      </c>
      <c r="AD45" s="54">
        <f t="shared" si="15"/>
        <v>0</v>
      </c>
      <c r="AE45" s="55">
        <f t="shared" si="16"/>
        <v>0</v>
      </c>
      <c r="AF45" s="56">
        <f t="shared" si="17"/>
        <v>0</v>
      </c>
      <c r="AG45" s="60"/>
      <c r="AH45" s="61"/>
      <c r="AI45" s="62"/>
      <c r="AJ45" s="60"/>
      <c r="AK45" s="61"/>
      <c r="AL45" s="62"/>
      <c r="AM45" s="51">
        <v>0</v>
      </c>
      <c r="AN45" s="52">
        <v>0</v>
      </c>
      <c r="AO45" s="53">
        <f t="shared" si="19"/>
        <v>0</v>
      </c>
      <c r="AP45" s="57">
        <f t="shared" si="20"/>
        <v>0</v>
      </c>
      <c r="AQ45" s="58">
        <f t="shared" si="21"/>
        <v>0</v>
      </c>
      <c r="AR45" s="59">
        <f t="shared" si="22"/>
        <v>0</v>
      </c>
      <c r="AS45" s="51">
        <v>0</v>
      </c>
      <c r="AT45" s="52">
        <v>2</v>
      </c>
      <c r="AU45" s="53">
        <f t="shared" si="28"/>
        <v>2</v>
      </c>
    </row>
    <row r="46" spans="1:47" ht="7.5" customHeight="1">
      <c r="A46" s="49"/>
      <c r="B46" s="50" t="s">
        <v>62</v>
      </c>
      <c r="C46" s="51">
        <v>20</v>
      </c>
      <c r="D46" s="52">
        <v>13</v>
      </c>
      <c r="E46" s="53">
        <f t="shared" si="30"/>
        <v>33</v>
      </c>
      <c r="F46" s="51">
        <v>17</v>
      </c>
      <c r="G46" s="52">
        <v>7</v>
      </c>
      <c r="H46" s="53">
        <f t="shared" si="31"/>
        <v>24</v>
      </c>
      <c r="I46" s="51">
        <f t="shared" si="32"/>
        <v>85</v>
      </c>
      <c r="J46" s="52">
        <f t="shared" si="33"/>
        <v>53.84615384615385</v>
      </c>
      <c r="K46" s="53">
        <f t="shared" si="34"/>
        <v>72.72727272727273</v>
      </c>
      <c r="L46" s="51">
        <v>2</v>
      </c>
      <c r="M46" s="52">
        <v>2</v>
      </c>
      <c r="N46" s="53">
        <f t="shared" si="35"/>
        <v>4</v>
      </c>
      <c r="O46" s="51">
        <f t="shared" si="36"/>
        <v>11.76470588235294</v>
      </c>
      <c r="P46" s="52">
        <f t="shared" si="37"/>
        <v>28.57142857142857</v>
      </c>
      <c r="Q46" s="53">
        <f t="shared" si="38"/>
        <v>16.666666666666664</v>
      </c>
      <c r="R46" s="51">
        <v>94</v>
      </c>
      <c r="S46" s="52">
        <v>63</v>
      </c>
      <c r="T46" s="53">
        <f t="shared" si="39"/>
        <v>157</v>
      </c>
      <c r="U46" s="54">
        <f t="shared" si="40"/>
        <v>4.7</v>
      </c>
      <c r="V46" s="55">
        <f t="shared" si="41"/>
        <v>4.846153846153846</v>
      </c>
      <c r="W46" s="56">
        <f t="shared" si="42"/>
        <v>4.757575757575758</v>
      </c>
      <c r="X46" s="51">
        <v>4</v>
      </c>
      <c r="Y46" s="52">
        <v>4</v>
      </c>
      <c r="Z46" s="53">
        <f t="shared" si="26"/>
        <v>8</v>
      </c>
      <c r="AA46" s="51">
        <v>0</v>
      </c>
      <c r="AB46" s="52">
        <v>0</v>
      </c>
      <c r="AC46" s="53">
        <f t="shared" si="14"/>
        <v>0</v>
      </c>
      <c r="AD46" s="54">
        <f t="shared" si="15"/>
        <v>0</v>
      </c>
      <c r="AE46" s="55">
        <f t="shared" si="16"/>
        <v>0</v>
      </c>
      <c r="AF46" s="56">
        <f t="shared" si="17"/>
        <v>0</v>
      </c>
      <c r="AG46" s="60"/>
      <c r="AH46" s="61"/>
      <c r="AI46" s="62"/>
      <c r="AJ46" s="60"/>
      <c r="AK46" s="61"/>
      <c r="AL46" s="62"/>
      <c r="AM46" s="51">
        <v>0</v>
      </c>
      <c r="AN46" s="52">
        <v>0</v>
      </c>
      <c r="AO46" s="53">
        <f t="shared" si="19"/>
        <v>0</v>
      </c>
      <c r="AP46" s="57">
        <f t="shared" si="20"/>
        <v>0</v>
      </c>
      <c r="AQ46" s="58">
        <f t="shared" si="21"/>
        <v>0</v>
      </c>
      <c r="AR46" s="59">
        <f t="shared" si="22"/>
        <v>0</v>
      </c>
      <c r="AS46" s="51">
        <v>0</v>
      </c>
      <c r="AT46" s="52">
        <v>2</v>
      </c>
      <c r="AU46" s="53">
        <f t="shared" si="28"/>
        <v>2</v>
      </c>
    </row>
    <row r="47" spans="1:47" ht="7.5" customHeight="1">
      <c r="A47" s="49" t="s">
        <v>63</v>
      </c>
      <c r="B47" s="50" t="s">
        <v>63</v>
      </c>
      <c r="C47" s="51">
        <v>10</v>
      </c>
      <c r="D47" s="52">
        <v>11</v>
      </c>
      <c r="E47" s="53">
        <f t="shared" si="30"/>
        <v>21</v>
      </c>
      <c r="F47" s="51">
        <v>3</v>
      </c>
      <c r="G47" s="52">
        <v>6</v>
      </c>
      <c r="H47" s="53">
        <f t="shared" si="31"/>
        <v>9</v>
      </c>
      <c r="I47" s="51">
        <f t="shared" si="32"/>
        <v>30</v>
      </c>
      <c r="J47" s="52">
        <f t="shared" si="33"/>
        <v>54.54545454545454</v>
      </c>
      <c r="K47" s="53">
        <f t="shared" si="34"/>
        <v>42.857142857142854</v>
      </c>
      <c r="L47" s="51">
        <v>3</v>
      </c>
      <c r="M47" s="52">
        <v>2</v>
      </c>
      <c r="N47" s="53">
        <f t="shared" si="35"/>
        <v>5</v>
      </c>
      <c r="O47" s="51">
        <f t="shared" si="36"/>
        <v>100</v>
      </c>
      <c r="P47" s="52">
        <f t="shared" si="37"/>
        <v>33.33333333333333</v>
      </c>
      <c r="Q47" s="53">
        <f t="shared" si="38"/>
        <v>55.55555555555556</v>
      </c>
      <c r="R47" s="51">
        <v>13</v>
      </c>
      <c r="S47" s="52">
        <v>22</v>
      </c>
      <c r="T47" s="53">
        <f t="shared" si="39"/>
        <v>35</v>
      </c>
      <c r="U47" s="54">
        <f t="shared" si="40"/>
        <v>1.3</v>
      </c>
      <c r="V47" s="55">
        <f t="shared" si="41"/>
        <v>2</v>
      </c>
      <c r="W47" s="56">
        <f t="shared" si="42"/>
        <v>1.6666666666666667</v>
      </c>
      <c r="X47" s="51">
        <v>0</v>
      </c>
      <c r="Y47" s="52">
        <v>0</v>
      </c>
      <c r="Z47" s="53">
        <f t="shared" si="26"/>
        <v>0</v>
      </c>
      <c r="AA47" s="51">
        <v>0</v>
      </c>
      <c r="AB47" s="52">
        <v>0</v>
      </c>
      <c r="AC47" s="53">
        <f t="shared" si="14"/>
        <v>0</v>
      </c>
      <c r="AD47" s="54">
        <f t="shared" si="15"/>
        <v>0</v>
      </c>
      <c r="AE47" s="55">
        <f t="shared" si="16"/>
        <v>0</v>
      </c>
      <c r="AF47" s="56">
        <f t="shared" si="17"/>
        <v>0</v>
      </c>
      <c r="AG47" s="60"/>
      <c r="AH47" s="61"/>
      <c r="AI47" s="62"/>
      <c r="AJ47" s="60"/>
      <c r="AK47" s="61"/>
      <c r="AL47" s="62"/>
      <c r="AM47" s="51">
        <v>0</v>
      </c>
      <c r="AN47" s="52">
        <v>0</v>
      </c>
      <c r="AO47" s="53">
        <f t="shared" si="19"/>
        <v>0</v>
      </c>
      <c r="AP47" s="57">
        <f t="shared" si="20"/>
        <v>0</v>
      </c>
      <c r="AQ47" s="58">
        <f t="shared" si="21"/>
        <v>0</v>
      </c>
      <c r="AR47" s="59">
        <f t="shared" si="22"/>
        <v>0</v>
      </c>
      <c r="AS47" s="51">
        <v>0</v>
      </c>
      <c r="AT47" s="52">
        <v>0</v>
      </c>
      <c r="AU47" s="53">
        <f t="shared" si="28"/>
        <v>0</v>
      </c>
    </row>
    <row r="48" spans="1:47" ht="7.5" customHeight="1">
      <c r="A48" s="49" t="s">
        <v>64</v>
      </c>
      <c r="B48" s="50" t="s">
        <v>64</v>
      </c>
      <c r="C48" s="51">
        <v>24</v>
      </c>
      <c r="D48" s="52">
        <v>26</v>
      </c>
      <c r="E48" s="53">
        <f t="shared" si="30"/>
        <v>50</v>
      </c>
      <c r="F48" s="51">
        <v>14</v>
      </c>
      <c r="G48" s="52">
        <v>12</v>
      </c>
      <c r="H48" s="53">
        <f t="shared" si="31"/>
        <v>26</v>
      </c>
      <c r="I48" s="51">
        <f t="shared" si="32"/>
        <v>58.333333333333336</v>
      </c>
      <c r="J48" s="52">
        <f t="shared" si="33"/>
        <v>46.15384615384615</v>
      </c>
      <c r="K48" s="53">
        <f t="shared" si="34"/>
        <v>52</v>
      </c>
      <c r="L48" s="51">
        <v>7</v>
      </c>
      <c r="M48" s="52">
        <v>3</v>
      </c>
      <c r="N48" s="53">
        <f t="shared" si="35"/>
        <v>10</v>
      </c>
      <c r="O48" s="51">
        <f t="shared" si="36"/>
        <v>50</v>
      </c>
      <c r="P48" s="52">
        <f t="shared" si="37"/>
        <v>25</v>
      </c>
      <c r="Q48" s="53">
        <f t="shared" si="38"/>
        <v>38.46153846153847</v>
      </c>
      <c r="R48" s="51">
        <v>57</v>
      </c>
      <c r="S48" s="52">
        <v>70</v>
      </c>
      <c r="T48" s="53">
        <f t="shared" si="39"/>
        <v>127</v>
      </c>
      <c r="U48" s="54">
        <f t="shared" si="40"/>
        <v>2.375</v>
      </c>
      <c r="V48" s="55">
        <f t="shared" si="41"/>
        <v>2.6923076923076925</v>
      </c>
      <c r="W48" s="56">
        <f t="shared" si="42"/>
        <v>2.54</v>
      </c>
      <c r="X48" s="51">
        <v>8</v>
      </c>
      <c r="Y48" s="52">
        <v>14</v>
      </c>
      <c r="Z48" s="53">
        <f t="shared" si="26"/>
        <v>22</v>
      </c>
      <c r="AA48" s="51">
        <v>0</v>
      </c>
      <c r="AB48" s="52">
        <v>1</v>
      </c>
      <c r="AC48" s="53">
        <f t="shared" si="14"/>
        <v>1</v>
      </c>
      <c r="AD48" s="54">
        <f t="shared" si="15"/>
        <v>0</v>
      </c>
      <c r="AE48" s="55">
        <f t="shared" si="16"/>
        <v>3.8461538461538463</v>
      </c>
      <c r="AF48" s="56">
        <f t="shared" si="17"/>
        <v>2</v>
      </c>
      <c r="AG48" s="60"/>
      <c r="AH48" s="52">
        <v>0</v>
      </c>
      <c r="AI48" s="53">
        <f>AG48+AH48</f>
        <v>0</v>
      </c>
      <c r="AJ48" s="60"/>
      <c r="AK48" s="52">
        <f>AH48/AB48*100</f>
        <v>0</v>
      </c>
      <c r="AL48" s="53">
        <f>AI48/AC48*100</f>
        <v>0</v>
      </c>
      <c r="AM48" s="51">
        <v>0</v>
      </c>
      <c r="AN48" s="52">
        <v>1</v>
      </c>
      <c r="AO48" s="53">
        <f t="shared" si="19"/>
        <v>1</v>
      </c>
      <c r="AP48" s="57">
        <f t="shared" si="20"/>
        <v>0</v>
      </c>
      <c r="AQ48" s="58">
        <f t="shared" si="21"/>
        <v>0.038461538461538464</v>
      </c>
      <c r="AR48" s="59">
        <f t="shared" si="22"/>
        <v>0.02</v>
      </c>
      <c r="AS48" s="51">
        <v>0</v>
      </c>
      <c r="AT48" s="52">
        <v>0</v>
      </c>
      <c r="AU48" s="53">
        <f t="shared" si="28"/>
        <v>0</v>
      </c>
    </row>
    <row r="49" spans="1:47" ht="7.5" customHeight="1">
      <c r="A49" s="49" t="s">
        <v>65</v>
      </c>
      <c r="B49" s="50" t="s">
        <v>65</v>
      </c>
      <c r="C49" s="51">
        <v>17</v>
      </c>
      <c r="D49" s="52">
        <v>9</v>
      </c>
      <c r="E49" s="53">
        <f t="shared" si="30"/>
        <v>26</v>
      </c>
      <c r="F49" s="51">
        <v>9</v>
      </c>
      <c r="G49" s="52">
        <v>6</v>
      </c>
      <c r="H49" s="53">
        <f t="shared" si="31"/>
        <v>15</v>
      </c>
      <c r="I49" s="51">
        <f t="shared" si="32"/>
        <v>52.94117647058824</v>
      </c>
      <c r="J49" s="52">
        <f t="shared" si="33"/>
        <v>66.66666666666666</v>
      </c>
      <c r="K49" s="53">
        <f t="shared" si="34"/>
        <v>57.692307692307686</v>
      </c>
      <c r="L49" s="51">
        <v>1</v>
      </c>
      <c r="M49" s="52">
        <v>2</v>
      </c>
      <c r="N49" s="53">
        <f t="shared" si="35"/>
        <v>3</v>
      </c>
      <c r="O49" s="51">
        <f t="shared" si="36"/>
        <v>11.11111111111111</v>
      </c>
      <c r="P49" s="52">
        <f t="shared" si="37"/>
        <v>33.33333333333333</v>
      </c>
      <c r="Q49" s="53">
        <f t="shared" si="38"/>
        <v>20</v>
      </c>
      <c r="R49" s="51">
        <v>36</v>
      </c>
      <c r="S49" s="52">
        <v>20</v>
      </c>
      <c r="T49" s="53">
        <f t="shared" si="39"/>
        <v>56</v>
      </c>
      <c r="U49" s="54">
        <f t="shared" si="40"/>
        <v>2.1176470588235294</v>
      </c>
      <c r="V49" s="55">
        <f t="shared" si="41"/>
        <v>2.2222222222222223</v>
      </c>
      <c r="W49" s="56">
        <f t="shared" si="42"/>
        <v>2.1538461538461537</v>
      </c>
      <c r="X49" s="51">
        <v>0</v>
      </c>
      <c r="Y49" s="52">
        <v>0</v>
      </c>
      <c r="Z49" s="53">
        <f t="shared" si="26"/>
        <v>0</v>
      </c>
      <c r="AA49" s="60"/>
      <c r="AB49" s="61"/>
      <c r="AC49" s="62"/>
      <c r="AD49" s="63"/>
      <c r="AE49" s="64"/>
      <c r="AF49" s="65"/>
      <c r="AG49" s="60"/>
      <c r="AH49" s="61"/>
      <c r="AI49" s="62"/>
      <c r="AJ49" s="60"/>
      <c r="AK49" s="61"/>
      <c r="AL49" s="62"/>
      <c r="AM49" s="60"/>
      <c r="AN49" s="61"/>
      <c r="AO49" s="62"/>
      <c r="AP49" s="66"/>
      <c r="AQ49" s="67"/>
      <c r="AR49" s="68"/>
      <c r="AS49" s="60"/>
      <c r="AT49" s="61"/>
      <c r="AU49" s="62"/>
    </row>
    <row r="50" spans="1:47" ht="7.5" customHeight="1">
      <c r="A50" s="49" t="s">
        <v>66</v>
      </c>
      <c r="B50" s="50" t="s">
        <v>66</v>
      </c>
      <c r="C50" s="51">
        <v>49</v>
      </c>
      <c r="D50" s="52">
        <v>19</v>
      </c>
      <c r="E50" s="53">
        <f t="shared" si="30"/>
        <v>68</v>
      </c>
      <c r="F50" s="51">
        <v>34</v>
      </c>
      <c r="G50" s="52">
        <v>13</v>
      </c>
      <c r="H50" s="53">
        <f t="shared" si="31"/>
        <v>47</v>
      </c>
      <c r="I50" s="51">
        <f t="shared" si="32"/>
        <v>69.38775510204081</v>
      </c>
      <c r="J50" s="52">
        <f t="shared" si="33"/>
        <v>68.42105263157895</v>
      </c>
      <c r="K50" s="53">
        <f t="shared" si="34"/>
        <v>69.11764705882352</v>
      </c>
      <c r="L50" s="51">
        <v>7</v>
      </c>
      <c r="M50" s="52">
        <v>1</v>
      </c>
      <c r="N50" s="53">
        <f t="shared" si="35"/>
        <v>8</v>
      </c>
      <c r="O50" s="51">
        <f t="shared" si="36"/>
        <v>20.588235294117645</v>
      </c>
      <c r="P50" s="52">
        <f t="shared" si="37"/>
        <v>7.6923076923076925</v>
      </c>
      <c r="Q50" s="53">
        <f t="shared" si="38"/>
        <v>17.02127659574468</v>
      </c>
      <c r="R50" s="51">
        <v>148</v>
      </c>
      <c r="S50" s="52">
        <v>60</v>
      </c>
      <c r="T50" s="53">
        <f t="shared" si="39"/>
        <v>208</v>
      </c>
      <c r="U50" s="54">
        <f t="shared" si="40"/>
        <v>3.020408163265306</v>
      </c>
      <c r="V50" s="55">
        <f t="shared" si="41"/>
        <v>3.1578947368421053</v>
      </c>
      <c r="W50" s="56">
        <f t="shared" si="42"/>
        <v>3.0588235294117645</v>
      </c>
      <c r="X50" s="51">
        <v>6</v>
      </c>
      <c r="Y50" s="52">
        <v>0</v>
      </c>
      <c r="Z50" s="53">
        <f t="shared" si="26"/>
        <v>6</v>
      </c>
      <c r="AA50" s="51">
        <v>0</v>
      </c>
      <c r="AB50" s="52">
        <v>0</v>
      </c>
      <c r="AC50" s="53">
        <f>AA50+AB50</f>
        <v>0</v>
      </c>
      <c r="AD50" s="54">
        <f aca="true" t="shared" si="43" ref="AD50:AF53">AA50/C50*100</f>
        <v>0</v>
      </c>
      <c r="AE50" s="55">
        <f t="shared" si="43"/>
        <v>0</v>
      </c>
      <c r="AF50" s="56">
        <f t="shared" si="43"/>
        <v>0</v>
      </c>
      <c r="AG50" s="60"/>
      <c r="AH50" s="61"/>
      <c r="AI50" s="62"/>
      <c r="AJ50" s="60"/>
      <c r="AK50" s="61"/>
      <c r="AL50" s="62"/>
      <c r="AM50" s="51">
        <v>0</v>
      </c>
      <c r="AN50" s="52">
        <v>0</v>
      </c>
      <c r="AO50" s="53">
        <f>AM50+AN50</f>
        <v>0</v>
      </c>
      <c r="AP50" s="57">
        <f aca="true" t="shared" si="44" ref="AP50:AR53">AM50/C50</f>
        <v>0</v>
      </c>
      <c r="AQ50" s="58">
        <f t="shared" si="44"/>
        <v>0</v>
      </c>
      <c r="AR50" s="59">
        <f t="shared" si="44"/>
        <v>0</v>
      </c>
      <c r="AS50" s="51">
        <v>0</v>
      </c>
      <c r="AT50" s="52">
        <v>0</v>
      </c>
      <c r="AU50" s="53">
        <f>AS50+AT50</f>
        <v>0</v>
      </c>
    </row>
    <row r="51" spans="1:47" ht="7.5" customHeight="1">
      <c r="A51" s="49"/>
      <c r="B51" s="50" t="s">
        <v>67</v>
      </c>
      <c r="C51" s="51">
        <v>19</v>
      </c>
      <c r="D51" s="52">
        <v>4</v>
      </c>
      <c r="E51" s="53">
        <f t="shared" si="30"/>
        <v>23</v>
      </c>
      <c r="F51" s="51">
        <v>13</v>
      </c>
      <c r="G51" s="52">
        <v>1</v>
      </c>
      <c r="H51" s="53">
        <f t="shared" si="31"/>
        <v>14</v>
      </c>
      <c r="I51" s="51">
        <f t="shared" si="32"/>
        <v>68.42105263157895</v>
      </c>
      <c r="J51" s="52">
        <f t="shared" si="33"/>
        <v>25</v>
      </c>
      <c r="K51" s="53">
        <f t="shared" si="34"/>
        <v>60.86956521739131</v>
      </c>
      <c r="L51" s="51">
        <v>3</v>
      </c>
      <c r="M51" s="52">
        <v>0</v>
      </c>
      <c r="N51" s="53">
        <f t="shared" si="35"/>
        <v>3</v>
      </c>
      <c r="O51" s="51">
        <f t="shared" si="36"/>
        <v>23.076923076923077</v>
      </c>
      <c r="P51" s="52">
        <f t="shared" si="37"/>
        <v>0</v>
      </c>
      <c r="Q51" s="53">
        <f t="shared" si="38"/>
        <v>21.428571428571427</v>
      </c>
      <c r="R51" s="51">
        <v>46</v>
      </c>
      <c r="S51" s="52">
        <v>3</v>
      </c>
      <c r="T51" s="53">
        <f t="shared" si="39"/>
        <v>49</v>
      </c>
      <c r="U51" s="54">
        <f t="shared" si="40"/>
        <v>2.4210526315789473</v>
      </c>
      <c r="V51" s="55">
        <f t="shared" si="41"/>
        <v>0.75</v>
      </c>
      <c r="W51" s="56">
        <f t="shared" si="42"/>
        <v>2.130434782608696</v>
      </c>
      <c r="X51" s="51">
        <v>2</v>
      </c>
      <c r="Y51" s="52">
        <v>0</v>
      </c>
      <c r="Z51" s="53">
        <f t="shared" si="26"/>
        <v>2</v>
      </c>
      <c r="AA51" s="51">
        <v>0</v>
      </c>
      <c r="AB51" s="52">
        <v>0</v>
      </c>
      <c r="AC51" s="53">
        <f>AA51+AB51</f>
        <v>0</v>
      </c>
      <c r="AD51" s="54">
        <f t="shared" si="43"/>
        <v>0</v>
      </c>
      <c r="AE51" s="55">
        <f t="shared" si="43"/>
        <v>0</v>
      </c>
      <c r="AF51" s="56">
        <f t="shared" si="43"/>
        <v>0</v>
      </c>
      <c r="AG51" s="60"/>
      <c r="AH51" s="61"/>
      <c r="AI51" s="62"/>
      <c r="AJ51" s="60"/>
      <c r="AK51" s="61"/>
      <c r="AL51" s="62"/>
      <c r="AM51" s="51">
        <v>0</v>
      </c>
      <c r="AN51" s="52">
        <v>0</v>
      </c>
      <c r="AO51" s="53">
        <f>AM51+AN51</f>
        <v>0</v>
      </c>
      <c r="AP51" s="57">
        <f t="shared" si="44"/>
        <v>0</v>
      </c>
      <c r="AQ51" s="58">
        <f t="shared" si="44"/>
        <v>0</v>
      </c>
      <c r="AR51" s="59">
        <f t="shared" si="44"/>
        <v>0</v>
      </c>
      <c r="AS51" s="51">
        <v>0</v>
      </c>
      <c r="AT51" s="52">
        <v>0</v>
      </c>
      <c r="AU51" s="53">
        <f>AS51+AT51</f>
        <v>0</v>
      </c>
    </row>
    <row r="52" spans="1:47" ht="7.5" customHeight="1">
      <c r="A52" s="49"/>
      <c r="B52" s="50" t="s">
        <v>68</v>
      </c>
      <c r="C52" s="51">
        <f>C50-C51</f>
        <v>30</v>
      </c>
      <c r="D52" s="52">
        <f>D50-D51</f>
        <v>15</v>
      </c>
      <c r="E52" s="53">
        <f t="shared" si="30"/>
        <v>45</v>
      </c>
      <c r="F52" s="51">
        <f>F50-F51</f>
        <v>21</v>
      </c>
      <c r="G52" s="52">
        <f>G50-G51</f>
        <v>12</v>
      </c>
      <c r="H52" s="53">
        <f t="shared" si="31"/>
        <v>33</v>
      </c>
      <c r="I52" s="51">
        <f t="shared" si="32"/>
        <v>70</v>
      </c>
      <c r="J52" s="52">
        <f t="shared" si="33"/>
        <v>80</v>
      </c>
      <c r="K52" s="53">
        <f t="shared" si="34"/>
        <v>73.33333333333333</v>
      </c>
      <c r="L52" s="51">
        <f>L50-L51</f>
        <v>4</v>
      </c>
      <c r="M52" s="52">
        <f>M50-M51</f>
        <v>1</v>
      </c>
      <c r="N52" s="53">
        <f t="shared" si="35"/>
        <v>5</v>
      </c>
      <c r="O52" s="51">
        <f t="shared" si="36"/>
        <v>19.047619047619047</v>
      </c>
      <c r="P52" s="52">
        <f t="shared" si="37"/>
        <v>8.333333333333332</v>
      </c>
      <c r="Q52" s="53">
        <f t="shared" si="38"/>
        <v>15.151515151515152</v>
      </c>
      <c r="R52" s="51">
        <f>R50-R51</f>
        <v>102</v>
      </c>
      <c r="S52" s="52">
        <f>S50-S51</f>
        <v>57</v>
      </c>
      <c r="T52" s="53">
        <f t="shared" si="39"/>
        <v>159</v>
      </c>
      <c r="U52" s="54">
        <f t="shared" si="40"/>
        <v>3.4</v>
      </c>
      <c r="V52" s="55">
        <f t="shared" si="41"/>
        <v>3.8</v>
      </c>
      <c r="W52" s="56">
        <f t="shared" si="42"/>
        <v>3.533333333333333</v>
      </c>
      <c r="X52" s="51">
        <f>X50-X51</f>
        <v>4</v>
      </c>
      <c r="Y52" s="52">
        <f>Y50-Y51</f>
        <v>0</v>
      </c>
      <c r="Z52" s="53">
        <f t="shared" si="26"/>
        <v>4</v>
      </c>
      <c r="AA52" s="51">
        <v>0</v>
      </c>
      <c r="AB52" s="52">
        <v>0</v>
      </c>
      <c r="AC52" s="53">
        <f>AA52+AB52</f>
        <v>0</v>
      </c>
      <c r="AD52" s="54">
        <f t="shared" si="43"/>
        <v>0</v>
      </c>
      <c r="AE52" s="55">
        <f t="shared" si="43"/>
        <v>0</v>
      </c>
      <c r="AF52" s="56">
        <f t="shared" si="43"/>
        <v>0</v>
      </c>
      <c r="AG52" s="60"/>
      <c r="AH52" s="61"/>
      <c r="AI52" s="62"/>
      <c r="AJ52" s="60"/>
      <c r="AK52" s="61"/>
      <c r="AL52" s="62"/>
      <c r="AM52" s="51">
        <v>0</v>
      </c>
      <c r="AN52" s="52">
        <v>0</v>
      </c>
      <c r="AO52" s="53">
        <f>AM52+AN52</f>
        <v>0</v>
      </c>
      <c r="AP52" s="57">
        <f t="shared" si="44"/>
        <v>0</v>
      </c>
      <c r="AQ52" s="58">
        <f t="shared" si="44"/>
        <v>0</v>
      </c>
      <c r="AR52" s="59">
        <f t="shared" si="44"/>
        <v>0</v>
      </c>
      <c r="AS52" s="51">
        <v>0</v>
      </c>
      <c r="AT52" s="52">
        <v>0</v>
      </c>
      <c r="AU52" s="53">
        <f>AS52+AT52</f>
        <v>0</v>
      </c>
    </row>
    <row r="53" spans="1:47" ht="7.5" customHeight="1">
      <c r="A53" s="49" t="s">
        <v>69</v>
      </c>
      <c r="B53" s="50" t="s">
        <v>69</v>
      </c>
      <c r="C53" s="51">
        <v>18</v>
      </c>
      <c r="D53" s="52">
        <v>22</v>
      </c>
      <c r="E53" s="53">
        <f t="shared" si="30"/>
        <v>40</v>
      </c>
      <c r="F53" s="51">
        <v>10</v>
      </c>
      <c r="G53" s="52">
        <v>15</v>
      </c>
      <c r="H53" s="53">
        <f t="shared" si="31"/>
        <v>25</v>
      </c>
      <c r="I53" s="51">
        <f t="shared" si="32"/>
        <v>55.55555555555556</v>
      </c>
      <c r="J53" s="52">
        <f t="shared" si="33"/>
        <v>68.18181818181817</v>
      </c>
      <c r="K53" s="53">
        <f t="shared" si="34"/>
        <v>62.5</v>
      </c>
      <c r="L53" s="51">
        <v>2</v>
      </c>
      <c r="M53" s="52">
        <v>3</v>
      </c>
      <c r="N53" s="53">
        <f t="shared" si="35"/>
        <v>5</v>
      </c>
      <c r="O53" s="51">
        <f t="shared" si="36"/>
        <v>20</v>
      </c>
      <c r="P53" s="52">
        <f t="shared" si="37"/>
        <v>20</v>
      </c>
      <c r="Q53" s="53">
        <f t="shared" si="38"/>
        <v>20</v>
      </c>
      <c r="R53" s="51">
        <v>82</v>
      </c>
      <c r="S53" s="52">
        <v>99</v>
      </c>
      <c r="T53" s="53">
        <f t="shared" si="39"/>
        <v>181</v>
      </c>
      <c r="U53" s="54">
        <f t="shared" si="40"/>
        <v>4.555555555555555</v>
      </c>
      <c r="V53" s="55">
        <f t="shared" si="41"/>
        <v>4.5</v>
      </c>
      <c r="W53" s="56">
        <f t="shared" si="42"/>
        <v>4.525</v>
      </c>
      <c r="X53" s="51">
        <v>1</v>
      </c>
      <c r="Y53" s="52">
        <v>7</v>
      </c>
      <c r="Z53" s="53">
        <f t="shared" si="26"/>
        <v>8</v>
      </c>
      <c r="AA53" s="51">
        <v>1</v>
      </c>
      <c r="AB53" s="52">
        <v>0</v>
      </c>
      <c r="AC53" s="53">
        <f>AA53+AB53</f>
        <v>1</v>
      </c>
      <c r="AD53" s="54">
        <f t="shared" si="43"/>
        <v>5.555555555555555</v>
      </c>
      <c r="AE53" s="55">
        <f t="shared" si="43"/>
        <v>0</v>
      </c>
      <c r="AF53" s="56">
        <f t="shared" si="43"/>
        <v>2.5</v>
      </c>
      <c r="AG53" s="51">
        <v>0</v>
      </c>
      <c r="AH53" s="52">
        <v>0</v>
      </c>
      <c r="AI53" s="53">
        <f>AG53+AH53</f>
        <v>0</v>
      </c>
      <c r="AJ53" s="51">
        <f>AG53/AA53*100</f>
        <v>0</v>
      </c>
      <c r="AK53" s="61"/>
      <c r="AL53" s="53">
        <f>AI53/AC53*100</f>
        <v>0</v>
      </c>
      <c r="AM53" s="51">
        <v>2</v>
      </c>
      <c r="AN53" s="52">
        <v>0</v>
      </c>
      <c r="AO53" s="53">
        <f>AM53+AN53</f>
        <v>2</v>
      </c>
      <c r="AP53" s="57">
        <f t="shared" si="44"/>
        <v>0.1111111111111111</v>
      </c>
      <c r="AQ53" s="58">
        <f t="shared" si="44"/>
        <v>0</v>
      </c>
      <c r="AR53" s="59">
        <f t="shared" si="44"/>
        <v>0.05</v>
      </c>
      <c r="AS53" s="51">
        <v>1</v>
      </c>
      <c r="AT53" s="52">
        <v>2</v>
      </c>
      <c r="AU53" s="53">
        <f>AS53+AT53</f>
        <v>3</v>
      </c>
    </row>
    <row r="54" spans="1:47" ht="7.5" customHeight="1">
      <c r="A54" s="49" t="s">
        <v>70</v>
      </c>
      <c r="B54" s="50" t="s">
        <v>70</v>
      </c>
      <c r="C54" s="51">
        <v>19</v>
      </c>
      <c r="D54" s="52">
        <v>19</v>
      </c>
      <c r="E54" s="53">
        <f t="shared" si="30"/>
        <v>38</v>
      </c>
      <c r="F54" s="51">
        <v>12</v>
      </c>
      <c r="G54" s="52">
        <v>15</v>
      </c>
      <c r="H54" s="53">
        <f t="shared" si="31"/>
        <v>27</v>
      </c>
      <c r="I54" s="51">
        <f t="shared" si="32"/>
        <v>63.1578947368421</v>
      </c>
      <c r="J54" s="52">
        <f t="shared" si="33"/>
        <v>78.94736842105263</v>
      </c>
      <c r="K54" s="53">
        <f t="shared" si="34"/>
        <v>71.05263157894737</v>
      </c>
      <c r="L54" s="51">
        <v>2</v>
      </c>
      <c r="M54" s="52">
        <v>3</v>
      </c>
      <c r="N54" s="53">
        <f t="shared" si="35"/>
        <v>5</v>
      </c>
      <c r="O54" s="51">
        <f t="shared" si="36"/>
        <v>16.666666666666664</v>
      </c>
      <c r="P54" s="52">
        <f t="shared" si="37"/>
        <v>20</v>
      </c>
      <c r="Q54" s="53">
        <f t="shared" si="38"/>
        <v>18.51851851851852</v>
      </c>
      <c r="R54" s="51">
        <v>56</v>
      </c>
      <c r="S54" s="52">
        <v>75</v>
      </c>
      <c r="T54" s="53">
        <f t="shared" si="39"/>
        <v>131</v>
      </c>
      <c r="U54" s="54">
        <f t="shared" si="40"/>
        <v>2.9473684210526314</v>
      </c>
      <c r="V54" s="55">
        <f t="shared" si="41"/>
        <v>3.9473684210526314</v>
      </c>
      <c r="W54" s="56">
        <f t="shared" si="42"/>
        <v>3.4473684210526314</v>
      </c>
      <c r="X54" s="51">
        <v>0</v>
      </c>
      <c r="Y54" s="52">
        <v>1</v>
      </c>
      <c r="Z54" s="53">
        <f t="shared" si="26"/>
        <v>1</v>
      </c>
      <c r="AA54" s="51"/>
      <c r="AB54" s="52"/>
      <c r="AC54" s="53"/>
      <c r="AD54" s="54"/>
      <c r="AE54" s="55"/>
      <c r="AF54" s="56"/>
      <c r="AG54" s="51"/>
      <c r="AH54" s="52"/>
      <c r="AI54" s="53"/>
      <c r="AJ54" s="51"/>
      <c r="AK54" s="52"/>
      <c r="AL54" s="53"/>
      <c r="AM54" s="51"/>
      <c r="AN54" s="52"/>
      <c r="AO54" s="53"/>
      <c r="AP54" s="57"/>
      <c r="AQ54" s="58"/>
      <c r="AR54" s="59"/>
      <c r="AS54" s="51"/>
      <c r="AT54" s="52"/>
      <c r="AU54" s="53"/>
    </row>
    <row r="55" spans="1:47" ht="7.5" customHeight="1">
      <c r="A55" s="49" t="s">
        <v>71</v>
      </c>
      <c r="B55" s="50" t="s">
        <v>71</v>
      </c>
      <c r="C55" s="51">
        <v>31</v>
      </c>
      <c r="D55" s="52">
        <v>25</v>
      </c>
      <c r="E55" s="53">
        <f t="shared" si="30"/>
        <v>56</v>
      </c>
      <c r="F55" s="51">
        <v>14</v>
      </c>
      <c r="G55" s="52">
        <v>16</v>
      </c>
      <c r="H55" s="53">
        <f t="shared" si="31"/>
        <v>30</v>
      </c>
      <c r="I55" s="51">
        <f t="shared" si="32"/>
        <v>45.16129032258064</v>
      </c>
      <c r="J55" s="52">
        <f t="shared" si="33"/>
        <v>64</v>
      </c>
      <c r="K55" s="53">
        <f t="shared" si="34"/>
        <v>53.57142857142857</v>
      </c>
      <c r="L55" s="51">
        <v>4</v>
      </c>
      <c r="M55" s="52">
        <v>3</v>
      </c>
      <c r="N55" s="53">
        <f t="shared" si="35"/>
        <v>7</v>
      </c>
      <c r="O55" s="51">
        <f t="shared" si="36"/>
        <v>28.57142857142857</v>
      </c>
      <c r="P55" s="52">
        <f t="shared" si="37"/>
        <v>18.75</v>
      </c>
      <c r="Q55" s="53">
        <f t="shared" si="38"/>
        <v>23.333333333333332</v>
      </c>
      <c r="R55" s="51">
        <v>70</v>
      </c>
      <c r="S55" s="52">
        <v>58</v>
      </c>
      <c r="T55" s="53">
        <f t="shared" si="39"/>
        <v>128</v>
      </c>
      <c r="U55" s="54">
        <f t="shared" si="40"/>
        <v>2.2580645161290325</v>
      </c>
      <c r="V55" s="55">
        <f t="shared" si="41"/>
        <v>2.32</v>
      </c>
      <c r="W55" s="56">
        <f t="shared" si="42"/>
        <v>2.2857142857142856</v>
      </c>
      <c r="X55" s="51">
        <v>10</v>
      </c>
      <c r="Y55" s="52">
        <v>3</v>
      </c>
      <c r="Z55" s="53">
        <f t="shared" si="26"/>
        <v>13</v>
      </c>
      <c r="AA55" s="51">
        <v>0</v>
      </c>
      <c r="AB55" s="52">
        <v>0</v>
      </c>
      <c r="AC55" s="53">
        <f>AA55+AB55</f>
        <v>0</v>
      </c>
      <c r="AD55" s="54">
        <f>AA55/C55*100</f>
        <v>0</v>
      </c>
      <c r="AE55" s="55">
        <f>AB55/D55*100</f>
        <v>0</v>
      </c>
      <c r="AF55" s="56">
        <f>AC55/E55*100</f>
        <v>0</v>
      </c>
      <c r="AG55" s="60"/>
      <c r="AH55" s="61"/>
      <c r="AI55" s="62"/>
      <c r="AJ55" s="60"/>
      <c r="AK55" s="61"/>
      <c r="AL55" s="62"/>
      <c r="AM55" s="51">
        <v>0</v>
      </c>
      <c r="AN55" s="52">
        <v>0</v>
      </c>
      <c r="AO55" s="53">
        <f>AM55+AN55</f>
        <v>0</v>
      </c>
      <c r="AP55" s="57">
        <f>AM55/C55</f>
        <v>0</v>
      </c>
      <c r="AQ55" s="58">
        <f>AN55/D55</f>
        <v>0</v>
      </c>
      <c r="AR55" s="59">
        <f>AO55/E55</f>
        <v>0</v>
      </c>
      <c r="AS55" s="51">
        <v>0</v>
      </c>
      <c r="AT55" s="52">
        <v>0</v>
      </c>
      <c r="AU55" s="53">
        <f>AS55+AT55</f>
        <v>0</v>
      </c>
    </row>
    <row r="56" spans="1:47" ht="7.5" customHeight="1">
      <c r="A56" s="49" t="s">
        <v>72</v>
      </c>
      <c r="B56" s="50" t="s">
        <v>72</v>
      </c>
      <c r="C56" s="51"/>
      <c r="D56" s="52"/>
      <c r="E56" s="53"/>
      <c r="F56" s="51"/>
      <c r="G56" s="52"/>
      <c r="H56" s="53"/>
      <c r="I56" s="51"/>
      <c r="J56" s="52"/>
      <c r="K56" s="53"/>
      <c r="L56" s="51"/>
      <c r="M56" s="52"/>
      <c r="N56" s="53"/>
      <c r="O56" s="51"/>
      <c r="P56" s="52"/>
      <c r="Q56" s="53"/>
      <c r="R56" s="51"/>
      <c r="S56" s="52"/>
      <c r="T56" s="53"/>
      <c r="U56" s="54"/>
      <c r="V56" s="55"/>
      <c r="W56" s="56"/>
      <c r="X56" s="51"/>
      <c r="Y56" s="52"/>
      <c r="Z56" s="53"/>
      <c r="AA56" s="51"/>
      <c r="AB56" s="52"/>
      <c r="AC56" s="53"/>
      <c r="AD56" s="54"/>
      <c r="AE56" s="55"/>
      <c r="AF56" s="56"/>
      <c r="AG56" s="51"/>
      <c r="AH56" s="52"/>
      <c r="AI56" s="53"/>
      <c r="AJ56" s="51"/>
      <c r="AK56" s="52"/>
      <c r="AL56" s="53"/>
      <c r="AM56" s="51"/>
      <c r="AN56" s="52"/>
      <c r="AO56" s="53"/>
      <c r="AP56" s="57"/>
      <c r="AQ56" s="58"/>
      <c r="AR56" s="59"/>
      <c r="AS56" s="51"/>
      <c r="AT56" s="52"/>
      <c r="AU56" s="53"/>
    </row>
    <row r="57" spans="1:47" ht="7.5" customHeight="1">
      <c r="A57" s="49" t="s">
        <v>73</v>
      </c>
      <c r="B57" s="50" t="s">
        <v>73</v>
      </c>
      <c r="C57" s="51">
        <v>25</v>
      </c>
      <c r="D57" s="52">
        <v>29</v>
      </c>
      <c r="E57" s="53">
        <f>C57+D57</f>
        <v>54</v>
      </c>
      <c r="F57" s="51">
        <v>15</v>
      </c>
      <c r="G57" s="52">
        <v>18</v>
      </c>
      <c r="H57" s="53">
        <f>F57+G57</f>
        <v>33</v>
      </c>
      <c r="I57" s="51">
        <f aca="true" t="shared" si="45" ref="I57:K60">F57/C57*100</f>
        <v>60</v>
      </c>
      <c r="J57" s="52">
        <f t="shared" si="45"/>
        <v>62.06896551724138</v>
      </c>
      <c r="K57" s="53">
        <f t="shared" si="45"/>
        <v>61.111111111111114</v>
      </c>
      <c r="L57" s="51">
        <v>2</v>
      </c>
      <c r="M57" s="52">
        <v>9</v>
      </c>
      <c r="N57" s="53">
        <f>L57+M57</f>
        <v>11</v>
      </c>
      <c r="O57" s="51">
        <f aca="true" t="shared" si="46" ref="O57:Q60">L57/F57*100</f>
        <v>13.333333333333334</v>
      </c>
      <c r="P57" s="52">
        <f t="shared" si="46"/>
        <v>50</v>
      </c>
      <c r="Q57" s="53">
        <f t="shared" si="46"/>
        <v>33.33333333333333</v>
      </c>
      <c r="R57" s="51">
        <v>79</v>
      </c>
      <c r="S57" s="52">
        <v>79</v>
      </c>
      <c r="T57" s="53">
        <f>R57+S57</f>
        <v>158</v>
      </c>
      <c r="U57" s="54">
        <f aca="true" t="shared" si="47" ref="U57:W60">R57/C57</f>
        <v>3.16</v>
      </c>
      <c r="V57" s="55">
        <f t="shared" si="47"/>
        <v>2.7241379310344827</v>
      </c>
      <c r="W57" s="56">
        <f t="shared" si="47"/>
        <v>2.925925925925926</v>
      </c>
      <c r="X57" s="51">
        <v>5</v>
      </c>
      <c r="Y57" s="52">
        <v>5</v>
      </c>
      <c r="Z57" s="53">
        <f>X57+Y57</f>
        <v>10</v>
      </c>
      <c r="AA57" s="51">
        <v>0</v>
      </c>
      <c r="AB57" s="52">
        <v>0</v>
      </c>
      <c r="AC57" s="53">
        <f>AA57+AB57</f>
        <v>0</v>
      </c>
      <c r="AD57" s="54">
        <f aca="true" t="shared" si="48" ref="AD57:AF60">AA57/C57*100</f>
        <v>0</v>
      </c>
      <c r="AE57" s="55">
        <f t="shared" si="48"/>
        <v>0</v>
      </c>
      <c r="AF57" s="56">
        <f t="shared" si="48"/>
        <v>0</v>
      </c>
      <c r="AG57" s="60"/>
      <c r="AH57" s="61"/>
      <c r="AI57" s="62"/>
      <c r="AJ57" s="60"/>
      <c r="AK57" s="61"/>
      <c r="AL57" s="62"/>
      <c r="AM57" s="51">
        <v>0</v>
      </c>
      <c r="AN57" s="52">
        <v>0</v>
      </c>
      <c r="AO57" s="53">
        <f>AM57+AN57</f>
        <v>0</v>
      </c>
      <c r="AP57" s="57">
        <f aca="true" t="shared" si="49" ref="AP57:AR60">AM57/C57</f>
        <v>0</v>
      </c>
      <c r="AQ57" s="58">
        <f t="shared" si="49"/>
        <v>0</v>
      </c>
      <c r="AR57" s="59">
        <f t="shared" si="49"/>
        <v>0</v>
      </c>
      <c r="AS57" s="51">
        <v>0</v>
      </c>
      <c r="AT57" s="52">
        <v>0</v>
      </c>
      <c r="AU57" s="53">
        <f>AS57+AT57</f>
        <v>0</v>
      </c>
    </row>
    <row r="58" spans="1:47" ht="7.5" customHeight="1">
      <c r="A58" s="49" t="s">
        <v>74</v>
      </c>
      <c r="B58" s="50" t="s">
        <v>74</v>
      </c>
      <c r="C58" s="51">
        <v>11</v>
      </c>
      <c r="D58" s="52">
        <v>3</v>
      </c>
      <c r="E58" s="53">
        <f>C58+D58</f>
        <v>14</v>
      </c>
      <c r="F58" s="51">
        <v>8</v>
      </c>
      <c r="G58" s="52">
        <v>2</v>
      </c>
      <c r="H58" s="53">
        <f>F58+G58</f>
        <v>10</v>
      </c>
      <c r="I58" s="51">
        <f t="shared" si="45"/>
        <v>72.72727272727273</v>
      </c>
      <c r="J58" s="52">
        <f t="shared" si="45"/>
        <v>66.66666666666666</v>
      </c>
      <c r="K58" s="53">
        <f t="shared" si="45"/>
        <v>71.42857142857143</v>
      </c>
      <c r="L58" s="51">
        <v>3</v>
      </c>
      <c r="M58" s="52">
        <v>0</v>
      </c>
      <c r="N58" s="53">
        <f>L58+M58</f>
        <v>3</v>
      </c>
      <c r="O58" s="51">
        <f t="shared" si="46"/>
        <v>37.5</v>
      </c>
      <c r="P58" s="52">
        <f t="shared" si="46"/>
        <v>0</v>
      </c>
      <c r="Q58" s="53">
        <f t="shared" si="46"/>
        <v>30</v>
      </c>
      <c r="R58" s="51">
        <v>40</v>
      </c>
      <c r="S58" s="52">
        <v>12</v>
      </c>
      <c r="T58" s="53">
        <f>R58+S58</f>
        <v>52</v>
      </c>
      <c r="U58" s="54">
        <f t="shared" si="47"/>
        <v>3.6363636363636362</v>
      </c>
      <c r="V58" s="55">
        <f t="shared" si="47"/>
        <v>4</v>
      </c>
      <c r="W58" s="56">
        <f t="shared" si="47"/>
        <v>3.7142857142857144</v>
      </c>
      <c r="X58" s="51">
        <v>0</v>
      </c>
      <c r="Y58" s="52">
        <v>0</v>
      </c>
      <c r="Z58" s="53">
        <f>X58+Y58</f>
        <v>0</v>
      </c>
      <c r="AA58" s="51">
        <v>0</v>
      </c>
      <c r="AB58" s="52">
        <v>0</v>
      </c>
      <c r="AC58" s="53">
        <f>AA58+AB58</f>
        <v>0</v>
      </c>
      <c r="AD58" s="54">
        <f t="shared" si="48"/>
        <v>0</v>
      </c>
      <c r="AE58" s="55">
        <f t="shared" si="48"/>
        <v>0</v>
      </c>
      <c r="AF58" s="56">
        <f t="shared" si="48"/>
        <v>0</v>
      </c>
      <c r="AG58" s="60"/>
      <c r="AH58" s="61"/>
      <c r="AI58" s="62"/>
      <c r="AJ58" s="60"/>
      <c r="AK58" s="61"/>
      <c r="AL58" s="62"/>
      <c r="AM58" s="51">
        <v>0</v>
      </c>
      <c r="AN58" s="52">
        <v>0</v>
      </c>
      <c r="AO58" s="53">
        <f>AM58+AN58</f>
        <v>0</v>
      </c>
      <c r="AP58" s="57">
        <f t="shared" si="49"/>
        <v>0</v>
      </c>
      <c r="AQ58" s="58">
        <f t="shared" si="49"/>
        <v>0</v>
      </c>
      <c r="AR58" s="59">
        <f t="shared" si="49"/>
        <v>0</v>
      </c>
      <c r="AS58" s="51">
        <v>0</v>
      </c>
      <c r="AT58" s="52">
        <v>0</v>
      </c>
      <c r="AU58" s="53">
        <f>AS58+AT58</f>
        <v>0</v>
      </c>
    </row>
    <row r="59" spans="1:47" ht="7.5" customHeight="1">
      <c r="A59" s="49" t="s">
        <v>75</v>
      </c>
      <c r="B59" s="50" t="s">
        <v>75</v>
      </c>
      <c r="C59" s="51">
        <v>11</v>
      </c>
      <c r="D59" s="52">
        <v>10</v>
      </c>
      <c r="E59" s="53">
        <f>C59+D59</f>
        <v>21</v>
      </c>
      <c r="F59" s="51">
        <v>11</v>
      </c>
      <c r="G59" s="52">
        <v>9</v>
      </c>
      <c r="H59" s="53">
        <f>F59+G59</f>
        <v>20</v>
      </c>
      <c r="I59" s="51">
        <f t="shared" si="45"/>
        <v>100</v>
      </c>
      <c r="J59" s="52">
        <f t="shared" si="45"/>
        <v>90</v>
      </c>
      <c r="K59" s="53">
        <f t="shared" si="45"/>
        <v>95.23809523809523</v>
      </c>
      <c r="L59" s="51">
        <v>1</v>
      </c>
      <c r="M59" s="52">
        <v>0</v>
      </c>
      <c r="N59" s="53">
        <f>L59+M59</f>
        <v>1</v>
      </c>
      <c r="O59" s="51">
        <f t="shared" si="46"/>
        <v>9.090909090909092</v>
      </c>
      <c r="P59" s="52">
        <f t="shared" si="46"/>
        <v>0</v>
      </c>
      <c r="Q59" s="53">
        <f t="shared" si="46"/>
        <v>5</v>
      </c>
      <c r="R59" s="51">
        <v>62</v>
      </c>
      <c r="S59" s="52">
        <v>65</v>
      </c>
      <c r="T59" s="53">
        <f>R59+S59</f>
        <v>127</v>
      </c>
      <c r="U59" s="54">
        <f t="shared" si="47"/>
        <v>5.636363636363637</v>
      </c>
      <c r="V59" s="55">
        <f t="shared" si="47"/>
        <v>6.5</v>
      </c>
      <c r="W59" s="56">
        <f t="shared" si="47"/>
        <v>6.0476190476190474</v>
      </c>
      <c r="X59" s="51">
        <v>0</v>
      </c>
      <c r="Y59" s="52">
        <v>0</v>
      </c>
      <c r="Z59" s="53">
        <f>X59+Y59</f>
        <v>0</v>
      </c>
      <c r="AA59" s="51">
        <v>0</v>
      </c>
      <c r="AB59" s="52">
        <v>0</v>
      </c>
      <c r="AC59" s="53">
        <f>AA59+AB59</f>
        <v>0</v>
      </c>
      <c r="AD59" s="54">
        <f t="shared" si="48"/>
        <v>0</v>
      </c>
      <c r="AE59" s="55">
        <f t="shared" si="48"/>
        <v>0</v>
      </c>
      <c r="AF59" s="56">
        <f t="shared" si="48"/>
        <v>0</v>
      </c>
      <c r="AG59" s="60"/>
      <c r="AH59" s="61"/>
      <c r="AI59" s="62"/>
      <c r="AJ59" s="60"/>
      <c r="AK59" s="61"/>
      <c r="AL59" s="62"/>
      <c r="AM59" s="51">
        <v>0</v>
      </c>
      <c r="AN59" s="52">
        <v>0</v>
      </c>
      <c r="AO59" s="53">
        <f>AM59+AN59</f>
        <v>0</v>
      </c>
      <c r="AP59" s="57">
        <f t="shared" si="49"/>
        <v>0</v>
      </c>
      <c r="AQ59" s="58">
        <f t="shared" si="49"/>
        <v>0</v>
      </c>
      <c r="AR59" s="59">
        <f t="shared" si="49"/>
        <v>0</v>
      </c>
      <c r="AS59" s="51">
        <v>0</v>
      </c>
      <c r="AT59" s="52">
        <v>0</v>
      </c>
      <c r="AU59" s="53">
        <f>AS59+AT59</f>
        <v>0</v>
      </c>
    </row>
    <row r="60" spans="1:47" ht="7.5" customHeight="1">
      <c r="A60" s="49" t="s">
        <v>76</v>
      </c>
      <c r="B60" s="50" t="s">
        <v>76</v>
      </c>
      <c r="C60" s="51">
        <v>17</v>
      </c>
      <c r="D60" s="52">
        <v>10</v>
      </c>
      <c r="E60" s="53">
        <f>C60+D60</f>
        <v>27</v>
      </c>
      <c r="F60" s="51">
        <v>11</v>
      </c>
      <c r="G60" s="52">
        <v>8</v>
      </c>
      <c r="H60" s="53">
        <f>F60+G60</f>
        <v>19</v>
      </c>
      <c r="I60" s="51">
        <f t="shared" si="45"/>
        <v>64.70588235294117</v>
      </c>
      <c r="J60" s="52">
        <f t="shared" si="45"/>
        <v>80</v>
      </c>
      <c r="K60" s="53">
        <f t="shared" si="45"/>
        <v>70.37037037037037</v>
      </c>
      <c r="L60" s="51">
        <v>6</v>
      </c>
      <c r="M60" s="52">
        <v>3</v>
      </c>
      <c r="N60" s="53">
        <f>L60+M60</f>
        <v>9</v>
      </c>
      <c r="O60" s="51">
        <f t="shared" si="46"/>
        <v>54.54545454545454</v>
      </c>
      <c r="P60" s="52">
        <f t="shared" si="46"/>
        <v>37.5</v>
      </c>
      <c r="Q60" s="53">
        <f t="shared" si="46"/>
        <v>47.368421052631575</v>
      </c>
      <c r="R60" s="51">
        <v>33</v>
      </c>
      <c r="S60" s="52">
        <v>42</v>
      </c>
      <c r="T60" s="53">
        <f>R60+S60</f>
        <v>75</v>
      </c>
      <c r="U60" s="54">
        <f t="shared" si="47"/>
        <v>1.9411764705882353</v>
      </c>
      <c r="V60" s="55">
        <f t="shared" si="47"/>
        <v>4.2</v>
      </c>
      <c r="W60" s="56">
        <f t="shared" si="47"/>
        <v>2.7777777777777777</v>
      </c>
      <c r="X60" s="51">
        <v>6</v>
      </c>
      <c r="Y60" s="52">
        <v>13</v>
      </c>
      <c r="Z60" s="53">
        <f>X60+Y60</f>
        <v>19</v>
      </c>
      <c r="AA60" s="51">
        <v>0</v>
      </c>
      <c r="AB60" s="52">
        <v>0</v>
      </c>
      <c r="AC60" s="53">
        <f>AA60+AB60</f>
        <v>0</v>
      </c>
      <c r="AD60" s="54">
        <f t="shared" si="48"/>
        <v>0</v>
      </c>
      <c r="AE60" s="55">
        <f t="shared" si="48"/>
        <v>0</v>
      </c>
      <c r="AF60" s="56">
        <f t="shared" si="48"/>
        <v>0</v>
      </c>
      <c r="AG60" s="60"/>
      <c r="AH60" s="61"/>
      <c r="AI60" s="62"/>
      <c r="AJ60" s="60"/>
      <c r="AK60" s="61"/>
      <c r="AL60" s="62"/>
      <c r="AM60" s="51">
        <v>0</v>
      </c>
      <c r="AN60" s="52">
        <v>0</v>
      </c>
      <c r="AO60" s="53">
        <f>AM60+AN60</f>
        <v>0</v>
      </c>
      <c r="AP60" s="57">
        <f t="shared" si="49"/>
        <v>0</v>
      </c>
      <c r="AQ60" s="58">
        <f t="shared" si="49"/>
        <v>0</v>
      </c>
      <c r="AR60" s="59">
        <f t="shared" si="49"/>
        <v>0</v>
      </c>
      <c r="AS60" s="51">
        <v>0</v>
      </c>
      <c r="AT60" s="52">
        <v>0</v>
      </c>
      <c r="AU60" s="53">
        <f>AS60+AT60</f>
        <v>0</v>
      </c>
    </row>
    <row r="61" spans="1:47" ht="7.5" customHeight="1">
      <c r="A61" s="69" t="s">
        <v>77</v>
      </c>
      <c r="B61" s="70" t="s">
        <v>77</v>
      </c>
      <c r="C61" s="71"/>
      <c r="D61" s="72"/>
      <c r="E61" s="73"/>
      <c r="F61" s="71"/>
      <c r="G61" s="72"/>
      <c r="H61" s="73"/>
      <c r="I61" s="71"/>
      <c r="J61" s="72"/>
      <c r="K61" s="73"/>
      <c r="L61" s="71"/>
      <c r="M61" s="72"/>
      <c r="N61" s="73"/>
      <c r="O61" s="71"/>
      <c r="P61" s="72"/>
      <c r="Q61" s="73"/>
      <c r="R61" s="71"/>
      <c r="S61" s="72"/>
      <c r="T61" s="73"/>
      <c r="U61" s="74"/>
      <c r="V61" s="75"/>
      <c r="W61" s="76"/>
      <c r="X61" s="71"/>
      <c r="Y61" s="72"/>
      <c r="Z61" s="73"/>
      <c r="AA61" s="71"/>
      <c r="AB61" s="72"/>
      <c r="AC61" s="73"/>
      <c r="AD61" s="74"/>
      <c r="AE61" s="75"/>
      <c r="AF61" s="76"/>
      <c r="AG61" s="71"/>
      <c r="AH61" s="72"/>
      <c r="AI61" s="73"/>
      <c r="AJ61" s="71"/>
      <c r="AK61" s="72"/>
      <c r="AL61" s="73"/>
      <c r="AM61" s="71"/>
      <c r="AN61" s="72"/>
      <c r="AO61" s="73"/>
      <c r="AP61" s="77"/>
      <c r="AQ61" s="78"/>
      <c r="AR61" s="79"/>
      <c r="AS61" s="71"/>
      <c r="AT61" s="72"/>
      <c r="AU61" s="73"/>
    </row>
    <row r="62" spans="1:47" ht="7.5" customHeight="1">
      <c r="A62" s="100" t="s">
        <v>80</v>
      </c>
      <c r="B62" s="101"/>
      <c r="C62" s="80"/>
      <c r="D62" s="81"/>
      <c r="E62" s="82"/>
      <c r="F62" s="80"/>
      <c r="G62" s="81"/>
      <c r="H62" s="82"/>
      <c r="I62" s="80"/>
      <c r="J62" s="81"/>
      <c r="K62" s="82"/>
      <c r="L62" s="80"/>
      <c r="M62" s="81"/>
      <c r="N62" s="82"/>
      <c r="O62" s="80"/>
      <c r="P62" s="81"/>
      <c r="Q62" s="82"/>
      <c r="R62" s="80"/>
      <c r="S62" s="81"/>
      <c r="T62" s="82"/>
      <c r="U62" s="83"/>
      <c r="V62" s="84"/>
      <c r="W62" s="85"/>
      <c r="X62" s="80"/>
      <c r="Y62" s="81"/>
      <c r="Z62" s="82"/>
      <c r="AA62" s="80"/>
      <c r="AB62" s="81"/>
      <c r="AC62" s="82"/>
      <c r="AD62" s="83"/>
      <c r="AE62" s="84"/>
      <c r="AF62" s="85"/>
      <c r="AG62" s="80"/>
      <c r="AH62" s="81"/>
      <c r="AI62" s="82"/>
      <c r="AJ62" s="80"/>
      <c r="AK62" s="81"/>
      <c r="AL62" s="82"/>
      <c r="AM62" s="80"/>
      <c r="AN62" s="81"/>
      <c r="AO62" s="82"/>
      <c r="AP62" s="86"/>
      <c r="AQ62" s="87"/>
      <c r="AR62" s="88"/>
      <c r="AS62" s="80"/>
      <c r="AT62" s="81"/>
      <c r="AU62" s="82"/>
    </row>
    <row r="63" spans="1:47" ht="7.5" customHeight="1">
      <c r="A63" s="102" t="s">
        <v>79</v>
      </c>
      <c r="B63" s="103"/>
      <c r="C63" s="40"/>
      <c r="D63" s="41"/>
      <c r="E63" s="42"/>
      <c r="F63" s="40"/>
      <c r="G63" s="41"/>
      <c r="H63" s="42"/>
      <c r="I63" s="40"/>
      <c r="J63" s="41"/>
      <c r="K63" s="42"/>
      <c r="L63" s="40"/>
      <c r="M63" s="41"/>
      <c r="N63" s="42"/>
      <c r="O63" s="40"/>
      <c r="P63" s="41"/>
      <c r="Q63" s="42"/>
      <c r="R63" s="40"/>
      <c r="S63" s="41"/>
      <c r="T63" s="42"/>
      <c r="U63" s="43"/>
      <c r="V63" s="44"/>
      <c r="W63" s="45"/>
      <c r="X63" s="40"/>
      <c r="Y63" s="41"/>
      <c r="Z63" s="42"/>
      <c r="AA63" s="40"/>
      <c r="AB63" s="41"/>
      <c r="AC63" s="42"/>
      <c r="AD63" s="43"/>
      <c r="AE63" s="44"/>
      <c r="AF63" s="45"/>
      <c r="AG63" s="40"/>
      <c r="AH63" s="41"/>
      <c r="AI63" s="42"/>
      <c r="AJ63" s="40"/>
      <c r="AK63" s="41"/>
      <c r="AL63" s="42"/>
      <c r="AM63" s="40"/>
      <c r="AN63" s="41"/>
      <c r="AO63" s="42"/>
      <c r="AP63" s="46"/>
      <c r="AQ63" s="47"/>
      <c r="AR63" s="48"/>
      <c r="AS63" s="40"/>
      <c r="AT63" s="41"/>
      <c r="AU63" s="42"/>
    </row>
    <row r="64" spans="1:47" ht="7.5" customHeight="1">
      <c r="A64" s="102" t="s">
        <v>81</v>
      </c>
      <c r="B64" s="103"/>
      <c r="C64" s="51"/>
      <c r="D64" s="52"/>
      <c r="E64" s="53"/>
      <c r="F64" s="51"/>
      <c r="G64" s="52"/>
      <c r="H64" s="53"/>
      <c r="I64" s="51"/>
      <c r="J64" s="52"/>
      <c r="K64" s="53"/>
      <c r="L64" s="51"/>
      <c r="M64" s="52"/>
      <c r="N64" s="53"/>
      <c r="O64" s="51"/>
      <c r="P64" s="52"/>
      <c r="Q64" s="53"/>
      <c r="R64" s="51"/>
      <c r="S64" s="52"/>
      <c r="T64" s="53"/>
      <c r="U64" s="54"/>
      <c r="V64" s="55"/>
      <c r="W64" s="56"/>
      <c r="X64" s="51"/>
      <c r="Y64" s="52"/>
      <c r="Z64" s="53"/>
      <c r="AA64" s="51"/>
      <c r="AB64" s="52"/>
      <c r="AC64" s="53"/>
      <c r="AD64" s="54"/>
      <c r="AE64" s="55"/>
      <c r="AF64" s="56"/>
      <c r="AG64" s="51"/>
      <c r="AH64" s="52"/>
      <c r="AI64" s="53"/>
      <c r="AJ64" s="51"/>
      <c r="AK64" s="52"/>
      <c r="AL64" s="53"/>
      <c r="AM64" s="51"/>
      <c r="AN64" s="52"/>
      <c r="AO64" s="53"/>
      <c r="AP64" s="57"/>
      <c r="AQ64" s="58"/>
      <c r="AR64" s="59"/>
      <c r="AS64" s="51"/>
      <c r="AT64" s="52"/>
      <c r="AU64" s="53"/>
    </row>
    <row r="65" spans="1:47" ht="7.5" customHeight="1">
      <c r="A65" s="104" t="s">
        <v>82</v>
      </c>
      <c r="B65" s="105"/>
      <c r="C65" s="89"/>
      <c r="D65" s="90"/>
      <c r="E65" s="91"/>
      <c r="F65" s="89"/>
      <c r="G65" s="90"/>
      <c r="H65" s="91"/>
      <c r="I65" s="89"/>
      <c r="J65" s="90"/>
      <c r="K65" s="91"/>
      <c r="L65" s="89"/>
      <c r="M65" s="90"/>
      <c r="N65" s="91"/>
      <c r="O65" s="89"/>
      <c r="P65" s="90"/>
      <c r="Q65" s="91"/>
      <c r="R65" s="89"/>
      <c r="S65" s="90"/>
      <c r="T65" s="91"/>
      <c r="U65" s="92"/>
      <c r="V65" s="93"/>
      <c r="W65" s="94"/>
      <c r="X65" s="89"/>
      <c r="Y65" s="90"/>
      <c r="Z65" s="91"/>
      <c r="AA65" s="89"/>
      <c r="AB65" s="90"/>
      <c r="AC65" s="91"/>
      <c r="AD65" s="92"/>
      <c r="AE65" s="93"/>
      <c r="AF65" s="94"/>
      <c r="AG65" s="89"/>
      <c r="AH65" s="90"/>
      <c r="AI65" s="91"/>
      <c r="AJ65" s="89"/>
      <c r="AK65" s="90"/>
      <c r="AL65" s="91"/>
      <c r="AM65" s="89"/>
      <c r="AN65" s="90"/>
      <c r="AO65" s="91"/>
      <c r="AP65" s="95"/>
      <c r="AQ65" s="96"/>
      <c r="AR65" s="97"/>
      <c r="AS65" s="89"/>
      <c r="AT65" s="90"/>
      <c r="AU65" s="91"/>
    </row>
    <row r="66" spans="1:47" ht="9.75" customHeight="1">
      <c r="A66" s="98" t="s">
        <v>78</v>
      </c>
      <c r="B66" s="99"/>
      <c r="C66" s="27">
        <f>C3+C6+C7+C11+C12+C20+C21+C22+C23+C26+C29+C35+C42+C47+C48+C49+C50+C53+C54+C55+C56+C57+C58+C59+C60+C61</f>
        <v>2827</v>
      </c>
      <c r="D66" s="28">
        <f>D3+D6+D7+D11+D12+D20+D21+D22+D23+D26+D29+D35+D42+D47+D48+D49+D50+D53+D54+D55+D56+D57+D58+D59+D60+D61</f>
        <v>2557</v>
      </c>
      <c r="E66" s="29">
        <f>C66+D66</f>
        <v>5384</v>
      </c>
      <c r="F66" s="27">
        <f>F3+F6+F7+F11+F12+F20+F21+F22+F23+F26+F29+F35+F42+F47+F48+F49+F50+F53+F54+F55+F56+F57+F58+F59+F60+F61</f>
        <v>1554</v>
      </c>
      <c r="G66" s="28">
        <f>G3+G6+G7+G11+G12+G20+G21+G22+G23+G26+G29+G35+G42+G47+G48+G49+G50+G53+G54+G55+G56+G57+G58+G59+G60+G61</f>
        <v>1337</v>
      </c>
      <c r="H66" s="29">
        <f>F66+G66</f>
        <v>2891</v>
      </c>
      <c r="I66" s="27">
        <f>F66/C66*100</f>
        <v>54.96993279094446</v>
      </c>
      <c r="J66" s="28">
        <f>G66/D66*100</f>
        <v>52.2878373093469</v>
      </c>
      <c r="K66" s="29">
        <f>H66/E66*100</f>
        <v>53.696136701337295</v>
      </c>
      <c r="L66" s="27">
        <f>L3+L6+L7+L11+L12+L20+L21+L22+L23+L26+L29+L35+L42+L47+L48+L49+L50+L53+L54+L55+L56+L57+L58+L59+L60+L61</f>
        <v>492</v>
      </c>
      <c r="M66" s="28">
        <f>M3+M6+M7+M11+M12+M20+M21+M22+M23+M26+M29+M35+M42+M47+M48+M49+M50+M53+M54+M55+M56+M57+M58+M59+M60+M61</f>
        <v>409</v>
      </c>
      <c r="N66" s="29">
        <f>L66+M66</f>
        <v>901</v>
      </c>
      <c r="O66" s="27">
        <f>L66/F66*100</f>
        <v>31.66023166023166</v>
      </c>
      <c r="P66" s="28">
        <f>M66/G66*100</f>
        <v>30.59087509349289</v>
      </c>
      <c r="Q66" s="29">
        <f>N66/H66*100</f>
        <v>31.165686613628502</v>
      </c>
      <c r="R66" s="27">
        <f>R3+R6+R7+R11+R12+R20+R21+R22+R23+R26+R29+R35+R42+R47+R48+R49+R50+R53+R54+R55+R56+R57+R58+R59+R60+R61</f>
        <v>7120</v>
      </c>
      <c r="S66" s="28">
        <f>S3+S6+S7+S11+S12+S20+S21+S22+S23+S26+S29+S35+S42+S47+S48+S49+S50+S53+S54+S55+S56+S57+S58+S59+S60+S61</f>
        <v>6187</v>
      </c>
      <c r="T66" s="29">
        <f>R66+S66</f>
        <v>13307</v>
      </c>
      <c r="U66" s="30">
        <f>R66/C66</f>
        <v>2.518570923240184</v>
      </c>
      <c r="V66" s="31">
        <f>S66/D66</f>
        <v>2.4196323816973013</v>
      </c>
      <c r="W66" s="32">
        <f>T66/E66</f>
        <v>2.471582466567608</v>
      </c>
      <c r="X66" s="27">
        <f>X3+X6+X7+X11+X12+X20+X21+X22+X23+X26+X29+X35+X42+X47+X48+X49+X50+X53+X54+X55+X56+X57+X58+X59+X60+X61</f>
        <v>430</v>
      </c>
      <c r="Y66" s="28">
        <f>Y3+Y6+Y7+Y11+Y12+Y20+Y21+Y22+Y23+Y26+Y29+Y35+Y42+Y47+Y48+Y49+Y50+Y53+Y54+Y55+Y56+Y57+Y58+Y59+Y60+Y61</f>
        <v>510</v>
      </c>
      <c r="Z66" s="29">
        <f>X66+Y66</f>
        <v>940</v>
      </c>
      <c r="AA66" s="27">
        <f>AA3+AA6+AA7+AA11+AA12+AA20+AA21+AA22+AA23+AA26+AA29+AA35+AA42+AA47+AA48+AA49+AA50+AA53+AA54+AA55+AA56+AA57+AA58+AA59+AA60+AA61</f>
        <v>29</v>
      </c>
      <c r="AB66" s="28">
        <f>AB3+AB6+AB7+AB11+AB12+AB20+AB21+AB22+AB23+AB26+AB29+AB35+AB42+AB47+AB48+AB49+AB50+AB53+AB54+AB55+AB56+AB57+AB58+AB59+AB60+AB61</f>
        <v>23</v>
      </c>
      <c r="AC66" s="29">
        <f>AA66+AB66</f>
        <v>52</v>
      </c>
      <c r="AD66" s="30">
        <f>AA66/C66*100</f>
        <v>1.0258224266006368</v>
      </c>
      <c r="AE66" s="31">
        <f>AB66/D66*100</f>
        <v>0.899491591709034</v>
      </c>
      <c r="AF66" s="32">
        <f>AC66/E66*100</f>
        <v>0.9658246656760773</v>
      </c>
      <c r="AG66" s="27">
        <f>AG3+AG6+AG7+AG11+AG12+AG20+AG21+AG22+AG23+AG26+AG29+AG35+AG42+AG47+AG48+AG49+AG50+AG53+AG54+AG55+AG56+AG57+AG58+AG59+AG60+AG61</f>
        <v>10</v>
      </c>
      <c r="AH66" s="28">
        <f>AH3+AH6+AH7+AH11+AH12+AH20+AH21+AH22+AH23+AH26+AH29+AH35+AH42+AH47+AH48+AH49+AH50+AH53+AH54+AH55+AH56+AH57+AH58+AH59+AH60+AH61</f>
        <v>7</v>
      </c>
      <c r="AI66" s="29">
        <f>AG66+AH66</f>
        <v>17</v>
      </c>
      <c r="AJ66" s="27">
        <f>AG66/AA66*100</f>
        <v>34.48275862068966</v>
      </c>
      <c r="AK66" s="28">
        <f>AH66/AB66*100</f>
        <v>30.434782608695656</v>
      </c>
      <c r="AL66" s="29">
        <f>AI66/AC66*100</f>
        <v>32.69230769230769</v>
      </c>
      <c r="AM66" s="27">
        <f>AM3+AM6+AM7+AM11+AM12+AM20+AM21+AM22+AM23+AM26+AM29+AM35+AM42+AM47+AM48+AM49+AM50+AM53+AM54+AM55+AM56+AM57+AM58+AM59+AM60+AM61</f>
        <v>29</v>
      </c>
      <c r="AN66" s="28">
        <f>AN3+AN6+AN7+AN11+AN12+AN20+AN21+AN22+AN23+AN26+AN29+AN35+AN42+AN47+AN48+AN49+AN50+AN53+AN54+AN55+AN56+AN57+AN58+AN59+AN60+AN61</f>
        <v>17</v>
      </c>
      <c r="AO66" s="29">
        <f>AM66+AN66</f>
        <v>46</v>
      </c>
      <c r="AP66" s="33">
        <f>AM66/C66</f>
        <v>0.010258224266006368</v>
      </c>
      <c r="AQ66" s="34">
        <f>AN66/D66</f>
        <v>0.00664841611263199</v>
      </c>
      <c r="AR66" s="35">
        <f>AO66/E66</f>
        <v>0.008543833580980683</v>
      </c>
      <c r="AS66" s="27">
        <f>AS3+AS6+AS7+AS11+AS12+AS20+AS21+AS22+AS23+AS26+AS29+AS35+AS42+AS47+AS48+AS49+AS50+AS53+AS54+AS55+AS56+AS57+AS58+AS59+AS60+AS61</f>
        <v>6</v>
      </c>
      <c r="AT66" s="28">
        <f>AT3+AT6+AT7+AT11+AT12+AT20+AT21+AT22+AT23+AT26+AT29+AT35+AT42+AT47+AT48+AT49+AT50+AT53+AT54+AT55+AT56+AT57+AT58+AT59+AT60+AT61</f>
        <v>7</v>
      </c>
      <c r="AU66" s="29">
        <f>AS66+AT66</f>
        <v>13</v>
      </c>
    </row>
  </sheetData>
  <mergeCells count="5">
    <mergeCell ref="A66:B66"/>
    <mergeCell ref="A62:B62"/>
    <mergeCell ref="A63:B63"/>
    <mergeCell ref="A64:B64"/>
    <mergeCell ref="A65:B65"/>
  </mergeCells>
  <printOptions/>
  <pageMargins left="0.5905511811023623" right="0.5905511811023623" top="0.5905511811023623" bottom="0.5905511811023623" header="0.31496062992125984" footer="0.5118110236220472"/>
  <pageSetup horizontalDpi="300" verticalDpi="300" orientation="landscape" paperSize="9" r:id="rId1"/>
  <headerFooter alignWithMargins="0">
    <oddHeader>&amp;L平成19年度保育所歯科健康診断結果集計表&amp;R５歳児用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2007-12-14T03:03:17Z</cp:lastPrinted>
  <dcterms:created xsi:type="dcterms:W3CDTF">1997-10-16T01:57:40Z</dcterms:created>
  <dcterms:modified xsi:type="dcterms:W3CDTF">2008-05-19T06:21:40Z</dcterms:modified>
  <cp:category/>
  <cp:version/>
  <cp:contentType/>
  <cp:contentStatus/>
</cp:coreProperties>
</file>