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575" tabRatio="906" activeTab="0"/>
  </bookViews>
  <sheets>
    <sheet name="3-1" sheetId="1" r:id="rId1"/>
    <sheet name="3-2" sheetId="2" r:id="rId2"/>
    <sheet name="3-3" sheetId="3" r:id="rId3"/>
    <sheet name="3-4" sheetId="4" r:id="rId4"/>
    <sheet name="3-5" sheetId="5" r:id="rId5"/>
    <sheet name="参考" sheetId="6" r:id="rId6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xlnm.Print_Area" localSheetId="0">'3-1'!$A$1:$P$31</definedName>
    <definedName name="_xlnm.Print_Area" localSheetId="1">'3-2'!$A$1:$P$31</definedName>
    <definedName name="_xlnm.Print_Area" localSheetId="2">'3-3'!$A$1:$P$31</definedName>
    <definedName name="_xlnm.Print_Area" localSheetId="3">'3-4'!$A$1:$P$31</definedName>
    <definedName name="_xlnm.Print_Area" localSheetId="4">'3-5'!$A$1:$N$31</definedName>
    <definedName name="_xlnm.Print_Area" localSheetId="5">'参考'!$A$1:$H$31</definedName>
    <definedName name="Print_Area_MI" localSheetId="0">'3-1'!$A$4:$P$30</definedName>
    <definedName name="Print_Area_MI" localSheetId="1">'3-2'!$A$4:$P$30</definedName>
    <definedName name="Print_Area_MI" localSheetId="2">'3-3'!$A$4:$P$30</definedName>
    <definedName name="Print_Area_MI" localSheetId="3">'3-4'!$A$4:$P$30</definedName>
    <definedName name="Print_Area_MI" localSheetId="4">'3-5'!$A$4:$O$30</definedName>
    <definedName name="Print_Area_MI" localSheetId="5">'参考'!$A$4:$H$30</definedName>
  </definedNames>
  <calcPr fullCalcOnLoad="1"/>
</workbook>
</file>

<file path=xl/sharedStrings.xml><?xml version="1.0" encoding="utf-8"?>
<sst xmlns="http://schemas.openxmlformats.org/spreadsheetml/2006/main" count="410" uniqueCount="149">
  <si>
    <t>（単位：千円）</t>
  </si>
  <si>
    <t>（単位：千円、％）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</si>
  <si>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</si>
  <si>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</si>
  <si>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</si>
  <si>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</si>
  <si>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</si>
  <si>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</si>
  <si>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</si>
  <si>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</si>
  <si>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</si>
  <si>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</si>
  <si>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</si>
  <si>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消　　防　　費</t>
  </si>
  <si>
    <t>道 路 橋 り ょ う 費</t>
  </si>
  <si>
    <t>港　　　　　　　　湾　　　　　　　　費</t>
  </si>
  <si>
    <t>公　　　　園　　　　費</t>
  </si>
  <si>
    <t>人　　　　　口</t>
  </si>
  <si>
    <t>道路の面積</t>
  </si>
  <si>
    <t>道路の延長</t>
  </si>
  <si>
    <t>漁　　　港　　　分</t>
  </si>
  <si>
    <t>人　　　　　　       口</t>
  </si>
  <si>
    <t>中　　　　　学　　　　　校　　　　　費</t>
  </si>
  <si>
    <t>高　　　等　　　学　　　校　　　費</t>
  </si>
  <si>
    <t>児　　童　　数</t>
  </si>
  <si>
    <t>学　　校　　数</t>
  </si>
  <si>
    <t>生　　徒　　数</t>
  </si>
  <si>
    <t>教　職　員　数</t>
  </si>
  <si>
    <t>そ　の　他　の　教　育　費</t>
  </si>
  <si>
    <t>生 活 保 護 費</t>
  </si>
  <si>
    <t>保 健 衛 生 費</t>
  </si>
  <si>
    <t>市 部 人 口</t>
  </si>
  <si>
    <t>徴　　税　　費</t>
  </si>
  <si>
    <t>世　　帯　　数</t>
  </si>
  <si>
    <t>災 害 復 旧 費</t>
  </si>
  <si>
    <t>Ａ　</t>
  </si>
  <si>
    <t>（A/B－1）×100</t>
  </si>
  <si>
    <t>（単位：千円）</t>
  </si>
  <si>
    <t>人       　 口</t>
  </si>
  <si>
    <t>65歳以上人口</t>
  </si>
  <si>
    <t>戸　籍　数</t>
  </si>
  <si>
    <t>人　　　    口</t>
  </si>
  <si>
    <t>生　　徒　　数</t>
  </si>
  <si>
    <t>清　　掃　　費</t>
  </si>
  <si>
    <t xml:space="preserve"> （参考）</t>
  </si>
  <si>
    <t>栗　東　市</t>
  </si>
  <si>
    <t>臨時財政対策債</t>
  </si>
  <si>
    <t>合   計</t>
  </si>
  <si>
    <t>対前年度</t>
  </si>
  <si>
    <t>増減率</t>
  </si>
  <si>
    <t>(C/F-1)×100</t>
  </si>
  <si>
    <t>補正予算債償還費</t>
  </si>
  <si>
    <t>林・水産業従業者</t>
  </si>
  <si>
    <t xml:space="preserve"> 償還費</t>
  </si>
  <si>
    <t xml:space="preserve"> 償還費</t>
  </si>
  <si>
    <t>市町名</t>
  </si>
  <si>
    <t>甲賀市</t>
  </si>
  <si>
    <t>野洲市</t>
  </si>
  <si>
    <t>湖南市</t>
  </si>
  <si>
    <t>高島市</t>
  </si>
  <si>
    <t>東近江市</t>
  </si>
  <si>
    <t>米原市</t>
  </si>
  <si>
    <t>市　計</t>
  </si>
  <si>
    <t>町　計</t>
  </si>
  <si>
    <t>県　計</t>
  </si>
  <si>
    <t xml:space="preserve"> （参考）　市町別普通交付税交付額と臨時財政対策債発行可能額</t>
  </si>
  <si>
    <t xml:space="preserve"> 第３表　　市町別費目別基準財政需要額 （その１）</t>
  </si>
  <si>
    <t xml:space="preserve"> 第３表　　市町別費目別基準財政需要額 （その２）</t>
  </si>
  <si>
    <t xml:space="preserve"> 第３表　　市町別費目別基準財政需要額 （その３）</t>
  </si>
  <si>
    <t xml:space="preserve"> 第３表　　市町別費目別基準財政需要額 （その４）</t>
  </si>
  <si>
    <t xml:space="preserve"> 第３表　　市町別費目別基準財政需要額 （その５）</t>
  </si>
  <si>
    <t>愛　荘　町</t>
  </si>
  <si>
    <t>港　　　湾　　　分</t>
  </si>
  <si>
    <t>係留施設の延長</t>
  </si>
  <si>
    <t>外郭施設の延長</t>
  </si>
  <si>
    <t>都市計画費</t>
  </si>
  <si>
    <t>都計区域人口</t>
  </si>
  <si>
    <t>75歳以上人口</t>
  </si>
  <si>
    <t>下　水　道　費</t>
  </si>
  <si>
    <t>その他の土木費</t>
  </si>
  <si>
    <t>土　木　費　計</t>
  </si>
  <si>
    <t>学　　級　　数</t>
  </si>
  <si>
    <t>小　学　校　費</t>
  </si>
  <si>
    <t>高齢者保健福祉費</t>
  </si>
  <si>
    <t>教　育　費　計</t>
  </si>
  <si>
    <t>社 会 福 祉 費</t>
  </si>
  <si>
    <t>林野水産行政費</t>
  </si>
  <si>
    <t>農　　家　　数</t>
  </si>
  <si>
    <t>農 業 行 政 費</t>
  </si>
  <si>
    <t>商 工 行 政 費</t>
  </si>
  <si>
    <t>産業経済費計</t>
  </si>
  <si>
    <t>戸籍住民基本台帳費</t>
  </si>
  <si>
    <t>地　 域　 振　 興　 費</t>
  </si>
  <si>
    <t>面　　　　　積</t>
  </si>
  <si>
    <t>総  務  費  計</t>
  </si>
  <si>
    <t>（１０年度以前分）</t>
  </si>
  <si>
    <t>（１１年度以降分）</t>
  </si>
  <si>
    <t>個別算定経費計</t>
  </si>
  <si>
    <t>包括算定経費計</t>
  </si>
  <si>
    <t>公  債  費  計</t>
  </si>
  <si>
    <t>小　　　　学　　　　校　　　　費</t>
  </si>
  <si>
    <t xml:space="preserve">  償還費</t>
  </si>
  <si>
    <t xml:space="preserve"> 合併特例債</t>
  </si>
  <si>
    <t xml:space="preserve"> 過疎対策事業債</t>
  </si>
  <si>
    <t>対前年度増減率</t>
  </si>
  <si>
    <t>人　　　　　口</t>
  </si>
  <si>
    <t>大　津　市</t>
  </si>
  <si>
    <t>都市公園面積</t>
  </si>
  <si>
    <t>厚 生 費 計</t>
  </si>
  <si>
    <t>発行可能額 　Ｅ</t>
  </si>
  <si>
    <t>発行可能額  　Ｂ</t>
  </si>
  <si>
    <t>包  括  算  定  経  費</t>
  </si>
  <si>
    <t xml:space="preserve"> 基準財政需要額</t>
  </si>
  <si>
    <t xml:space="preserve"> 総計（算出額）</t>
  </si>
  <si>
    <r>
      <t xml:space="preserve"> 需要額（算出額）　 </t>
    </r>
    <r>
      <rPr>
        <sz val="11"/>
        <rFont val="ＭＳ Ｐ明朝"/>
        <family val="1"/>
      </rPr>
      <t>Ｂ</t>
    </r>
  </si>
  <si>
    <t xml:space="preserve">                    C</t>
  </si>
  <si>
    <t xml:space="preserve">                    Ｆ</t>
  </si>
  <si>
    <t>　普通交付税</t>
  </si>
  <si>
    <t>　交付額　     Ａ</t>
  </si>
  <si>
    <t>　交付額　     Ｄ</t>
  </si>
  <si>
    <t>償還費</t>
  </si>
  <si>
    <t xml:space="preserve"> 臨時財政対策債</t>
  </si>
  <si>
    <t xml:space="preserve"> 補塡債償還費</t>
  </si>
  <si>
    <t xml:space="preserve"> 減税補塡債</t>
  </si>
  <si>
    <t>臨時税収補塡債</t>
  </si>
  <si>
    <t>地域経済 ・</t>
  </si>
  <si>
    <t xml:space="preserve">雇用対策費 </t>
  </si>
  <si>
    <t>東日本大震災全国</t>
  </si>
  <si>
    <t>緊急防災施策債償還費</t>
  </si>
  <si>
    <t>公　　　　　　　　債　　　　　　　　費</t>
  </si>
  <si>
    <t>地域改善対策特定</t>
  </si>
  <si>
    <t>事業債等償還費</t>
  </si>
  <si>
    <t>公　債　費</t>
  </si>
  <si>
    <t>償還費</t>
  </si>
  <si>
    <t>財源対策債</t>
  </si>
  <si>
    <t>臨時財政特例債</t>
  </si>
  <si>
    <t xml:space="preserve"> 地方税減収</t>
  </si>
  <si>
    <t>辺地対策事業債</t>
  </si>
  <si>
    <t>地域の元気</t>
  </si>
  <si>
    <t>創造事業費</t>
  </si>
  <si>
    <t>就学前子どもの数</t>
  </si>
  <si>
    <t>人口減少等</t>
  </si>
  <si>
    <t>特別対策事業費</t>
  </si>
  <si>
    <t>個別算定経費（公債費、地域経済・雇用対策費、地域の元気創造事業費及び人口減少等特別対策事業費を除く）計</t>
  </si>
  <si>
    <t xml:space="preserve"> 平成29年度基準財政</t>
  </si>
  <si>
    <t>平 成 30 年 度</t>
  </si>
  <si>
    <t>平 成 29 年 度</t>
  </si>
  <si>
    <t>　平成30年度普通交付税の状況</t>
  </si>
  <si>
    <t>　平成30年度普通交付税の状況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</si>
</sst>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#,##0_);\(#,##0\)"/>
    <numFmt numFmtId="180" formatCode="0.0;&quot;△ &quot;0.0;0.0"/>
    <numFmt numFmtId="181" formatCode="#,##0_ "/>
    <numFmt numFmtId="182" formatCode="_ * #,##0.0_ ;_ * \-#,##0.0_ ;_ * &quot;-&quot;_ ;_ @_ "/>
    <numFmt numFmtId="183" formatCode="0;&quot;△ &quot;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"/>
    <numFmt numFmtId="193" formatCode="0.000"/>
    <numFmt numFmtId="194" formatCode="0.0000"/>
    <numFmt numFmtId="195" formatCode="#,##0.000;[Red]\-#,##0.000"/>
    <numFmt numFmtId="196" formatCode="0.0%"/>
    <numFmt numFmtId="197" formatCode="#,##0.0_ ;[Red]\-#,##0.0\ "/>
    <numFmt numFmtId="198" formatCode="#,##0;&quot;△&quot;#,##0"/>
    <numFmt numFmtId="199" formatCode="&quot;¥&quot;#,##0.0_);\(&quot;¥&quot;#,##0.0\)"/>
    <numFmt numFmtId="200" formatCode="#,##0\ ;&quot;△ &quot;#,##0\ "/>
    <numFmt numFmtId="201" formatCode="0.0_ "/>
    <numFmt numFmtId="202" formatCode="#,##0;&quot;▲ &quot;#,##0"/>
    <numFmt numFmtId="203" formatCode="#,##0.0;&quot;▲ &quot;#,##0.0"/>
    <numFmt numFmtId="204" formatCode="0.0;&quot;▲ &quot;0.0"/>
    <numFmt numFmtId="205" formatCode="0;&quot;▲ &quot;0"/>
    <numFmt numFmtId="206" formatCode="[DBNum3]0"/>
    <numFmt numFmtId="207" formatCode="0.0\ ;&quot;▲ &quot;0.0\ "/>
    <numFmt numFmtId="208" formatCode="#,##0\ ;&quot;▲ &quot;#,##0\ "/>
    <numFmt numFmtId="209" formatCode="[DBNum3]0\ ;[DBNum3]&quot;▲&quot;0\ "/>
    <numFmt numFmtId="210" formatCode="[DBNum3][$-411]ggge&quot;年&quot;m&quot;月&quot;d&quot;日&quot;"/>
    <numFmt numFmtId="211" formatCode="#,##0_ ;[Red]\-#,##0\ "/>
    <numFmt numFmtId="212" formatCode="0_ ;[Red]\-0\ "/>
    <numFmt numFmtId="213" formatCode="#,##0.00;&quot;△ &quot;#,##0.00"/>
    <numFmt numFmtId="214" formatCode="#,##0.000;&quot;△ &quot;#,##0.000"/>
    <numFmt numFmtId="215" formatCode="0.00;&quot;△ &quot;0.00"/>
    <numFmt numFmtId="216" formatCode="&quot;△&quot;\ #,##0;&quot;▲&quot;\ #,##0"/>
    <numFmt numFmtId="217" formatCode="_ * #,##0_ ;_ * &quot;△&quot;#,##0_ ;_ * &quot;-&quot;_ ;_ @_ "/>
    <numFmt numFmtId="218" formatCode="_ * #,##0.0_ ;_ * &quot;△&quot;#,##0.0_ ;_ * &quot;-&quot;_ ;_ @_ "/>
    <numFmt numFmtId="219" formatCode="_ * #,##0_ ;_ * &quot;△&quot;#,##0.0_ ;_ * &quot;-&quot;_ ;_ @_ "/>
    <numFmt numFmtId="220" formatCode="_ * #,##0_ ;_ * \-#,##0_ ;_ * &quot;-&quot;_ ;@"/>
    <numFmt numFmtId="221" formatCode="0.000%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標準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10"/>
      <name val="ＭＳ ゴシック"/>
      <family val="3"/>
    </font>
    <font>
      <sz val="9"/>
      <name val="ＭＳ Ｐ明朝"/>
      <family val="1"/>
    </font>
    <font>
      <sz val="9.5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>
      <alignment/>
      <protection/>
    </xf>
    <xf numFmtId="0" fontId="4" fillId="0" borderId="0">
      <alignment/>
      <protection/>
    </xf>
    <xf numFmtId="0" fontId="47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177" fontId="5" fillId="0" borderId="0" xfId="48" applyNumberFormat="1" applyFont="1" applyFill="1" applyAlignment="1">
      <alignment/>
    </xf>
    <xf numFmtId="177" fontId="0" fillId="0" borderId="0" xfId="48" applyNumberFormat="1" applyFont="1" applyFill="1" applyAlignment="1">
      <alignment/>
    </xf>
    <xf numFmtId="177" fontId="6" fillId="0" borderId="10" xfId="48" applyNumberFormat="1" applyFont="1" applyFill="1" applyBorder="1" applyAlignment="1">
      <alignment horizontal="center"/>
    </xf>
    <xf numFmtId="177" fontId="6" fillId="0" borderId="11" xfId="48" applyNumberFormat="1" applyFont="1" applyFill="1" applyBorder="1" applyAlignment="1" applyProtection="1">
      <alignment horizontal="center" vertical="center"/>
      <protection/>
    </xf>
    <xf numFmtId="177" fontId="0" fillId="0" borderId="0" xfId="48" applyNumberFormat="1" applyFont="1" applyFill="1" applyAlignment="1">
      <alignment/>
    </xf>
    <xf numFmtId="177" fontId="6" fillId="0" borderId="12" xfId="48" applyNumberFormat="1" applyFont="1" applyFill="1" applyBorder="1" applyAlignment="1" applyProtection="1">
      <alignment horizontal="distributed"/>
      <protection/>
    </xf>
    <xf numFmtId="177" fontId="6" fillId="0" borderId="10" xfId="48" applyNumberFormat="1" applyFont="1" applyFill="1" applyBorder="1" applyAlignment="1" applyProtection="1">
      <alignment horizontal="distributed"/>
      <protection/>
    </xf>
    <xf numFmtId="177" fontId="6" fillId="0" borderId="12" xfId="48" applyNumberFormat="1" applyFont="1" applyFill="1" applyBorder="1" applyAlignment="1">
      <alignment horizontal="center"/>
    </xf>
    <xf numFmtId="177" fontId="10" fillId="0" borderId="0" xfId="48" applyNumberFormat="1" applyFont="1" applyFill="1" applyAlignment="1">
      <alignment/>
    </xf>
    <xf numFmtId="177" fontId="6" fillId="0" borderId="13" xfId="48" applyNumberFormat="1" applyFont="1" applyFill="1" applyBorder="1" applyAlignment="1">
      <alignment horizontal="left"/>
    </xf>
    <xf numFmtId="177" fontId="9" fillId="0" borderId="0" xfId="48" applyNumberFormat="1" applyFont="1" applyFill="1" applyBorder="1" applyAlignment="1">
      <alignment horizontal="left"/>
    </xf>
    <xf numFmtId="177" fontId="6" fillId="0" borderId="0" xfId="48" applyNumberFormat="1" applyFont="1" applyFill="1" applyBorder="1" applyAlignment="1">
      <alignment horizontal="left"/>
    </xf>
    <xf numFmtId="177" fontId="0" fillId="0" borderId="0" xfId="61" applyNumberFormat="1" applyFont="1" applyFill="1">
      <alignment/>
      <protection/>
    </xf>
    <xf numFmtId="177" fontId="6" fillId="0" borderId="13" xfId="61" applyNumberFormat="1" applyFont="1" applyFill="1" applyBorder="1" applyAlignment="1">
      <alignment horizontal="left"/>
      <protection/>
    </xf>
    <xf numFmtId="177" fontId="6" fillId="0" borderId="0" xfId="61" applyNumberFormat="1" applyFont="1" applyFill="1" applyBorder="1" applyAlignment="1">
      <alignment horizontal="left"/>
      <protection/>
    </xf>
    <xf numFmtId="177" fontId="6" fillId="0" borderId="14" xfId="48" applyNumberFormat="1" applyFont="1" applyFill="1" applyBorder="1" applyAlignment="1" applyProtection="1">
      <alignment horizontal="right" vertical="center"/>
      <protection/>
    </xf>
    <xf numFmtId="177" fontId="5" fillId="0" borderId="0" xfId="61" applyNumberFormat="1" applyFont="1" applyFill="1">
      <alignment/>
      <protection/>
    </xf>
    <xf numFmtId="177" fontId="10" fillId="0" borderId="0" xfId="61" applyNumberFormat="1" applyFont="1" applyFill="1">
      <alignment/>
      <protection/>
    </xf>
    <xf numFmtId="177" fontId="9" fillId="0" borderId="0" xfId="61" applyNumberFormat="1" applyFont="1" applyFill="1" applyBorder="1" applyAlignment="1">
      <alignment horizontal="left"/>
      <protection/>
    </xf>
    <xf numFmtId="177" fontId="6" fillId="0" borderId="13" xfId="61" applyNumberFormat="1" applyFont="1" applyFill="1" applyBorder="1" applyAlignment="1">
      <alignment/>
      <protection/>
    </xf>
    <xf numFmtId="177" fontId="0" fillId="0" borderId="0" xfId="61" applyNumberFormat="1" applyFont="1" applyFill="1" applyAlignment="1">
      <alignment/>
      <protection/>
    </xf>
    <xf numFmtId="177" fontId="6" fillId="0" borderId="15" xfId="61" applyNumberFormat="1" applyFont="1" applyFill="1" applyBorder="1" applyAlignment="1">
      <alignment horizontal="centerContinuous" vertical="center"/>
      <protection/>
    </xf>
    <xf numFmtId="177" fontId="6" fillId="0" borderId="11" xfId="61" applyNumberFormat="1" applyFont="1" applyFill="1" applyBorder="1" applyAlignment="1">
      <alignment horizontal="center" vertical="center"/>
      <protection/>
    </xf>
    <xf numFmtId="177" fontId="6" fillId="0" borderId="15" xfId="61" applyNumberFormat="1" applyFont="1" applyFill="1" applyBorder="1" applyAlignment="1">
      <alignment horizontal="center" vertical="center"/>
      <protection/>
    </xf>
    <xf numFmtId="177" fontId="6" fillId="0" borderId="0" xfId="61" applyNumberFormat="1" applyFont="1" applyFill="1" applyBorder="1" applyAlignment="1">
      <alignment/>
      <protection/>
    </xf>
    <xf numFmtId="217" fontId="6" fillId="0" borderId="0" xfId="48" applyNumberFormat="1" applyFont="1" applyFill="1" applyBorder="1" applyAlignment="1">
      <alignment/>
    </xf>
    <xf numFmtId="217" fontId="6" fillId="0" borderId="0" xfId="61" applyNumberFormat="1" applyFont="1" applyFill="1" applyBorder="1">
      <alignment/>
      <protection/>
    </xf>
    <xf numFmtId="217" fontId="5" fillId="0" borderId="10" xfId="48" applyNumberFormat="1" applyFont="1" applyFill="1" applyBorder="1" applyAlignment="1" applyProtection="1">
      <alignment horizontal="right"/>
      <protection/>
    </xf>
    <xf numFmtId="217" fontId="5" fillId="0" borderId="10" xfId="48" applyNumberFormat="1" applyFont="1" applyFill="1" applyBorder="1" applyAlignment="1" applyProtection="1">
      <alignment/>
      <protection/>
    </xf>
    <xf numFmtId="217" fontId="5" fillId="0" borderId="12" xfId="48" applyNumberFormat="1" applyFont="1" applyFill="1" applyBorder="1" applyAlignment="1" applyProtection="1">
      <alignment horizontal="right"/>
      <protection/>
    </xf>
    <xf numFmtId="217" fontId="5" fillId="0" borderId="12" xfId="48" applyNumberFormat="1" applyFont="1" applyFill="1" applyBorder="1" applyAlignment="1" applyProtection="1">
      <alignment/>
      <protection/>
    </xf>
    <xf numFmtId="217" fontId="5" fillId="0" borderId="10" xfId="48" applyNumberFormat="1" applyFont="1" applyFill="1" applyBorder="1" applyAlignment="1">
      <alignment horizontal="right"/>
    </xf>
    <xf numFmtId="217" fontId="5" fillId="0" borderId="10" xfId="48" applyNumberFormat="1" applyFont="1" applyFill="1" applyBorder="1" applyAlignment="1" applyProtection="1" quotePrefix="1">
      <alignment/>
      <protection/>
    </xf>
    <xf numFmtId="218" fontId="5" fillId="0" borderId="10" xfId="48" applyNumberFormat="1" applyFont="1" applyFill="1" applyBorder="1" applyAlignment="1" applyProtection="1">
      <alignment/>
      <protection/>
    </xf>
    <xf numFmtId="218" fontId="5" fillId="0" borderId="12" xfId="48" applyNumberFormat="1" applyFont="1" applyFill="1" applyBorder="1" applyAlignment="1" applyProtection="1">
      <alignment/>
      <protection/>
    </xf>
    <xf numFmtId="217" fontId="5" fillId="0" borderId="10" xfId="48" applyNumberFormat="1" applyFont="1" applyFill="1" applyBorder="1" applyAlignment="1">
      <alignment/>
    </xf>
    <xf numFmtId="177" fontId="6" fillId="0" borderId="12" xfId="48" applyNumberFormat="1" applyFont="1" applyFill="1" applyBorder="1" applyAlignment="1" applyProtection="1">
      <alignment horizontal="center"/>
      <protection/>
    </xf>
    <xf numFmtId="177" fontId="6" fillId="0" borderId="10" xfId="48" applyNumberFormat="1" applyFont="1" applyFill="1" applyBorder="1" applyAlignment="1" applyProtection="1">
      <alignment horizontal="center"/>
      <protection/>
    </xf>
    <xf numFmtId="177" fontId="9" fillId="0" borderId="0" xfId="48" applyNumberFormat="1" applyFont="1" applyFill="1" applyBorder="1" applyAlignment="1">
      <alignment/>
    </xf>
    <xf numFmtId="177" fontId="6" fillId="0" borderId="14" xfId="61" applyNumberFormat="1" applyFont="1" applyFill="1" applyBorder="1" applyAlignment="1">
      <alignment horizontal="center" vertical="center"/>
      <protection/>
    </xf>
    <xf numFmtId="177" fontId="0" fillId="0" borderId="0" xfId="61" applyNumberFormat="1" applyFont="1" applyFill="1" applyBorder="1">
      <alignment/>
      <protection/>
    </xf>
    <xf numFmtId="217" fontId="5" fillId="0" borderId="12" xfId="48" applyNumberFormat="1" applyFont="1" applyFill="1" applyBorder="1" applyAlignment="1" applyProtection="1" quotePrefix="1">
      <alignment/>
      <protection/>
    </xf>
    <xf numFmtId="177" fontId="6" fillId="0" borderId="16" xfId="61" applyNumberFormat="1" applyFont="1" applyFill="1" applyBorder="1" applyAlignment="1">
      <alignment horizontal="center" vertical="center"/>
      <protection/>
    </xf>
    <xf numFmtId="177" fontId="0" fillId="0" borderId="0" xfId="61" applyNumberFormat="1" applyFont="1" applyFill="1" applyBorder="1" applyAlignment="1">
      <alignment horizontal="right"/>
      <protection/>
    </xf>
    <xf numFmtId="177" fontId="0" fillId="0" borderId="0" xfId="48" applyNumberFormat="1" applyFont="1" applyFill="1" applyBorder="1" applyAlignment="1">
      <alignment horizontal="right"/>
    </xf>
    <xf numFmtId="177" fontId="6" fillId="0" borderId="13" xfId="61" applyNumberFormat="1" applyFont="1" applyFill="1" applyBorder="1" applyAlignment="1" applyProtection="1">
      <alignment/>
      <protection/>
    </xf>
    <xf numFmtId="177" fontId="6" fillId="0" borderId="17" xfId="48" applyNumberFormat="1" applyFont="1" applyFill="1" applyBorder="1" applyAlignment="1">
      <alignment horizontal="center" vertical="center"/>
    </xf>
    <xf numFmtId="177" fontId="6" fillId="0" borderId="12" xfId="61" applyNumberFormat="1" applyFont="1" applyFill="1" applyBorder="1" applyAlignment="1">
      <alignment horizontal="center" vertical="center"/>
      <protection/>
    </xf>
    <xf numFmtId="177" fontId="0" fillId="0" borderId="14" xfId="48" applyNumberFormat="1" applyFont="1" applyFill="1" applyBorder="1" applyAlignment="1">
      <alignment/>
    </xf>
    <xf numFmtId="177" fontId="0" fillId="0" borderId="14" xfId="61" applyNumberFormat="1" applyFont="1" applyFill="1" applyBorder="1">
      <alignment/>
      <protection/>
    </xf>
    <xf numFmtId="177" fontId="6" fillId="0" borderId="17" xfId="48" applyNumberFormat="1" applyFont="1" applyFill="1" applyBorder="1" applyAlignment="1">
      <alignment vertical="center"/>
    </xf>
    <xf numFmtId="177" fontId="6" fillId="0" borderId="18" xfId="61" applyNumberFormat="1" applyFont="1" applyFill="1" applyBorder="1" applyAlignment="1">
      <alignment horizontal="centerContinuous" vertical="center"/>
      <protection/>
    </xf>
    <xf numFmtId="177" fontId="6" fillId="0" borderId="19" xfId="61" applyNumberFormat="1" applyFont="1" applyFill="1" applyBorder="1" applyAlignment="1">
      <alignment horizontal="centerContinuous" vertical="center"/>
      <protection/>
    </xf>
    <xf numFmtId="177" fontId="6" fillId="0" borderId="20" xfId="48" applyNumberFormat="1" applyFont="1" applyFill="1" applyBorder="1" applyAlignment="1">
      <alignment vertical="center"/>
    </xf>
    <xf numFmtId="177" fontId="0" fillId="0" borderId="0" xfId="61" applyNumberFormat="1" applyFont="1" applyFill="1" applyAlignment="1">
      <alignment vertical="center"/>
      <protection/>
    </xf>
    <xf numFmtId="177" fontId="6" fillId="0" borderId="12" xfId="48" applyNumberFormat="1" applyFont="1" applyFill="1" applyBorder="1" applyAlignment="1" applyProtection="1">
      <alignment horizontal="distributed" vertical="center"/>
      <protection/>
    </xf>
    <xf numFmtId="177" fontId="6" fillId="0" borderId="13" xfId="61" applyNumberFormat="1" applyFont="1" applyFill="1" applyBorder="1" applyAlignment="1">
      <alignment horizontal="centerContinuous" vertical="center"/>
      <protection/>
    </xf>
    <xf numFmtId="177" fontId="6" fillId="0" borderId="11" xfId="61" applyNumberFormat="1" applyFont="1" applyFill="1" applyBorder="1" applyAlignment="1">
      <alignment horizontal="centerContinuous" vertical="center"/>
      <protection/>
    </xf>
    <xf numFmtId="177" fontId="6" fillId="0" borderId="10" xfId="48" applyNumberFormat="1" applyFont="1" applyFill="1" applyBorder="1" applyAlignment="1" applyProtection="1">
      <alignment horizontal="distributed" vertical="center"/>
      <protection/>
    </xf>
    <xf numFmtId="177" fontId="6" fillId="0" borderId="14" xfId="48" applyNumberFormat="1" applyFont="1" applyFill="1" applyBorder="1" applyAlignment="1" applyProtection="1">
      <alignment horizontal="center" vertical="center"/>
      <protection/>
    </xf>
    <xf numFmtId="177" fontId="6" fillId="0" borderId="11" xfId="61" applyNumberFormat="1" applyFont="1" applyFill="1" applyBorder="1" applyAlignment="1" applyProtection="1">
      <alignment horizontal="center" vertical="center"/>
      <protection/>
    </xf>
    <xf numFmtId="177" fontId="6" fillId="0" borderId="20" xfId="48" applyNumberFormat="1" applyFont="1" applyFill="1" applyBorder="1" applyAlignment="1">
      <alignment horizontal="center" vertical="center"/>
    </xf>
    <xf numFmtId="177" fontId="0" fillId="0" borderId="0" xfId="48" applyNumberFormat="1" applyFont="1" applyFill="1" applyAlignment="1">
      <alignment vertical="center"/>
    </xf>
    <xf numFmtId="177" fontId="8" fillId="0" borderId="20" xfId="60" applyNumberFormat="1" applyFont="1" applyFill="1" applyBorder="1" applyAlignment="1">
      <alignment horizontal="center" vertical="center"/>
      <protection/>
    </xf>
    <xf numFmtId="177" fontId="8" fillId="0" borderId="17" xfId="60" applyNumberFormat="1" applyFont="1" applyFill="1" applyBorder="1" applyAlignment="1">
      <alignment horizontal="center" vertical="center"/>
      <protection/>
    </xf>
    <xf numFmtId="177" fontId="6" fillId="0" borderId="10" xfId="48" applyNumberFormat="1" applyFont="1" applyFill="1" applyBorder="1" applyAlignment="1">
      <alignment horizontal="center" vertical="center"/>
    </xf>
    <xf numFmtId="177" fontId="8" fillId="0" borderId="11" xfId="60" applyNumberFormat="1" applyFont="1" applyFill="1" applyBorder="1" applyAlignment="1">
      <alignment horizontal="center" vertical="center"/>
      <protection/>
    </xf>
    <xf numFmtId="177" fontId="8" fillId="0" borderId="11" xfId="48" applyNumberFormat="1" applyFont="1" applyFill="1" applyBorder="1" applyAlignment="1" applyProtection="1">
      <alignment horizontal="center" vertical="center"/>
      <protection/>
    </xf>
    <xf numFmtId="177" fontId="6" fillId="0" borderId="10" xfId="48" applyNumberFormat="1" applyFont="1" applyFill="1" applyBorder="1" applyAlignment="1">
      <alignment vertical="center"/>
    </xf>
    <xf numFmtId="177" fontId="8" fillId="0" borderId="14" xfId="48" applyNumberFormat="1" applyFont="1" applyFill="1" applyBorder="1" applyAlignment="1" applyProtection="1">
      <alignment horizontal="left" vertical="center"/>
      <protection/>
    </xf>
    <xf numFmtId="177" fontId="8" fillId="0" borderId="12" xfId="61" applyNumberFormat="1" applyFont="1" applyFill="1" applyBorder="1" applyAlignment="1">
      <alignment horizontal="center" vertical="center"/>
      <protection/>
    </xf>
    <xf numFmtId="177" fontId="8" fillId="0" borderId="17" xfId="61" applyNumberFormat="1" applyFont="1" applyFill="1" applyBorder="1" applyAlignment="1">
      <alignment horizontal="center" vertical="center"/>
      <protection/>
    </xf>
    <xf numFmtId="177" fontId="8" fillId="0" borderId="14" xfId="61" applyNumberFormat="1" applyFont="1" applyFill="1" applyBorder="1" applyAlignment="1">
      <alignment vertical="center"/>
      <protection/>
    </xf>
    <xf numFmtId="177" fontId="8" fillId="0" borderId="14" xfId="61" applyNumberFormat="1" applyFont="1" applyFill="1" applyBorder="1" applyAlignment="1">
      <alignment horizontal="center" vertical="center"/>
      <protection/>
    </xf>
    <xf numFmtId="177" fontId="6" fillId="0" borderId="15" xfId="61" applyNumberFormat="1" applyFont="1" applyFill="1" applyBorder="1" applyAlignment="1">
      <alignment horizontal="centerContinuous" vertical="center" shrinkToFit="1"/>
      <protection/>
    </xf>
    <xf numFmtId="177" fontId="6" fillId="0" borderId="17" xfId="48" applyNumberFormat="1" applyFont="1" applyFill="1" applyBorder="1" applyAlignment="1">
      <alignment horizontal="left" vertical="center"/>
    </xf>
    <xf numFmtId="177" fontId="6" fillId="0" borderId="12" xfId="48" applyNumberFormat="1" applyFont="1" applyFill="1" applyBorder="1" applyAlignment="1">
      <alignment horizontal="left" vertical="center"/>
    </xf>
    <xf numFmtId="177" fontId="8" fillId="0" borderId="14" xfId="60" applyNumberFormat="1" applyFont="1" applyFill="1" applyBorder="1" applyAlignment="1">
      <alignment horizontal="left" vertical="center"/>
      <protection/>
    </xf>
    <xf numFmtId="177" fontId="8" fillId="0" borderId="17" xfId="48" applyNumberFormat="1" applyFont="1" applyFill="1" applyBorder="1" applyAlignment="1">
      <alignment horizontal="left" vertical="center"/>
    </xf>
    <xf numFmtId="177" fontId="6" fillId="0" borderId="21" xfId="48" applyNumberFormat="1" applyFont="1" applyFill="1" applyBorder="1" applyAlignment="1">
      <alignment horizontal="distributed" vertical="center"/>
    </xf>
    <xf numFmtId="177" fontId="6" fillId="0" borderId="16" xfId="48" applyNumberFormat="1" applyFont="1" applyFill="1" applyBorder="1" applyAlignment="1">
      <alignment horizontal="distributed" vertical="center"/>
    </xf>
    <xf numFmtId="177" fontId="6" fillId="0" borderId="0" xfId="61" applyNumberFormat="1" applyFont="1" applyFill="1" applyBorder="1" applyAlignment="1" applyProtection="1">
      <alignment/>
      <protection/>
    </xf>
    <xf numFmtId="177" fontId="6" fillId="0" borderId="12" xfId="61" applyNumberFormat="1" applyFont="1" applyFill="1" applyBorder="1" applyAlignment="1">
      <alignment horizontal="center" vertical="center" shrinkToFit="1"/>
      <protection/>
    </xf>
    <xf numFmtId="177" fontId="0" fillId="0" borderId="0" xfId="48" applyNumberFormat="1" applyFont="1" applyFill="1" applyAlignment="1">
      <alignment horizontal="center"/>
    </xf>
    <xf numFmtId="177" fontId="0" fillId="0" borderId="0" xfId="61" applyNumberFormat="1" applyFont="1" applyFill="1" applyAlignment="1">
      <alignment horizontal="center"/>
      <protection/>
    </xf>
    <xf numFmtId="177" fontId="0" fillId="0" borderId="0" xfId="61" applyNumberFormat="1" applyFont="1" applyFill="1" applyAlignment="1">
      <alignment horizontal="center"/>
      <protection/>
    </xf>
    <xf numFmtId="177" fontId="12" fillId="0" borderId="14" xfId="48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Alignment="1">
      <alignment horizontal="center"/>
    </xf>
    <xf numFmtId="177" fontId="0" fillId="0" borderId="14" xfId="48" applyNumberFormat="1" applyFont="1" applyFill="1" applyBorder="1" applyAlignment="1">
      <alignment/>
    </xf>
    <xf numFmtId="177" fontId="0" fillId="0" borderId="22" xfId="48" applyNumberFormat="1" applyFont="1" applyFill="1" applyBorder="1" applyAlignment="1">
      <alignment/>
    </xf>
    <xf numFmtId="177" fontId="0" fillId="0" borderId="0" xfId="48" applyNumberFormat="1" applyFont="1" applyFill="1" applyBorder="1" applyAlignment="1">
      <alignment/>
    </xf>
    <xf numFmtId="177" fontId="0" fillId="0" borderId="0" xfId="48" applyNumberFormat="1" applyFont="1" applyFill="1" applyAlignment="1">
      <alignment horizontal="center"/>
    </xf>
    <xf numFmtId="177" fontId="8" fillId="0" borderId="10" xfId="61" applyNumberFormat="1" applyFont="1" applyFill="1" applyBorder="1" applyAlignment="1">
      <alignment horizontal="center" vertical="center"/>
      <protection/>
    </xf>
    <xf numFmtId="177" fontId="8" fillId="0" borderId="11" xfId="61" applyNumberFormat="1" applyFont="1" applyFill="1" applyBorder="1" applyAlignment="1">
      <alignment horizontal="center" vertical="center"/>
      <protection/>
    </xf>
    <xf numFmtId="177" fontId="6" fillId="0" borderId="14" xfId="0" applyNumberFormat="1" applyFont="1" applyFill="1" applyBorder="1" applyAlignment="1">
      <alignment horizontal="center" vertical="center"/>
    </xf>
    <xf numFmtId="177" fontId="6" fillId="0" borderId="10" xfId="61" applyNumberFormat="1" applyFont="1" applyFill="1" applyBorder="1" applyAlignment="1">
      <alignment horizontal="center" vertical="center"/>
      <protection/>
    </xf>
    <xf numFmtId="177" fontId="13" fillId="0" borderId="12" xfId="61" applyNumberFormat="1" applyFont="1" applyFill="1" applyBorder="1" applyAlignment="1">
      <alignment horizontal="center" vertical="center" wrapText="1"/>
      <protection/>
    </xf>
    <xf numFmtId="177" fontId="8" fillId="0" borderId="12" xfId="61" applyNumberFormat="1" applyFont="1" applyFill="1" applyBorder="1" applyAlignment="1">
      <alignment horizontal="center" vertical="center" wrapText="1"/>
      <protection/>
    </xf>
    <xf numFmtId="177" fontId="8" fillId="0" borderId="12" xfId="61" applyNumberFormat="1" applyFont="1" applyFill="1" applyBorder="1" applyAlignment="1">
      <alignment horizontal="center" vertical="center" shrinkToFit="1"/>
      <protection/>
    </xf>
    <xf numFmtId="177" fontId="13" fillId="0" borderId="11" xfId="61" applyNumberFormat="1" applyFont="1" applyFill="1" applyBorder="1" applyAlignment="1">
      <alignment horizontal="center" vertical="center"/>
      <protection/>
    </xf>
    <xf numFmtId="177" fontId="8" fillId="0" borderId="11" xfId="61" applyNumberFormat="1" applyFont="1" applyFill="1" applyBorder="1" applyAlignment="1">
      <alignment horizontal="center" vertical="center" shrinkToFit="1"/>
      <protection/>
    </xf>
    <xf numFmtId="177" fontId="8" fillId="0" borderId="12" xfId="48" applyNumberFormat="1" applyFont="1" applyFill="1" applyBorder="1" applyAlignment="1" applyProtection="1">
      <alignment horizontal="center" vertical="center" shrinkToFit="1"/>
      <protection/>
    </xf>
    <xf numFmtId="177" fontId="8" fillId="0" borderId="14" xfId="48" applyNumberFormat="1" applyFont="1" applyFill="1" applyBorder="1" applyAlignment="1" applyProtection="1">
      <alignment horizontal="center" vertical="center" shrinkToFit="1"/>
      <protection/>
    </xf>
    <xf numFmtId="177" fontId="6" fillId="0" borderId="14" xfId="61" applyNumberFormat="1" applyFont="1" applyFill="1" applyBorder="1" applyAlignment="1">
      <alignment horizontal="center" vertical="center" shrinkToFit="1"/>
      <protection/>
    </xf>
    <xf numFmtId="177" fontId="8" fillId="0" borderId="22" xfId="48" applyNumberFormat="1" applyFont="1" applyFill="1" applyBorder="1" applyAlignment="1">
      <alignment horizontal="distributed" vertical="center"/>
    </xf>
    <xf numFmtId="177" fontId="0" fillId="0" borderId="0" xfId="61" applyNumberFormat="1" applyFont="1" applyFill="1">
      <alignment/>
      <protection/>
    </xf>
    <xf numFmtId="177" fontId="0" fillId="0" borderId="14" xfId="61" applyNumberFormat="1" applyFont="1" applyFill="1" applyBorder="1">
      <alignment/>
      <protection/>
    </xf>
    <xf numFmtId="177" fontId="0" fillId="0" borderId="0" xfId="61" applyNumberFormat="1" applyFont="1" applyFill="1" applyAlignment="1">
      <alignment horizontal="center"/>
      <protection/>
    </xf>
    <xf numFmtId="177" fontId="10" fillId="0" borderId="0" xfId="61" applyNumberFormat="1" applyFont="1" applyFill="1" applyAlignment="1">
      <alignment horizontal="center"/>
      <protection/>
    </xf>
    <xf numFmtId="177" fontId="0" fillId="0" borderId="0" xfId="61" applyNumberFormat="1" applyFont="1" applyFill="1" applyAlignment="1">
      <alignment horizontal="center" vertical="center"/>
      <protection/>
    </xf>
    <xf numFmtId="177" fontId="0" fillId="0" borderId="0" xfId="61" applyNumberFormat="1" applyFont="1" applyFill="1" applyAlignment="1">
      <alignment horizontal="center" vertical="center"/>
      <protection/>
    </xf>
    <xf numFmtId="0" fontId="0" fillId="0" borderId="0" xfId="0" applyFill="1" applyBorder="1" applyAlignment="1">
      <alignment horizontal="center"/>
    </xf>
    <xf numFmtId="177" fontId="0" fillId="0" borderId="0" xfId="61" applyNumberFormat="1" applyFont="1" applyFill="1" applyBorder="1" applyAlignment="1">
      <alignment horizontal="center"/>
      <protection/>
    </xf>
    <xf numFmtId="177" fontId="6" fillId="0" borderId="15" xfId="61" applyNumberFormat="1" applyFont="1" applyFill="1" applyBorder="1" applyAlignment="1">
      <alignment horizontal="center" vertical="center"/>
      <protection/>
    </xf>
    <xf numFmtId="177" fontId="8" fillId="0" borderId="17" xfId="61" applyNumberFormat="1" applyFont="1" applyFill="1" applyBorder="1" applyAlignment="1">
      <alignment horizontal="center" vertical="center" shrinkToFit="1"/>
      <protection/>
    </xf>
    <xf numFmtId="177" fontId="8" fillId="0" borderId="14" xfId="61" applyNumberFormat="1" applyFont="1" applyFill="1" applyBorder="1" applyAlignment="1">
      <alignment horizontal="center" vertical="center" shrinkToFit="1"/>
      <protection/>
    </xf>
    <xf numFmtId="177" fontId="6" fillId="0" borderId="17" xfId="61" applyNumberFormat="1" applyFont="1" applyFill="1" applyBorder="1" applyAlignment="1">
      <alignment horizontal="center" vertical="center"/>
      <protection/>
    </xf>
    <xf numFmtId="177" fontId="6" fillId="0" borderId="12" xfId="61" applyNumberFormat="1" applyFont="1" applyFill="1" applyBorder="1" applyAlignment="1">
      <alignment horizontal="center" vertical="center"/>
      <protection/>
    </xf>
    <xf numFmtId="177" fontId="6" fillId="0" borderId="14" xfId="61" applyNumberFormat="1" applyFont="1" applyFill="1" applyBorder="1" applyAlignment="1">
      <alignment horizontal="center" vertical="center"/>
      <protection/>
    </xf>
    <xf numFmtId="177" fontId="12" fillId="0" borderId="17" xfId="61" applyNumberFormat="1" applyFont="1" applyFill="1" applyBorder="1" applyAlignment="1">
      <alignment horizontal="center" vertical="center" wrapText="1"/>
      <protection/>
    </xf>
    <xf numFmtId="0" fontId="14" fillId="0" borderId="12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177" fontId="0" fillId="0" borderId="0" xfId="61" applyNumberFormat="1" applyFont="1" applyFill="1" applyAlignment="1">
      <alignment horizontal="center" wrapText="1"/>
      <protection/>
    </xf>
    <xf numFmtId="177" fontId="8" fillId="0" borderId="21" xfId="61" applyNumberFormat="1" applyFont="1" applyFill="1" applyBorder="1" applyAlignment="1">
      <alignment horizontal="center" vertical="center"/>
      <protection/>
    </xf>
    <xf numFmtId="177" fontId="8" fillId="0" borderId="16" xfId="61" applyNumberFormat="1" applyFont="1" applyFill="1" applyBorder="1" applyAlignment="1">
      <alignment horizontal="center" vertical="center"/>
      <protection/>
    </xf>
    <xf numFmtId="177" fontId="6" fillId="0" borderId="23" xfId="61" applyNumberFormat="1" applyFont="1" applyFill="1" applyBorder="1" applyAlignment="1" applyProtection="1">
      <alignment horizontal="center" vertical="center"/>
      <protection/>
    </xf>
    <xf numFmtId="177" fontId="6" fillId="0" borderId="18" xfId="61" applyNumberFormat="1" applyFont="1" applyFill="1" applyBorder="1" applyAlignment="1" applyProtection="1">
      <alignment horizontal="center" vertical="center"/>
      <protection/>
    </xf>
    <xf numFmtId="177" fontId="6" fillId="0" borderId="18" xfId="61" applyNumberFormat="1" applyFont="1" applyFill="1" applyBorder="1" applyAlignment="1">
      <alignment horizontal="center" vertical="center"/>
      <protection/>
    </xf>
    <xf numFmtId="177" fontId="6" fillId="0" borderId="19" xfId="61" applyNumberFormat="1" applyFont="1" applyFill="1" applyBorder="1" applyAlignment="1">
      <alignment horizontal="center" vertical="center"/>
      <protection/>
    </xf>
    <xf numFmtId="177" fontId="6" fillId="0" borderId="23" xfId="61" applyNumberFormat="1" applyFont="1" applyFill="1" applyBorder="1" applyAlignment="1">
      <alignment horizontal="center" vertical="center"/>
      <protection/>
    </xf>
    <xf numFmtId="177" fontId="9" fillId="0" borderId="0" xfId="48" applyNumberFormat="1" applyFont="1" applyFill="1" applyBorder="1" applyAlignment="1">
      <alignment wrapText="1"/>
    </xf>
    <xf numFmtId="177" fontId="6" fillId="0" borderId="0" xfId="61" applyNumberFormat="1" applyFont="1" applyFill="1" applyAlignment="1">
      <alignment/>
      <protection/>
    </xf>
    <xf numFmtId="177" fontId="6" fillId="0" borderId="0" xfId="61" applyNumberFormat="1" applyFont="1" applyFill="1" applyAlignment="1">
      <alignment horizontal="center"/>
      <protection/>
    </xf>
    <xf numFmtId="217" fontId="5" fillId="0" borderId="12" xfId="48" applyNumberFormat="1" applyFont="1" applyFill="1" applyBorder="1" applyAlignment="1" applyProtection="1">
      <alignment horizontal="center"/>
      <protection/>
    </xf>
    <xf numFmtId="177" fontId="12" fillId="0" borderId="12" xfId="48" applyNumberFormat="1" applyFont="1" applyFill="1" applyBorder="1" applyAlignment="1">
      <alignment horizontal="left" vertical="center"/>
    </xf>
    <xf numFmtId="217" fontId="5" fillId="0" borderId="17" xfId="48" applyNumberFormat="1" applyFont="1" applyFill="1" applyBorder="1" applyAlignment="1" applyProtection="1">
      <alignment/>
      <protection/>
    </xf>
    <xf numFmtId="177" fontId="6" fillId="0" borderId="21" xfId="48" applyNumberFormat="1" applyFont="1" applyFill="1" applyBorder="1" applyAlignment="1">
      <alignment horizontal="center" vertical="center"/>
    </xf>
    <xf numFmtId="177" fontId="6" fillId="0" borderId="24" xfId="48" applyNumberFormat="1" applyFont="1" applyFill="1" applyBorder="1" applyAlignment="1">
      <alignment horizontal="center" vertical="center"/>
    </xf>
    <xf numFmtId="177" fontId="6" fillId="0" borderId="20" xfId="48" applyNumberFormat="1" applyFont="1" applyFill="1" applyBorder="1" applyAlignment="1">
      <alignment horizontal="center" vertical="center"/>
    </xf>
    <xf numFmtId="177" fontId="6" fillId="0" borderId="24" xfId="0" applyNumberFormat="1" applyFont="1" applyFill="1" applyBorder="1" applyAlignment="1">
      <alignment horizontal="center" vertical="center"/>
    </xf>
    <xf numFmtId="177" fontId="6" fillId="0" borderId="2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交付税." xfId="60"/>
    <cellStyle name="標準_年齢別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33"/>
  <sheetViews>
    <sheetView showZeros="0" tabSelected="1" view="pageBreakPreview" zoomScale="80" zoomScaleNormal="75" zoomScaleSheetLayoutView="80" zoomScalePageLayoutView="0" workbookViewId="0" topLeftCell="A1">
      <pane xSplit="1" ySplit="8" topLeftCell="B9" activePane="bottomRight" state="frozen"/>
      <selection pane="topLeft" activeCell="C43" sqref="C43"/>
      <selection pane="topRight" activeCell="C43" sqref="C43"/>
      <selection pane="bottomLeft" activeCell="C43" sqref="C43"/>
      <selection pane="bottomRight" activeCell="A1" sqref="A1"/>
    </sheetView>
  </sheetViews>
  <sheetFormatPr defaultColWidth="9.375" defaultRowHeight="13.5"/>
  <cols>
    <col min="1" max="1" width="11.875" style="13" customWidth="1"/>
    <col min="2" max="12" width="14.00390625" style="13" customWidth="1"/>
    <col min="13" max="13" width="14.25390625" style="13" customWidth="1"/>
    <col min="14" max="15" width="14.00390625" style="13" customWidth="1"/>
    <col min="16" max="16" width="10.875" style="13" customWidth="1"/>
    <col min="17" max="16384" width="9.375" style="13" customWidth="1"/>
  </cols>
  <sheetData>
    <row r="1" ht="18" customHeight="1">
      <c r="A1" s="1" t="s">
        <v>148</v>
      </c>
    </row>
    <row r="2" ht="18" customHeight="1">
      <c r="A2" s="17"/>
    </row>
    <row r="3" ht="18" customHeight="1">
      <c r="A3" s="17"/>
    </row>
    <row r="4" spans="1:16" s="18" customFormat="1" ht="30.75" customHeight="1">
      <c r="A4" s="19" t="s">
        <v>66</v>
      </c>
      <c r="C4" s="19"/>
      <c r="D4" s="19"/>
      <c r="E4" s="19"/>
      <c r="F4" s="19"/>
      <c r="G4" s="19"/>
      <c r="H4" s="19"/>
      <c r="I4" s="19"/>
      <c r="J4" s="19"/>
      <c r="K4" s="19"/>
      <c r="L4" s="19"/>
      <c r="N4" s="19"/>
      <c r="O4" s="19"/>
      <c r="P4" s="19"/>
    </row>
    <row r="5" spans="1:16" ht="30.75" customHeight="1">
      <c r="A5" s="27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25"/>
      <c r="N5" s="14"/>
      <c r="O5" s="14"/>
      <c r="P5" s="44" t="s">
        <v>0</v>
      </c>
    </row>
    <row r="6" spans="1:16" s="55" customFormat="1" ht="18.75" customHeight="1">
      <c r="A6" s="51"/>
      <c r="B6" s="117" t="s">
        <v>13</v>
      </c>
      <c r="C6" s="117" t="s">
        <v>14</v>
      </c>
      <c r="D6" s="117"/>
      <c r="E6" s="52" t="s">
        <v>15</v>
      </c>
      <c r="F6" s="52"/>
      <c r="G6" s="52"/>
      <c r="H6" s="53"/>
      <c r="I6" s="117" t="s">
        <v>75</v>
      </c>
      <c r="J6" s="117" t="s">
        <v>16</v>
      </c>
      <c r="K6" s="117"/>
      <c r="L6" s="117" t="s">
        <v>78</v>
      </c>
      <c r="M6" s="117" t="s">
        <v>79</v>
      </c>
      <c r="N6" s="117" t="s">
        <v>80</v>
      </c>
      <c r="O6" s="117" t="s">
        <v>82</v>
      </c>
      <c r="P6" s="54"/>
    </row>
    <row r="7" spans="1:16" s="55" customFormat="1" ht="18.75" customHeight="1">
      <c r="A7" s="56" t="s">
        <v>55</v>
      </c>
      <c r="B7" s="117"/>
      <c r="C7" s="117"/>
      <c r="D7" s="117"/>
      <c r="E7" s="57" t="s">
        <v>72</v>
      </c>
      <c r="F7" s="58"/>
      <c r="G7" s="57" t="s">
        <v>20</v>
      </c>
      <c r="H7" s="58"/>
      <c r="I7" s="117"/>
      <c r="J7" s="117"/>
      <c r="K7" s="117"/>
      <c r="L7" s="117"/>
      <c r="M7" s="117" t="s">
        <v>21</v>
      </c>
      <c r="N7" s="117"/>
      <c r="O7" s="117"/>
      <c r="P7" s="59" t="s">
        <v>55</v>
      </c>
    </row>
    <row r="8" spans="1:16" s="55" customFormat="1" ht="18.75" customHeight="1">
      <c r="A8" s="60"/>
      <c r="B8" s="23" t="s">
        <v>17</v>
      </c>
      <c r="C8" s="23" t="s">
        <v>18</v>
      </c>
      <c r="D8" s="23" t="s">
        <v>19</v>
      </c>
      <c r="E8" s="61" t="s">
        <v>73</v>
      </c>
      <c r="F8" s="61" t="s">
        <v>74</v>
      </c>
      <c r="G8" s="61" t="s">
        <v>73</v>
      </c>
      <c r="H8" s="61" t="s">
        <v>74</v>
      </c>
      <c r="I8" s="22" t="s">
        <v>76</v>
      </c>
      <c r="J8" s="22" t="s">
        <v>41</v>
      </c>
      <c r="K8" s="75" t="s">
        <v>107</v>
      </c>
      <c r="L8" s="22" t="s">
        <v>41</v>
      </c>
      <c r="M8" s="22" t="s">
        <v>41</v>
      </c>
      <c r="N8" s="117"/>
      <c r="O8" s="23" t="s">
        <v>24</v>
      </c>
      <c r="P8" s="4"/>
    </row>
    <row r="9" spans="1:18" ht="42.75" customHeight="1">
      <c r="A9" s="6" t="s">
        <v>2</v>
      </c>
      <c r="B9" s="29">
        <v>3767657</v>
      </c>
      <c r="C9" s="29">
        <v>652614</v>
      </c>
      <c r="D9" s="29">
        <v>736036</v>
      </c>
      <c r="E9" s="29">
        <v>1360</v>
      </c>
      <c r="F9" s="29">
        <v>958</v>
      </c>
      <c r="G9" s="29">
        <v>6875</v>
      </c>
      <c r="H9" s="29">
        <v>1474</v>
      </c>
      <c r="I9" s="31">
        <v>393326</v>
      </c>
      <c r="J9" s="29">
        <v>315779</v>
      </c>
      <c r="K9" s="29">
        <v>94780</v>
      </c>
      <c r="L9" s="29">
        <v>2797151</v>
      </c>
      <c r="M9" s="29">
        <v>607659</v>
      </c>
      <c r="N9" s="29">
        <f>SUM(C9:M9)</f>
        <v>5608012</v>
      </c>
      <c r="O9" s="29">
        <v>821300</v>
      </c>
      <c r="P9" s="7" t="s">
        <v>2</v>
      </c>
      <c r="Q9" s="21"/>
      <c r="R9" s="21"/>
    </row>
    <row r="10" spans="1:18" ht="42.75" customHeight="1">
      <c r="A10" s="6" t="s">
        <v>3</v>
      </c>
      <c r="B10" s="29">
        <v>1302562</v>
      </c>
      <c r="C10" s="29">
        <v>265864</v>
      </c>
      <c r="D10" s="29">
        <v>318548</v>
      </c>
      <c r="E10" s="29">
        <v>0</v>
      </c>
      <c r="F10" s="29">
        <v>7724</v>
      </c>
      <c r="G10" s="29">
        <v>3359</v>
      </c>
      <c r="H10" s="29">
        <v>2146</v>
      </c>
      <c r="I10" s="31">
        <v>117818</v>
      </c>
      <c r="J10" s="29">
        <v>70854</v>
      </c>
      <c r="K10" s="29">
        <v>31291</v>
      </c>
      <c r="L10" s="29">
        <v>1742484</v>
      </c>
      <c r="M10" s="29">
        <v>206996</v>
      </c>
      <c r="N10" s="29">
        <f aca="true" t="shared" si="0" ref="N10:N28">SUM(C10:M10)</f>
        <v>2767084</v>
      </c>
      <c r="O10" s="29">
        <v>272018</v>
      </c>
      <c r="P10" s="7" t="s">
        <v>3</v>
      </c>
      <c r="Q10" s="21"/>
      <c r="R10" s="21"/>
    </row>
    <row r="11" spans="1:18" ht="42.75" customHeight="1">
      <c r="A11" s="6" t="s">
        <v>4</v>
      </c>
      <c r="B11" s="29">
        <v>1972664</v>
      </c>
      <c r="C11" s="29">
        <v>582849</v>
      </c>
      <c r="D11" s="29">
        <v>396148</v>
      </c>
      <c r="E11" s="29">
        <v>0</v>
      </c>
      <c r="F11" s="29">
        <v>1154</v>
      </c>
      <c r="G11" s="29">
        <v>9755</v>
      </c>
      <c r="H11" s="29">
        <v>2737</v>
      </c>
      <c r="I11" s="31">
        <v>109050</v>
      </c>
      <c r="J11" s="29">
        <v>73800</v>
      </c>
      <c r="K11" s="29">
        <v>44576</v>
      </c>
      <c r="L11" s="29">
        <v>1895797</v>
      </c>
      <c r="M11" s="29">
        <v>292768</v>
      </c>
      <c r="N11" s="29">
        <f t="shared" si="0"/>
        <v>3408634</v>
      </c>
      <c r="O11" s="29">
        <v>336862</v>
      </c>
      <c r="P11" s="7" t="s">
        <v>4</v>
      </c>
      <c r="Q11" s="21"/>
      <c r="R11" s="21"/>
    </row>
    <row r="12" spans="1:18" ht="42.75" customHeight="1">
      <c r="A12" s="6" t="s">
        <v>5</v>
      </c>
      <c r="B12" s="29">
        <v>1049645</v>
      </c>
      <c r="C12" s="29">
        <v>219760</v>
      </c>
      <c r="D12" s="29">
        <v>193030</v>
      </c>
      <c r="E12" s="29">
        <v>0</v>
      </c>
      <c r="F12" s="29">
        <v>0</v>
      </c>
      <c r="G12" s="29">
        <v>5439</v>
      </c>
      <c r="H12" s="29">
        <v>1185</v>
      </c>
      <c r="I12" s="31">
        <v>80336</v>
      </c>
      <c r="J12" s="29">
        <v>46356</v>
      </c>
      <c r="K12" s="29">
        <v>11652</v>
      </c>
      <c r="L12" s="29">
        <v>764082</v>
      </c>
      <c r="M12" s="29">
        <v>156500</v>
      </c>
      <c r="N12" s="29">
        <f t="shared" si="0"/>
        <v>1478340</v>
      </c>
      <c r="O12" s="29">
        <v>216935</v>
      </c>
      <c r="P12" s="7" t="s">
        <v>5</v>
      </c>
      <c r="Q12" s="21"/>
      <c r="R12" s="21"/>
    </row>
    <row r="13" spans="1:18" ht="42.75" customHeight="1">
      <c r="A13" s="6" t="s">
        <v>6</v>
      </c>
      <c r="B13" s="29">
        <v>1597413</v>
      </c>
      <c r="C13" s="29">
        <v>252599</v>
      </c>
      <c r="D13" s="29">
        <v>347454</v>
      </c>
      <c r="E13" s="29">
        <v>0</v>
      </c>
      <c r="F13" s="29">
        <v>0</v>
      </c>
      <c r="G13" s="29">
        <v>7020</v>
      </c>
      <c r="H13" s="29">
        <v>565</v>
      </c>
      <c r="I13" s="31">
        <v>150245</v>
      </c>
      <c r="J13" s="29">
        <v>94127</v>
      </c>
      <c r="K13" s="29">
        <v>19493</v>
      </c>
      <c r="L13" s="29">
        <v>1221578</v>
      </c>
      <c r="M13" s="29">
        <v>245464</v>
      </c>
      <c r="N13" s="29">
        <f t="shared" si="0"/>
        <v>2338545</v>
      </c>
      <c r="O13" s="29">
        <v>350278</v>
      </c>
      <c r="P13" s="7" t="s">
        <v>6</v>
      </c>
      <c r="Q13" s="21"/>
      <c r="R13" s="21"/>
    </row>
    <row r="14" spans="1:18" ht="42.75" customHeight="1">
      <c r="A14" s="6" t="s">
        <v>7</v>
      </c>
      <c r="B14" s="29">
        <v>968286</v>
      </c>
      <c r="C14" s="29">
        <v>177888</v>
      </c>
      <c r="D14" s="29">
        <v>160050</v>
      </c>
      <c r="E14" s="29">
        <v>0</v>
      </c>
      <c r="F14" s="29">
        <v>0</v>
      </c>
      <c r="G14" s="29">
        <v>6916</v>
      </c>
      <c r="H14" s="29">
        <v>672</v>
      </c>
      <c r="I14" s="31">
        <v>82293</v>
      </c>
      <c r="J14" s="29">
        <v>49859</v>
      </c>
      <c r="K14" s="29">
        <v>17279</v>
      </c>
      <c r="L14" s="29">
        <v>755516</v>
      </c>
      <c r="M14" s="29">
        <v>143990</v>
      </c>
      <c r="N14" s="29">
        <f t="shared" si="0"/>
        <v>1394463</v>
      </c>
      <c r="O14" s="29">
        <v>250217</v>
      </c>
      <c r="P14" s="7" t="s">
        <v>7</v>
      </c>
      <c r="Q14" s="21"/>
      <c r="R14" s="21"/>
    </row>
    <row r="15" spans="1:18" ht="42.75" customHeight="1">
      <c r="A15" s="6" t="s">
        <v>45</v>
      </c>
      <c r="B15" s="29">
        <v>833465</v>
      </c>
      <c r="C15" s="29">
        <v>157668</v>
      </c>
      <c r="D15" s="29">
        <v>207192</v>
      </c>
      <c r="E15" s="29">
        <v>0</v>
      </c>
      <c r="F15" s="29">
        <v>0</v>
      </c>
      <c r="G15" s="29">
        <v>0</v>
      </c>
      <c r="H15" s="29">
        <v>0</v>
      </c>
      <c r="I15" s="31">
        <v>70366</v>
      </c>
      <c r="J15" s="29">
        <v>36863</v>
      </c>
      <c r="K15" s="29">
        <v>8748</v>
      </c>
      <c r="L15" s="29">
        <v>541550</v>
      </c>
      <c r="M15" s="29">
        <v>129760</v>
      </c>
      <c r="N15" s="29">
        <f t="shared" si="0"/>
        <v>1152147</v>
      </c>
      <c r="O15" s="29">
        <v>203089</v>
      </c>
      <c r="P15" s="7" t="s">
        <v>45</v>
      </c>
      <c r="Q15" s="21"/>
      <c r="R15" s="135"/>
    </row>
    <row r="16" spans="1:18" ht="42.75" customHeight="1">
      <c r="A16" s="6" t="s">
        <v>56</v>
      </c>
      <c r="B16" s="29">
        <v>1495804</v>
      </c>
      <c r="C16" s="29">
        <v>423245</v>
      </c>
      <c r="D16" s="29">
        <v>344738</v>
      </c>
      <c r="E16" s="29">
        <v>0</v>
      </c>
      <c r="F16" s="29">
        <v>0</v>
      </c>
      <c r="G16" s="29">
        <v>0</v>
      </c>
      <c r="H16" s="29">
        <v>0</v>
      </c>
      <c r="I16" s="31">
        <v>82171</v>
      </c>
      <c r="J16" s="29">
        <v>57460</v>
      </c>
      <c r="K16" s="29">
        <v>43124</v>
      </c>
      <c r="L16" s="29">
        <v>1523375</v>
      </c>
      <c r="M16" s="29">
        <v>164982</v>
      </c>
      <c r="N16" s="29">
        <f t="shared" si="0"/>
        <v>2639095</v>
      </c>
      <c r="O16" s="29">
        <v>208292</v>
      </c>
      <c r="P16" s="7" t="s">
        <v>56</v>
      </c>
      <c r="Q16" s="21"/>
      <c r="R16" s="21"/>
    </row>
    <row r="17" spans="1:18" ht="42.75" customHeight="1">
      <c r="A17" s="6" t="s">
        <v>57</v>
      </c>
      <c r="B17" s="29">
        <v>749755</v>
      </c>
      <c r="C17" s="29">
        <v>152506</v>
      </c>
      <c r="D17" s="29">
        <v>136382</v>
      </c>
      <c r="E17" s="29">
        <v>0</v>
      </c>
      <c r="F17" s="29">
        <v>0</v>
      </c>
      <c r="G17" s="29">
        <v>697</v>
      </c>
      <c r="H17" s="29">
        <v>349</v>
      </c>
      <c r="I17" s="31">
        <v>49290</v>
      </c>
      <c r="J17" s="29">
        <v>27208</v>
      </c>
      <c r="K17" s="29">
        <v>8458</v>
      </c>
      <c r="L17" s="29">
        <v>600548</v>
      </c>
      <c r="M17" s="29">
        <v>81580</v>
      </c>
      <c r="N17" s="29">
        <f t="shared" si="0"/>
        <v>1057018</v>
      </c>
      <c r="O17" s="29">
        <v>139965</v>
      </c>
      <c r="P17" s="7" t="s">
        <v>57</v>
      </c>
      <c r="Q17" s="21"/>
      <c r="R17" s="21"/>
    </row>
    <row r="18" spans="1:18" ht="42.75" customHeight="1">
      <c r="A18" s="6" t="s">
        <v>58</v>
      </c>
      <c r="B18" s="29">
        <v>787396</v>
      </c>
      <c r="C18" s="29">
        <v>150212</v>
      </c>
      <c r="D18" s="29">
        <v>122414</v>
      </c>
      <c r="E18" s="29">
        <v>0</v>
      </c>
      <c r="F18" s="29">
        <v>0</v>
      </c>
      <c r="G18" s="29">
        <v>0</v>
      </c>
      <c r="H18" s="29">
        <v>0</v>
      </c>
      <c r="I18" s="31">
        <v>53545</v>
      </c>
      <c r="J18" s="29">
        <v>35209</v>
      </c>
      <c r="K18" s="29">
        <v>18440</v>
      </c>
      <c r="L18" s="29">
        <v>589393</v>
      </c>
      <c r="M18" s="29">
        <v>89233</v>
      </c>
      <c r="N18" s="29">
        <f t="shared" si="0"/>
        <v>1058446</v>
      </c>
      <c r="O18" s="29">
        <v>126979</v>
      </c>
      <c r="P18" s="7" t="s">
        <v>58</v>
      </c>
      <c r="Q18" s="21"/>
      <c r="R18" s="21"/>
    </row>
    <row r="19" spans="1:18" ht="42.75" customHeight="1">
      <c r="A19" s="6" t="s">
        <v>59</v>
      </c>
      <c r="B19" s="29">
        <v>1033657</v>
      </c>
      <c r="C19" s="29">
        <v>449702</v>
      </c>
      <c r="D19" s="29">
        <v>202924</v>
      </c>
      <c r="E19" s="29">
        <v>0</v>
      </c>
      <c r="F19" s="29">
        <v>0</v>
      </c>
      <c r="G19" s="29">
        <v>6188</v>
      </c>
      <c r="H19" s="29">
        <v>2068</v>
      </c>
      <c r="I19" s="31">
        <v>44611</v>
      </c>
      <c r="J19" s="29">
        <v>28591</v>
      </c>
      <c r="K19" s="29">
        <v>14230</v>
      </c>
      <c r="L19" s="29">
        <v>1262108</v>
      </c>
      <c r="M19" s="29">
        <v>135933</v>
      </c>
      <c r="N19" s="29">
        <f t="shared" si="0"/>
        <v>2146355</v>
      </c>
      <c r="O19" s="29">
        <v>129817</v>
      </c>
      <c r="P19" s="7" t="s">
        <v>59</v>
      </c>
      <c r="Q19" s="21"/>
      <c r="R19" s="21"/>
    </row>
    <row r="20" spans="1:18" ht="42.75" customHeight="1">
      <c r="A20" s="6" t="s">
        <v>60</v>
      </c>
      <c r="B20" s="29">
        <v>1851663</v>
      </c>
      <c r="C20" s="29">
        <v>348175</v>
      </c>
      <c r="D20" s="29">
        <v>320488</v>
      </c>
      <c r="E20" s="29">
        <v>0</v>
      </c>
      <c r="F20" s="29">
        <v>0</v>
      </c>
      <c r="G20" s="29">
        <v>0</v>
      </c>
      <c r="H20" s="29">
        <v>0</v>
      </c>
      <c r="I20" s="31">
        <v>107960</v>
      </c>
      <c r="J20" s="29">
        <v>68439</v>
      </c>
      <c r="K20" s="29">
        <v>27806</v>
      </c>
      <c r="L20" s="29">
        <v>1287769</v>
      </c>
      <c r="M20" s="29">
        <v>262861</v>
      </c>
      <c r="N20" s="29">
        <f t="shared" si="0"/>
        <v>2423498</v>
      </c>
      <c r="O20" s="29">
        <v>314072</v>
      </c>
      <c r="P20" s="7" t="s">
        <v>60</v>
      </c>
      <c r="Q20" s="21"/>
      <c r="R20" s="21"/>
    </row>
    <row r="21" spans="1:18" ht="42.75" customHeight="1">
      <c r="A21" s="6" t="s">
        <v>61</v>
      </c>
      <c r="B21" s="29">
        <v>752354</v>
      </c>
      <c r="C21" s="29">
        <v>216105</v>
      </c>
      <c r="D21" s="29">
        <v>146470</v>
      </c>
      <c r="E21" s="29">
        <v>0</v>
      </c>
      <c r="F21" s="29">
        <v>0</v>
      </c>
      <c r="G21" s="29">
        <v>1331</v>
      </c>
      <c r="H21" s="29">
        <v>539</v>
      </c>
      <c r="I21" s="31">
        <v>37972</v>
      </c>
      <c r="J21" s="29">
        <v>20855</v>
      </c>
      <c r="K21" s="29">
        <v>3303</v>
      </c>
      <c r="L21" s="29">
        <v>928706</v>
      </c>
      <c r="M21" s="29">
        <v>82318</v>
      </c>
      <c r="N21" s="29">
        <f t="shared" si="0"/>
        <v>1437599</v>
      </c>
      <c r="O21" s="29">
        <v>116702</v>
      </c>
      <c r="P21" s="7" t="s">
        <v>61</v>
      </c>
      <c r="Q21" s="21"/>
      <c r="R21" s="21"/>
    </row>
    <row r="22" spans="1:18" ht="57" customHeight="1">
      <c r="A22" s="37" t="s">
        <v>62</v>
      </c>
      <c r="B22" s="33">
        <f>SUM(B9:B21)</f>
        <v>18162321</v>
      </c>
      <c r="C22" s="33">
        <f aca="true" t="shared" si="1" ref="C22:M22">SUM(C9:C21)</f>
        <v>4049187</v>
      </c>
      <c r="D22" s="33">
        <f t="shared" si="1"/>
        <v>3631874</v>
      </c>
      <c r="E22" s="33">
        <f t="shared" si="1"/>
        <v>1360</v>
      </c>
      <c r="F22" s="33">
        <f>SUM(F9:F21)</f>
        <v>9836</v>
      </c>
      <c r="G22" s="33">
        <f t="shared" si="1"/>
        <v>47580</v>
      </c>
      <c r="H22" s="33">
        <f t="shared" si="1"/>
        <v>11735</v>
      </c>
      <c r="I22" s="42">
        <f>SUM(I9:I21)</f>
        <v>1378983</v>
      </c>
      <c r="J22" s="33">
        <f t="shared" si="1"/>
        <v>925400</v>
      </c>
      <c r="K22" s="33">
        <f t="shared" si="1"/>
        <v>343180</v>
      </c>
      <c r="L22" s="33">
        <f t="shared" si="1"/>
        <v>15910057</v>
      </c>
      <c r="M22" s="33">
        <f t="shared" si="1"/>
        <v>2600044</v>
      </c>
      <c r="N22" s="29">
        <f>SUM(C22:M22)</f>
        <v>28909236</v>
      </c>
      <c r="O22" s="33">
        <f>SUM(O9:O21)</f>
        <v>3486526</v>
      </c>
      <c r="P22" s="38" t="s">
        <v>62</v>
      </c>
      <c r="Q22" s="21"/>
      <c r="R22" s="21"/>
    </row>
    <row r="23" spans="1:18" ht="57" customHeight="1">
      <c r="A23" s="6" t="s">
        <v>8</v>
      </c>
      <c r="B23" s="29">
        <v>352210</v>
      </c>
      <c r="C23" s="29">
        <v>91633</v>
      </c>
      <c r="D23" s="29">
        <v>63632</v>
      </c>
      <c r="E23" s="29">
        <v>0</v>
      </c>
      <c r="F23" s="29">
        <v>0</v>
      </c>
      <c r="G23" s="29">
        <v>0</v>
      </c>
      <c r="H23" s="29">
        <v>0</v>
      </c>
      <c r="I23" s="31">
        <v>21611</v>
      </c>
      <c r="J23" s="29">
        <v>11593</v>
      </c>
      <c r="K23" s="29">
        <v>3775</v>
      </c>
      <c r="L23" s="29">
        <v>348871</v>
      </c>
      <c r="M23" s="29">
        <v>37383</v>
      </c>
      <c r="N23" s="29">
        <f t="shared" si="0"/>
        <v>578498</v>
      </c>
      <c r="O23" s="29">
        <v>52718</v>
      </c>
      <c r="P23" s="7" t="s">
        <v>8</v>
      </c>
      <c r="Q23" s="21"/>
      <c r="R23" s="21"/>
    </row>
    <row r="24" spans="1:18" ht="42.75" customHeight="1">
      <c r="A24" s="6" t="s">
        <v>9</v>
      </c>
      <c r="B24" s="29">
        <v>226768</v>
      </c>
      <c r="C24" s="29">
        <v>50118</v>
      </c>
      <c r="D24" s="29">
        <v>28906</v>
      </c>
      <c r="E24" s="29">
        <v>0</v>
      </c>
      <c r="F24" s="29">
        <v>0</v>
      </c>
      <c r="G24" s="29">
        <v>0</v>
      </c>
      <c r="H24" s="29">
        <v>0</v>
      </c>
      <c r="I24" s="31">
        <v>12285</v>
      </c>
      <c r="J24" s="29">
        <v>18274</v>
      </c>
      <c r="K24" s="29">
        <v>5046</v>
      </c>
      <c r="L24" s="29">
        <v>159211</v>
      </c>
      <c r="M24" s="29">
        <v>25259</v>
      </c>
      <c r="N24" s="29">
        <f t="shared" si="0"/>
        <v>299099</v>
      </c>
      <c r="O24" s="29">
        <v>48203</v>
      </c>
      <c r="P24" s="7" t="s">
        <v>9</v>
      </c>
      <c r="Q24" s="21"/>
      <c r="R24" s="21"/>
    </row>
    <row r="25" spans="1:18" ht="42.75" customHeight="1">
      <c r="A25" s="6" t="s">
        <v>71</v>
      </c>
      <c r="B25" s="29">
        <v>382505</v>
      </c>
      <c r="C25" s="29">
        <v>82097</v>
      </c>
      <c r="D25" s="29">
        <v>88076</v>
      </c>
      <c r="E25" s="29">
        <v>0</v>
      </c>
      <c r="F25" s="29">
        <v>0</v>
      </c>
      <c r="G25" s="29">
        <v>0</v>
      </c>
      <c r="H25" s="29">
        <v>0</v>
      </c>
      <c r="I25" s="31">
        <v>20529</v>
      </c>
      <c r="J25" s="29">
        <v>11012</v>
      </c>
      <c r="K25" s="29">
        <v>1162</v>
      </c>
      <c r="L25" s="29">
        <v>443947</v>
      </c>
      <c r="M25" s="29">
        <v>42504</v>
      </c>
      <c r="N25" s="29">
        <f t="shared" si="0"/>
        <v>689327</v>
      </c>
      <c r="O25" s="29">
        <v>71036</v>
      </c>
      <c r="P25" s="7" t="s">
        <v>71</v>
      </c>
      <c r="Q25" s="21"/>
      <c r="R25" s="21"/>
    </row>
    <row r="26" spans="1:18" ht="42.75" customHeight="1">
      <c r="A26" s="6" t="s">
        <v>10</v>
      </c>
      <c r="B26" s="29">
        <v>145341</v>
      </c>
      <c r="C26" s="29">
        <v>28250</v>
      </c>
      <c r="D26" s="29">
        <v>15908</v>
      </c>
      <c r="E26" s="29">
        <v>0</v>
      </c>
      <c r="F26" s="29">
        <v>0</v>
      </c>
      <c r="G26" s="29">
        <v>0</v>
      </c>
      <c r="H26" s="29">
        <v>0</v>
      </c>
      <c r="I26" s="31">
        <v>7333</v>
      </c>
      <c r="J26" s="29">
        <v>3934</v>
      </c>
      <c r="K26" s="29">
        <v>0</v>
      </c>
      <c r="L26" s="29">
        <v>109758</v>
      </c>
      <c r="M26" s="29">
        <v>17519</v>
      </c>
      <c r="N26" s="29">
        <f t="shared" si="0"/>
        <v>182702</v>
      </c>
      <c r="O26" s="29">
        <v>21457</v>
      </c>
      <c r="P26" s="7" t="s">
        <v>10</v>
      </c>
      <c r="Q26" s="21"/>
      <c r="R26" s="21"/>
    </row>
    <row r="27" spans="1:18" ht="42.75" customHeight="1">
      <c r="A27" s="6" t="s">
        <v>11</v>
      </c>
      <c r="B27" s="29">
        <v>140708</v>
      </c>
      <c r="C27" s="29">
        <v>39077</v>
      </c>
      <c r="D27" s="29">
        <v>27936</v>
      </c>
      <c r="E27" s="29">
        <v>0</v>
      </c>
      <c r="F27" s="29">
        <v>0</v>
      </c>
      <c r="G27" s="29">
        <v>0</v>
      </c>
      <c r="H27" s="29">
        <v>0</v>
      </c>
      <c r="I27" s="31">
        <v>6955</v>
      </c>
      <c r="J27" s="29">
        <v>10565</v>
      </c>
      <c r="K27" s="29">
        <v>4610</v>
      </c>
      <c r="L27" s="29">
        <v>124517</v>
      </c>
      <c r="M27" s="29">
        <v>16067</v>
      </c>
      <c r="N27" s="29">
        <f t="shared" si="0"/>
        <v>229727</v>
      </c>
      <c r="O27" s="29">
        <v>15910</v>
      </c>
      <c r="P27" s="7" t="s">
        <v>11</v>
      </c>
      <c r="Q27" s="21"/>
      <c r="R27" s="21"/>
    </row>
    <row r="28" spans="1:18" ht="42.75" customHeight="1">
      <c r="A28" s="6" t="s">
        <v>12</v>
      </c>
      <c r="B28" s="29">
        <v>165556</v>
      </c>
      <c r="C28" s="29">
        <v>47967</v>
      </c>
      <c r="D28" s="29">
        <v>54320</v>
      </c>
      <c r="E28" s="29">
        <v>0</v>
      </c>
      <c r="F28" s="29">
        <v>0</v>
      </c>
      <c r="G28" s="29">
        <v>0</v>
      </c>
      <c r="H28" s="29">
        <v>0</v>
      </c>
      <c r="I28" s="31">
        <v>5638</v>
      </c>
      <c r="J28" s="29">
        <v>3898</v>
      </c>
      <c r="K28" s="29">
        <v>835</v>
      </c>
      <c r="L28" s="29">
        <v>166191</v>
      </c>
      <c r="M28" s="29">
        <v>16479</v>
      </c>
      <c r="N28" s="29">
        <f t="shared" si="0"/>
        <v>295328</v>
      </c>
      <c r="O28" s="29">
        <v>28939</v>
      </c>
      <c r="P28" s="7" t="s">
        <v>12</v>
      </c>
      <c r="Q28" s="21"/>
      <c r="R28" s="21"/>
    </row>
    <row r="29" spans="1:18" ht="57" customHeight="1">
      <c r="A29" s="8" t="s">
        <v>63</v>
      </c>
      <c r="B29" s="29">
        <f aca="true" t="shared" si="2" ref="B29:O29">SUM(B23:B28)</f>
        <v>1413088</v>
      </c>
      <c r="C29" s="29">
        <f t="shared" si="2"/>
        <v>339142</v>
      </c>
      <c r="D29" s="29">
        <f t="shared" si="2"/>
        <v>278778</v>
      </c>
      <c r="E29" s="29">
        <f t="shared" si="2"/>
        <v>0</v>
      </c>
      <c r="F29" s="29">
        <f t="shared" si="2"/>
        <v>0</v>
      </c>
      <c r="G29" s="29">
        <f t="shared" si="2"/>
        <v>0</v>
      </c>
      <c r="H29" s="29">
        <f t="shared" si="2"/>
        <v>0</v>
      </c>
      <c r="I29" s="31">
        <f t="shared" si="2"/>
        <v>74351</v>
      </c>
      <c r="J29" s="29">
        <f t="shared" si="2"/>
        <v>59276</v>
      </c>
      <c r="K29" s="29">
        <f t="shared" si="2"/>
        <v>15428</v>
      </c>
      <c r="L29" s="29">
        <f t="shared" si="2"/>
        <v>1352495</v>
      </c>
      <c r="M29" s="29">
        <f t="shared" si="2"/>
        <v>155211</v>
      </c>
      <c r="N29" s="29">
        <f>SUM(C29:M29)</f>
        <v>2274681</v>
      </c>
      <c r="O29" s="29">
        <f t="shared" si="2"/>
        <v>238263</v>
      </c>
      <c r="P29" s="3" t="s">
        <v>63</v>
      </c>
      <c r="Q29" s="21"/>
      <c r="R29" s="21"/>
    </row>
    <row r="30" spans="1:18" ht="57" customHeight="1">
      <c r="A30" s="8" t="s">
        <v>64</v>
      </c>
      <c r="B30" s="29">
        <f aca="true" t="shared" si="3" ref="B30:M30">B29+B22</f>
        <v>19575409</v>
      </c>
      <c r="C30" s="29">
        <f t="shared" si="3"/>
        <v>4388329</v>
      </c>
      <c r="D30" s="29">
        <f t="shared" si="3"/>
        <v>3910652</v>
      </c>
      <c r="E30" s="29">
        <f t="shared" si="3"/>
        <v>1360</v>
      </c>
      <c r="F30" s="29">
        <f t="shared" si="3"/>
        <v>9836</v>
      </c>
      <c r="G30" s="29">
        <f t="shared" si="3"/>
        <v>47580</v>
      </c>
      <c r="H30" s="29">
        <f t="shared" si="3"/>
        <v>11735</v>
      </c>
      <c r="I30" s="31">
        <f t="shared" si="3"/>
        <v>1453334</v>
      </c>
      <c r="J30" s="29">
        <f t="shared" si="3"/>
        <v>984676</v>
      </c>
      <c r="K30" s="29">
        <f t="shared" si="3"/>
        <v>358608</v>
      </c>
      <c r="L30" s="29">
        <f t="shared" si="3"/>
        <v>17262552</v>
      </c>
      <c r="M30" s="29">
        <f t="shared" si="3"/>
        <v>2755255</v>
      </c>
      <c r="N30" s="29">
        <f>SUM(C30:M30)</f>
        <v>31183917</v>
      </c>
      <c r="O30" s="29">
        <f>O22+O29</f>
        <v>3724789</v>
      </c>
      <c r="P30" s="3" t="s">
        <v>64</v>
      </c>
      <c r="Q30" s="21"/>
      <c r="R30" s="21"/>
    </row>
    <row r="31" spans="1:16" ht="22.5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3" spans="2:15" s="86" customFormat="1" ht="13.5"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O33" s="85"/>
    </row>
  </sheetData>
  <sheetProtection/>
  <mergeCells count="8">
    <mergeCell ref="B6:B7"/>
    <mergeCell ref="C6:D7"/>
    <mergeCell ref="I6:I7"/>
    <mergeCell ref="O6:O7"/>
    <mergeCell ref="J6:K7"/>
    <mergeCell ref="L6:L7"/>
    <mergeCell ref="M6:M7"/>
    <mergeCell ref="N6:N8"/>
  </mergeCells>
  <printOptions horizontalCentered="1"/>
  <pageMargins left="0.8267716535433072" right="0.7874015748031497" top="0.3937007874015748" bottom="0.3937007874015748" header="0.5118110236220472" footer="0.5118110236220472"/>
  <pageSetup horizontalDpi="600" verticalDpi="600" orientation="portrait" pageOrder="overThenDown" paperSize="9" scale="70" r:id="rId1"/>
  <colBreaks count="1" manualBreakCount="1">
    <brk id="8" max="65535" man="1"/>
  </colBreaks>
  <ignoredErrors>
    <ignoredError sqref="N9:N21 N23:N28" formulaRange="1"/>
    <ignoredError sqref="N22 N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33"/>
  <sheetViews>
    <sheetView showZeros="0" view="pageBreakPreview" zoomScale="80" zoomScaleNormal="75" zoomScaleSheetLayoutView="80" zoomScalePageLayoutView="0" workbookViewId="0" topLeftCell="A1">
      <pane xSplit="1" ySplit="8" topLeftCell="B9" activePane="bottomRight" state="frozen"/>
      <selection pane="topLeft" activeCell="C43" sqref="C43"/>
      <selection pane="topRight" activeCell="C43" sqref="C43"/>
      <selection pane="bottomLeft" activeCell="C43" sqref="C43"/>
      <selection pane="bottomRight" activeCell="A1" sqref="A1"/>
    </sheetView>
  </sheetViews>
  <sheetFormatPr defaultColWidth="9.375" defaultRowHeight="13.5"/>
  <cols>
    <col min="1" max="1" width="11.875" style="13" customWidth="1"/>
    <col min="2" max="6" width="14.00390625" style="13" customWidth="1"/>
    <col min="7" max="8" width="14.00390625" style="109" customWidth="1"/>
    <col min="9" max="14" width="14.00390625" style="13" customWidth="1"/>
    <col min="15" max="15" width="14.50390625" style="13" customWidth="1"/>
    <col min="16" max="16" width="10.875" style="13" customWidth="1"/>
    <col min="17" max="16384" width="9.375" style="13" customWidth="1"/>
  </cols>
  <sheetData>
    <row r="1" ht="18" customHeight="1">
      <c r="A1" s="1" t="s">
        <v>147</v>
      </c>
    </row>
    <row r="2" ht="18" customHeight="1">
      <c r="A2" s="17"/>
    </row>
    <row r="3" ht="18" customHeight="1">
      <c r="A3" s="17"/>
    </row>
    <row r="4" spans="1:16" s="18" customFormat="1" ht="30.75" customHeight="1">
      <c r="A4" s="19" t="s">
        <v>67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30.75" customHeight="1">
      <c r="A5" s="27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44" t="s">
        <v>0</v>
      </c>
    </row>
    <row r="6" spans="1:16" s="55" customFormat="1" ht="18.75" customHeight="1">
      <c r="A6" s="51"/>
      <c r="B6" s="117" t="s">
        <v>100</v>
      </c>
      <c r="C6" s="117"/>
      <c r="D6" s="117" t="s">
        <v>22</v>
      </c>
      <c r="E6" s="117"/>
      <c r="F6" s="117"/>
      <c r="G6" s="117" t="s">
        <v>23</v>
      </c>
      <c r="H6" s="117"/>
      <c r="I6" s="117" t="s">
        <v>28</v>
      </c>
      <c r="J6" s="117"/>
      <c r="K6" s="117" t="s">
        <v>84</v>
      </c>
      <c r="L6" s="117" t="s">
        <v>29</v>
      </c>
      <c r="M6" s="117" t="s">
        <v>85</v>
      </c>
      <c r="N6" s="117" t="s">
        <v>30</v>
      </c>
      <c r="O6" s="118" t="s">
        <v>83</v>
      </c>
      <c r="P6" s="54"/>
    </row>
    <row r="7" spans="1:16" s="55" customFormat="1" ht="18.75" customHeight="1">
      <c r="A7" s="56" t="s">
        <v>55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9"/>
      <c r="P7" s="59" t="s">
        <v>55</v>
      </c>
    </row>
    <row r="8" spans="1:16" s="55" customFormat="1" ht="18.75" customHeight="1">
      <c r="A8" s="60"/>
      <c r="B8" s="57" t="s">
        <v>81</v>
      </c>
      <c r="C8" s="40" t="s">
        <v>25</v>
      </c>
      <c r="D8" s="40" t="s">
        <v>26</v>
      </c>
      <c r="E8" s="57" t="s">
        <v>81</v>
      </c>
      <c r="F8" s="24" t="s">
        <v>25</v>
      </c>
      <c r="G8" s="40" t="s">
        <v>27</v>
      </c>
      <c r="H8" s="58" t="s">
        <v>42</v>
      </c>
      <c r="I8" s="43" t="s">
        <v>38</v>
      </c>
      <c r="J8" s="75" t="s">
        <v>140</v>
      </c>
      <c r="K8" s="117"/>
      <c r="L8" s="24" t="s">
        <v>31</v>
      </c>
      <c r="M8" s="24" t="s">
        <v>38</v>
      </c>
      <c r="N8" s="24" t="s">
        <v>38</v>
      </c>
      <c r="O8" s="24" t="s">
        <v>39</v>
      </c>
      <c r="P8" s="4"/>
    </row>
    <row r="9" spans="1:18" ht="43.5" customHeight="1">
      <c r="A9" s="6" t="s">
        <v>2</v>
      </c>
      <c r="B9" s="29">
        <v>750893</v>
      </c>
      <c r="C9" s="31">
        <v>354989</v>
      </c>
      <c r="D9" s="31">
        <v>348226</v>
      </c>
      <c r="E9" s="29">
        <v>410388</v>
      </c>
      <c r="F9" s="29">
        <v>158437</v>
      </c>
      <c r="G9" s="29">
        <v>0</v>
      </c>
      <c r="H9" s="29">
        <v>0</v>
      </c>
      <c r="I9" s="31">
        <v>1720559</v>
      </c>
      <c r="J9" s="29">
        <v>819092</v>
      </c>
      <c r="K9" s="29">
        <f>SUM(B9:J9)+'3-1'!O9</f>
        <v>5383884</v>
      </c>
      <c r="L9" s="29">
        <v>2429733</v>
      </c>
      <c r="M9" s="31">
        <v>7673094</v>
      </c>
      <c r="N9" s="31">
        <v>4384206</v>
      </c>
      <c r="O9" s="29">
        <v>5560059</v>
      </c>
      <c r="P9" s="7" t="s">
        <v>2</v>
      </c>
      <c r="Q9" s="21"/>
      <c r="R9" s="21"/>
    </row>
    <row r="10" spans="1:18" ht="42.75" customHeight="1">
      <c r="A10" s="6" t="s">
        <v>3</v>
      </c>
      <c r="B10" s="29">
        <v>335530</v>
      </c>
      <c r="C10" s="31">
        <v>162280</v>
      </c>
      <c r="D10" s="31">
        <v>122653</v>
      </c>
      <c r="E10" s="29">
        <v>125058</v>
      </c>
      <c r="F10" s="29">
        <v>61272</v>
      </c>
      <c r="G10" s="29">
        <v>0</v>
      </c>
      <c r="H10" s="29">
        <v>0</v>
      </c>
      <c r="I10" s="31">
        <v>566699</v>
      </c>
      <c r="J10" s="29">
        <v>324626</v>
      </c>
      <c r="K10" s="29">
        <f>SUM(B10:J10)+'3-1'!O10</f>
        <v>1970136</v>
      </c>
      <c r="L10" s="29">
        <v>558027</v>
      </c>
      <c r="M10" s="31">
        <v>2729259</v>
      </c>
      <c r="N10" s="31">
        <v>1659262</v>
      </c>
      <c r="O10" s="29">
        <v>1807936</v>
      </c>
      <c r="P10" s="7" t="s">
        <v>3</v>
      </c>
      <c r="Q10" s="21"/>
      <c r="R10" s="21"/>
    </row>
    <row r="11" spans="1:18" ht="42.75" customHeight="1">
      <c r="A11" s="6" t="s">
        <v>4</v>
      </c>
      <c r="B11" s="29">
        <v>422483</v>
      </c>
      <c r="C11" s="31">
        <v>259536</v>
      </c>
      <c r="D11" s="31">
        <v>141774</v>
      </c>
      <c r="E11" s="29">
        <v>204700</v>
      </c>
      <c r="F11" s="29">
        <v>113244</v>
      </c>
      <c r="G11" s="29">
        <v>0</v>
      </c>
      <c r="H11" s="29">
        <v>0</v>
      </c>
      <c r="I11" s="31">
        <v>965897</v>
      </c>
      <c r="J11" s="29">
        <v>480184</v>
      </c>
      <c r="K11" s="29">
        <f>SUM(B11:J11)+'3-1'!O11</f>
        <v>2924680</v>
      </c>
      <c r="L11" s="29">
        <v>907900</v>
      </c>
      <c r="M11" s="31">
        <v>3737613</v>
      </c>
      <c r="N11" s="31">
        <v>2730416</v>
      </c>
      <c r="O11" s="29">
        <v>2650305</v>
      </c>
      <c r="P11" s="7" t="s">
        <v>4</v>
      </c>
      <c r="Q11" s="21"/>
      <c r="R11" s="21"/>
    </row>
    <row r="12" spans="1:18" ht="42.75" customHeight="1">
      <c r="A12" s="6" t="s">
        <v>5</v>
      </c>
      <c r="B12" s="29">
        <v>225081</v>
      </c>
      <c r="C12" s="31">
        <v>113748</v>
      </c>
      <c r="D12" s="31">
        <v>83149</v>
      </c>
      <c r="E12" s="29">
        <v>75145</v>
      </c>
      <c r="F12" s="29">
        <v>34764</v>
      </c>
      <c r="G12" s="29">
        <v>0</v>
      </c>
      <c r="H12" s="29">
        <v>0</v>
      </c>
      <c r="I12" s="31">
        <v>461255</v>
      </c>
      <c r="J12" s="29">
        <v>380596</v>
      </c>
      <c r="K12" s="29">
        <f>SUM(B12:J12)+'3-1'!O12</f>
        <v>1590673</v>
      </c>
      <c r="L12" s="29">
        <v>470952</v>
      </c>
      <c r="M12" s="31">
        <v>2034373</v>
      </c>
      <c r="N12" s="31">
        <v>1613045</v>
      </c>
      <c r="O12" s="29">
        <v>1443462</v>
      </c>
      <c r="P12" s="7" t="s">
        <v>5</v>
      </c>
      <c r="Q12" s="21"/>
      <c r="R12" s="21"/>
    </row>
    <row r="13" spans="1:18" ht="42.75" customHeight="1">
      <c r="A13" s="6" t="s">
        <v>6</v>
      </c>
      <c r="B13" s="29">
        <v>291030</v>
      </c>
      <c r="C13" s="31">
        <v>134317</v>
      </c>
      <c r="D13" s="31">
        <v>131747</v>
      </c>
      <c r="E13" s="29">
        <v>129446</v>
      </c>
      <c r="F13" s="29">
        <v>52841</v>
      </c>
      <c r="G13" s="29">
        <v>0</v>
      </c>
      <c r="H13" s="29">
        <v>0</v>
      </c>
      <c r="I13" s="31">
        <v>719295</v>
      </c>
      <c r="J13" s="29">
        <v>279464</v>
      </c>
      <c r="K13" s="29">
        <f>SUM(B13:J13)+'3-1'!O13</f>
        <v>2088418</v>
      </c>
      <c r="L13" s="29">
        <v>656873</v>
      </c>
      <c r="M13" s="31">
        <v>3018881</v>
      </c>
      <c r="N13" s="31">
        <v>1110044</v>
      </c>
      <c r="O13" s="29">
        <v>1736826</v>
      </c>
      <c r="P13" s="7" t="s">
        <v>6</v>
      </c>
      <c r="Q13" s="21"/>
      <c r="R13" s="21"/>
    </row>
    <row r="14" spans="1:18" ht="42.75" customHeight="1">
      <c r="A14" s="6" t="s">
        <v>7</v>
      </c>
      <c r="B14" s="29">
        <v>231400</v>
      </c>
      <c r="C14" s="31">
        <v>85880</v>
      </c>
      <c r="D14" s="31">
        <v>102921</v>
      </c>
      <c r="E14" s="29">
        <v>94342</v>
      </c>
      <c r="F14" s="29">
        <v>35025</v>
      </c>
      <c r="G14" s="29">
        <v>0</v>
      </c>
      <c r="H14" s="29">
        <v>0</v>
      </c>
      <c r="I14" s="31">
        <v>452715</v>
      </c>
      <c r="J14" s="29">
        <v>408388</v>
      </c>
      <c r="K14" s="29">
        <f>SUM(B14:J14)+'3-1'!O14</f>
        <v>1660888</v>
      </c>
      <c r="L14" s="29">
        <v>193747</v>
      </c>
      <c r="M14" s="31">
        <v>2137801</v>
      </c>
      <c r="N14" s="31">
        <v>915171</v>
      </c>
      <c r="O14" s="29">
        <v>1101490</v>
      </c>
      <c r="P14" s="7" t="s">
        <v>7</v>
      </c>
      <c r="Q14" s="21"/>
      <c r="R14" s="21"/>
    </row>
    <row r="15" spans="1:18" ht="42.75" customHeight="1">
      <c r="A15" s="6" t="s">
        <v>45</v>
      </c>
      <c r="B15" s="29">
        <v>203810</v>
      </c>
      <c r="C15" s="31">
        <v>86354</v>
      </c>
      <c r="D15" s="31">
        <v>82418</v>
      </c>
      <c r="E15" s="29">
        <v>81178</v>
      </c>
      <c r="F15" s="29">
        <v>26421</v>
      </c>
      <c r="G15" s="29">
        <v>0</v>
      </c>
      <c r="H15" s="29">
        <v>0</v>
      </c>
      <c r="I15" s="31">
        <v>366898</v>
      </c>
      <c r="J15" s="29">
        <v>442356</v>
      </c>
      <c r="K15" s="29">
        <f>SUM(B15:J15)+'3-1'!O15</f>
        <v>1492524</v>
      </c>
      <c r="L15" s="29">
        <v>288590</v>
      </c>
      <c r="M15" s="31">
        <v>1836830</v>
      </c>
      <c r="N15" s="31">
        <v>529371</v>
      </c>
      <c r="O15" s="29">
        <v>768898</v>
      </c>
      <c r="P15" s="7" t="s">
        <v>45</v>
      </c>
      <c r="Q15" s="21"/>
      <c r="R15" s="135"/>
    </row>
    <row r="16" spans="1:18" ht="42.75" customHeight="1">
      <c r="A16" s="6" t="s">
        <v>56</v>
      </c>
      <c r="B16" s="29">
        <v>253650</v>
      </c>
      <c r="C16" s="31">
        <v>215837</v>
      </c>
      <c r="D16" s="31">
        <v>96953</v>
      </c>
      <c r="E16" s="29">
        <v>111895</v>
      </c>
      <c r="F16" s="29">
        <v>52581</v>
      </c>
      <c r="G16" s="29">
        <v>0</v>
      </c>
      <c r="H16" s="29">
        <v>0</v>
      </c>
      <c r="I16" s="31">
        <v>771480</v>
      </c>
      <c r="J16" s="29">
        <v>121204</v>
      </c>
      <c r="K16" s="29">
        <f>SUM(B16:J16)+'3-1'!O16</f>
        <v>1831892</v>
      </c>
      <c r="L16" s="29">
        <v>424233</v>
      </c>
      <c r="M16" s="31">
        <v>2944515</v>
      </c>
      <c r="N16" s="31">
        <v>1502220</v>
      </c>
      <c r="O16" s="29">
        <v>1744106</v>
      </c>
      <c r="P16" s="7" t="s">
        <v>56</v>
      </c>
      <c r="Q16" s="21"/>
      <c r="R16" s="21"/>
    </row>
    <row r="17" spans="1:18" ht="42.75" customHeight="1">
      <c r="A17" s="6" t="s">
        <v>57</v>
      </c>
      <c r="B17" s="29">
        <v>133055</v>
      </c>
      <c r="C17" s="31">
        <v>56874</v>
      </c>
      <c r="D17" s="31">
        <v>54850</v>
      </c>
      <c r="E17" s="29">
        <v>53643</v>
      </c>
      <c r="F17" s="29">
        <v>26073</v>
      </c>
      <c r="G17" s="29">
        <v>0</v>
      </c>
      <c r="H17" s="29">
        <v>0</v>
      </c>
      <c r="I17" s="31">
        <v>342218</v>
      </c>
      <c r="J17" s="29">
        <v>257462</v>
      </c>
      <c r="K17" s="29">
        <f>SUM(B17:J17)+'3-1'!O17</f>
        <v>1064140</v>
      </c>
      <c r="L17" s="29">
        <v>222926</v>
      </c>
      <c r="M17" s="31">
        <v>1488193</v>
      </c>
      <c r="N17" s="31">
        <v>470178</v>
      </c>
      <c r="O17" s="29">
        <v>882517</v>
      </c>
      <c r="P17" s="7" t="s">
        <v>57</v>
      </c>
      <c r="Q17" s="21"/>
      <c r="R17" s="21"/>
    </row>
    <row r="18" spans="1:18" ht="42.75" customHeight="1">
      <c r="A18" s="6" t="s">
        <v>58</v>
      </c>
      <c r="B18" s="29">
        <v>150410</v>
      </c>
      <c r="C18" s="31">
        <v>85596</v>
      </c>
      <c r="D18" s="31">
        <v>57286</v>
      </c>
      <c r="E18" s="29">
        <v>71195</v>
      </c>
      <c r="F18" s="29">
        <v>34851</v>
      </c>
      <c r="G18" s="29">
        <v>0</v>
      </c>
      <c r="H18" s="29">
        <v>0</v>
      </c>
      <c r="I18" s="31">
        <v>383884</v>
      </c>
      <c r="J18" s="29">
        <v>94184</v>
      </c>
      <c r="K18" s="29">
        <f>SUM(B18:J18)+'3-1'!O18</f>
        <v>1004385</v>
      </c>
      <c r="L18" s="29">
        <v>274779</v>
      </c>
      <c r="M18" s="31">
        <v>1812774</v>
      </c>
      <c r="N18" s="31">
        <v>684794</v>
      </c>
      <c r="O18" s="29">
        <v>780902</v>
      </c>
      <c r="P18" s="7" t="s">
        <v>58</v>
      </c>
      <c r="Q18" s="21"/>
      <c r="R18" s="21"/>
    </row>
    <row r="19" spans="1:18" ht="42.75" customHeight="1">
      <c r="A19" s="6" t="s">
        <v>59</v>
      </c>
      <c r="B19" s="29">
        <v>129940</v>
      </c>
      <c r="C19" s="31">
        <v>143132</v>
      </c>
      <c r="D19" s="31">
        <v>48680</v>
      </c>
      <c r="E19" s="29">
        <v>77118</v>
      </c>
      <c r="F19" s="29">
        <v>52146</v>
      </c>
      <c r="G19" s="29">
        <v>0</v>
      </c>
      <c r="H19" s="29">
        <v>0</v>
      </c>
      <c r="I19" s="31">
        <v>604595</v>
      </c>
      <c r="J19" s="29">
        <v>38214</v>
      </c>
      <c r="K19" s="29">
        <f>SUM(B19:J19)+'3-1'!O19</f>
        <v>1223642</v>
      </c>
      <c r="L19" s="29">
        <v>448588</v>
      </c>
      <c r="M19" s="31">
        <v>1497974</v>
      </c>
      <c r="N19" s="31">
        <v>1113534</v>
      </c>
      <c r="O19" s="29">
        <v>1440510</v>
      </c>
      <c r="P19" s="7" t="s">
        <v>59</v>
      </c>
      <c r="Q19" s="21"/>
      <c r="R19" s="21"/>
    </row>
    <row r="20" spans="1:18" ht="42.75" customHeight="1">
      <c r="A20" s="6" t="s">
        <v>60</v>
      </c>
      <c r="B20" s="29">
        <v>360005</v>
      </c>
      <c r="C20" s="31">
        <v>209203</v>
      </c>
      <c r="D20" s="31">
        <v>124480</v>
      </c>
      <c r="E20" s="29">
        <v>155775</v>
      </c>
      <c r="F20" s="29">
        <v>78306</v>
      </c>
      <c r="G20" s="29">
        <v>0</v>
      </c>
      <c r="H20" s="29">
        <v>0</v>
      </c>
      <c r="I20" s="31">
        <v>890245</v>
      </c>
      <c r="J20" s="29">
        <v>556226</v>
      </c>
      <c r="K20" s="29">
        <f>SUM(B20:J20)+'3-1'!O20</f>
        <v>2688312</v>
      </c>
      <c r="L20" s="29">
        <v>667427</v>
      </c>
      <c r="M20" s="31">
        <v>3374280</v>
      </c>
      <c r="N20" s="31">
        <v>1621031</v>
      </c>
      <c r="O20" s="29">
        <v>2126029</v>
      </c>
      <c r="P20" s="7" t="s">
        <v>60</v>
      </c>
      <c r="Q20" s="21"/>
      <c r="R20" s="21"/>
    </row>
    <row r="21" spans="1:18" ht="42.75" customHeight="1">
      <c r="A21" s="6" t="s">
        <v>61</v>
      </c>
      <c r="B21" s="29">
        <v>129406</v>
      </c>
      <c r="C21" s="31">
        <v>85311</v>
      </c>
      <c r="D21" s="31">
        <v>40925</v>
      </c>
      <c r="E21" s="29">
        <v>98730</v>
      </c>
      <c r="F21" s="29">
        <v>57361</v>
      </c>
      <c r="G21" s="29">
        <v>0</v>
      </c>
      <c r="H21" s="29">
        <v>0</v>
      </c>
      <c r="I21" s="31">
        <v>390049</v>
      </c>
      <c r="J21" s="29">
        <v>125064</v>
      </c>
      <c r="K21" s="29">
        <f>SUM(B21:J21)+'3-1'!O21</f>
        <v>1043548</v>
      </c>
      <c r="L21" s="29">
        <v>283455</v>
      </c>
      <c r="M21" s="31">
        <v>1311991</v>
      </c>
      <c r="N21" s="31">
        <v>563727</v>
      </c>
      <c r="O21" s="29">
        <v>1002368</v>
      </c>
      <c r="P21" s="7" t="s">
        <v>61</v>
      </c>
      <c r="Q21" s="21"/>
      <c r="R21" s="21"/>
    </row>
    <row r="22" spans="1:18" ht="57" customHeight="1">
      <c r="A22" s="37" t="s">
        <v>62</v>
      </c>
      <c r="B22" s="33">
        <f>SUM(B9:B21)</f>
        <v>3616693</v>
      </c>
      <c r="C22" s="33">
        <f>SUM(C9:C21)</f>
        <v>1993057</v>
      </c>
      <c r="D22" s="33">
        <f>SUM(D9:D21)</f>
        <v>1436062</v>
      </c>
      <c r="E22" s="33">
        <f>SUM(E9:E21)</f>
        <v>1688613</v>
      </c>
      <c r="F22" s="33">
        <f>SUM(F9:F21)</f>
        <v>783322</v>
      </c>
      <c r="G22" s="33">
        <f aca="true" t="shared" si="0" ref="G22:O22">SUM(G9:G21)</f>
        <v>0</v>
      </c>
      <c r="H22" s="33">
        <f t="shared" si="0"/>
        <v>0</v>
      </c>
      <c r="I22" s="42">
        <f>SUM(I9:I21)</f>
        <v>8635789</v>
      </c>
      <c r="J22" s="33">
        <f t="shared" si="0"/>
        <v>4327060</v>
      </c>
      <c r="K22" s="29">
        <f>SUM(B22:J22)+'3-1'!O22</f>
        <v>25967122</v>
      </c>
      <c r="L22" s="33">
        <f t="shared" si="0"/>
        <v>7827230</v>
      </c>
      <c r="M22" s="33">
        <f t="shared" si="0"/>
        <v>35597578</v>
      </c>
      <c r="N22" s="33">
        <f t="shared" si="0"/>
        <v>18896999</v>
      </c>
      <c r="O22" s="33">
        <f t="shared" si="0"/>
        <v>23045408</v>
      </c>
      <c r="P22" s="38" t="s">
        <v>62</v>
      </c>
      <c r="Q22" s="21"/>
      <c r="R22" s="21"/>
    </row>
    <row r="23" spans="1:18" ht="57" customHeight="1">
      <c r="A23" s="6" t="s">
        <v>8</v>
      </c>
      <c r="B23" s="29">
        <v>52510</v>
      </c>
      <c r="C23" s="31">
        <v>47395</v>
      </c>
      <c r="D23" s="31">
        <v>21356</v>
      </c>
      <c r="E23" s="29">
        <v>63626</v>
      </c>
      <c r="F23" s="29">
        <v>8691</v>
      </c>
      <c r="G23" s="29">
        <v>0</v>
      </c>
      <c r="H23" s="29">
        <v>0</v>
      </c>
      <c r="I23" s="31">
        <v>190676</v>
      </c>
      <c r="J23" s="29">
        <v>100746</v>
      </c>
      <c r="K23" s="29">
        <f>SUM(B23:J23)+'3-1'!O23</f>
        <v>537718</v>
      </c>
      <c r="L23" s="29">
        <v>0</v>
      </c>
      <c r="M23" s="31">
        <v>638258</v>
      </c>
      <c r="N23" s="31">
        <v>217305</v>
      </c>
      <c r="O23" s="29">
        <v>457298</v>
      </c>
      <c r="P23" s="7" t="s">
        <v>8</v>
      </c>
      <c r="Q23" s="21"/>
      <c r="R23" s="21"/>
    </row>
    <row r="24" spans="1:18" ht="42.75" customHeight="1">
      <c r="A24" s="6" t="s">
        <v>9</v>
      </c>
      <c r="B24" s="29">
        <v>29370</v>
      </c>
      <c r="C24" s="31">
        <v>18958</v>
      </c>
      <c r="D24" s="31">
        <v>12342</v>
      </c>
      <c r="E24" s="29">
        <v>13164</v>
      </c>
      <c r="F24" s="29">
        <v>8691</v>
      </c>
      <c r="G24" s="29">
        <v>0</v>
      </c>
      <c r="H24" s="29">
        <v>0</v>
      </c>
      <c r="I24" s="31">
        <v>118713</v>
      </c>
      <c r="J24" s="29">
        <v>66006</v>
      </c>
      <c r="K24" s="29">
        <f>SUM(B24:J24)+'3-1'!O24</f>
        <v>315447</v>
      </c>
      <c r="L24" s="29">
        <v>0</v>
      </c>
      <c r="M24" s="31">
        <v>246730</v>
      </c>
      <c r="N24" s="31">
        <v>153828</v>
      </c>
      <c r="O24" s="29">
        <v>255840</v>
      </c>
      <c r="P24" s="7" t="s">
        <v>9</v>
      </c>
      <c r="Q24" s="21"/>
      <c r="R24" s="21"/>
    </row>
    <row r="25" spans="1:18" ht="42.75" customHeight="1">
      <c r="A25" s="6" t="s">
        <v>71</v>
      </c>
      <c r="B25" s="29">
        <v>56515</v>
      </c>
      <c r="C25" s="31">
        <v>37916</v>
      </c>
      <c r="D25" s="31">
        <v>26227</v>
      </c>
      <c r="E25" s="29">
        <v>26986</v>
      </c>
      <c r="F25" s="29">
        <v>17382</v>
      </c>
      <c r="G25" s="29">
        <v>0</v>
      </c>
      <c r="H25" s="29">
        <v>0</v>
      </c>
      <c r="I25" s="31">
        <v>183630</v>
      </c>
      <c r="J25" s="29">
        <v>121204</v>
      </c>
      <c r="K25" s="29">
        <f>SUM(B25:J25)+'3-1'!O25</f>
        <v>540896</v>
      </c>
      <c r="L25" s="29">
        <v>0</v>
      </c>
      <c r="M25" s="31">
        <v>546039</v>
      </c>
      <c r="N25" s="31">
        <v>252786</v>
      </c>
      <c r="O25" s="29">
        <v>425219</v>
      </c>
      <c r="P25" s="7" t="s">
        <v>71</v>
      </c>
      <c r="Q25" s="21"/>
      <c r="R25" s="21"/>
    </row>
    <row r="26" spans="1:18" ht="42.75" customHeight="1">
      <c r="A26" s="6" t="s">
        <v>10</v>
      </c>
      <c r="B26" s="29">
        <v>44500</v>
      </c>
      <c r="C26" s="31">
        <v>18958</v>
      </c>
      <c r="D26" s="31">
        <v>8526</v>
      </c>
      <c r="E26" s="29">
        <v>8776</v>
      </c>
      <c r="F26" s="29">
        <v>8691</v>
      </c>
      <c r="G26" s="29">
        <v>0</v>
      </c>
      <c r="H26" s="29">
        <v>0</v>
      </c>
      <c r="I26" s="31">
        <v>67803</v>
      </c>
      <c r="J26" s="29">
        <v>28950</v>
      </c>
      <c r="K26" s="29">
        <f>SUM(B26:J26)+'3-1'!O26</f>
        <v>207661</v>
      </c>
      <c r="L26" s="29">
        <v>0</v>
      </c>
      <c r="M26" s="31">
        <v>266081</v>
      </c>
      <c r="N26" s="31">
        <v>176001</v>
      </c>
      <c r="O26" s="29">
        <v>184795</v>
      </c>
      <c r="P26" s="7" t="s">
        <v>10</v>
      </c>
      <c r="Q26" s="21"/>
      <c r="R26" s="21"/>
    </row>
    <row r="27" spans="1:18" ht="42.75" customHeight="1">
      <c r="A27" s="6" t="s">
        <v>11</v>
      </c>
      <c r="B27" s="29">
        <v>23140</v>
      </c>
      <c r="C27" s="31">
        <v>18958</v>
      </c>
      <c r="D27" s="31">
        <v>7308</v>
      </c>
      <c r="E27" s="29">
        <v>13164</v>
      </c>
      <c r="F27" s="29">
        <v>8691</v>
      </c>
      <c r="G27" s="29">
        <v>0</v>
      </c>
      <c r="H27" s="29">
        <v>0</v>
      </c>
      <c r="I27" s="31">
        <v>65109</v>
      </c>
      <c r="J27" s="29">
        <v>23160</v>
      </c>
      <c r="K27" s="29">
        <f>SUM(B27:J27)+'3-1'!O27</f>
        <v>175440</v>
      </c>
      <c r="L27" s="29">
        <v>0</v>
      </c>
      <c r="M27" s="31">
        <v>280496</v>
      </c>
      <c r="N27" s="31">
        <v>122105</v>
      </c>
      <c r="O27" s="29">
        <v>217202</v>
      </c>
      <c r="P27" s="7" t="s">
        <v>11</v>
      </c>
      <c r="Q27" s="21"/>
      <c r="R27" s="21"/>
    </row>
    <row r="28" spans="1:18" ht="42.75" customHeight="1">
      <c r="A28" s="6" t="s">
        <v>12</v>
      </c>
      <c r="B28" s="29">
        <v>19580</v>
      </c>
      <c r="C28" s="31">
        <v>18958</v>
      </c>
      <c r="D28" s="31">
        <v>7714</v>
      </c>
      <c r="E28" s="29">
        <v>7679</v>
      </c>
      <c r="F28" s="29">
        <v>8691</v>
      </c>
      <c r="G28" s="29">
        <v>0</v>
      </c>
      <c r="H28" s="29">
        <v>0</v>
      </c>
      <c r="I28" s="31">
        <v>92029</v>
      </c>
      <c r="J28" s="29">
        <v>27020</v>
      </c>
      <c r="K28" s="29">
        <f>SUM(B28:J28)+'3-1'!O28</f>
        <v>210610</v>
      </c>
      <c r="L28" s="29">
        <v>0</v>
      </c>
      <c r="M28" s="31">
        <v>248017</v>
      </c>
      <c r="N28" s="31">
        <v>113247</v>
      </c>
      <c r="O28" s="29">
        <v>215562</v>
      </c>
      <c r="P28" s="7" t="s">
        <v>12</v>
      </c>
      <c r="Q28" s="21"/>
      <c r="R28" s="21"/>
    </row>
    <row r="29" spans="1:18" ht="57" customHeight="1">
      <c r="A29" s="8" t="s">
        <v>63</v>
      </c>
      <c r="B29" s="29">
        <f aca="true" t="shared" si="1" ref="B29:J29">SUM(B23:B28)</f>
        <v>225615</v>
      </c>
      <c r="C29" s="31">
        <f t="shared" si="1"/>
        <v>161143</v>
      </c>
      <c r="D29" s="31">
        <f t="shared" si="1"/>
        <v>83473</v>
      </c>
      <c r="E29" s="29">
        <f t="shared" si="1"/>
        <v>133395</v>
      </c>
      <c r="F29" s="29">
        <f t="shared" si="1"/>
        <v>60837</v>
      </c>
      <c r="G29" s="29">
        <f t="shared" si="1"/>
        <v>0</v>
      </c>
      <c r="H29" s="29">
        <f t="shared" si="1"/>
        <v>0</v>
      </c>
      <c r="I29" s="31">
        <f t="shared" si="1"/>
        <v>717960</v>
      </c>
      <c r="J29" s="29">
        <f t="shared" si="1"/>
        <v>367086</v>
      </c>
      <c r="K29" s="29">
        <f>SUM(B29:J29)+'3-1'!O29</f>
        <v>1987772</v>
      </c>
      <c r="L29" s="29">
        <f>SUM(L23:L28)</f>
        <v>0</v>
      </c>
      <c r="M29" s="29">
        <f>SUM(M23:M28)</f>
        <v>2225621</v>
      </c>
      <c r="N29" s="31">
        <f>SUM(N23:N28)</f>
        <v>1035272</v>
      </c>
      <c r="O29" s="29">
        <f>SUM(O23:O28)</f>
        <v>1755916</v>
      </c>
      <c r="P29" s="3" t="s">
        <v>63</v>
      </c>
      <c r="Q29" s="21"/>
      <c r="R29" s="21"/>
    </row>
    <row r="30" spans="1:18" ht="57" customHeight="1">
      <c r="A30" s="8" t="s">
        <v>64</v>
      </c>
      <c r="B30" s="29">
        <f>B22+B29</f>
        <v>3842308</v>
      </c>
      <c r="C30" s="31">
        <f>C22+C29</f>
        <v>2154200</v>
      </c>
      <c r="D30" s="31">
        <f aca="true" t="shared" si="2" ref="D30:J30">D29+D22</f>
        <v>1519535</v>
      </c>
      <c r="E30" s="29">
        <f t="shared" si="2"/>
        <v>1822008</v>
      </c>
      <c r="F30" s="29">
        <f t="shared" si="2"/>
        <v>844159</v>
      </c>
      <c r="G30" s="29">
        <f t="shared" si="2"/>
        <v>0</v>
      </c>
      <c r="H30" s="29">
        <f t="shared" si="2"/>
        <v>0</v>
      </c>
      <c r="I30" s="31">
        <f t="shared" si="2"/>
        <v>9353749</v>
      </c>
      <c r="J30" s="29">
        <f t="shared" si="2"/>
        <v>4694146</v>
      </c>
      <c r="K30" s="29">
        <f>SUM(B30:J30)+'3-1'!O30</f>
        <v>27954894</v>
      </c>
      <c r="L30" s="29">
        <f>L29+L22</f>
        <v>7827230</v>
      </c>
      <c r="M30" s="29">
        <f>M29+M22</f>
        <v>37823199</v>
      </c>
      <c r="N30" s="31">
        <f>N29+N22</f>
        <v>19932271</v>
      </c>
      <c r="O30" s="29">
        <f>O29+O22</f>
        <v>24801324</v>
      </c>
      <c r="P30" s="3" t="s">
        <v>64</v>
      </c>
      <c r="Q30" s="21"/>
      <c r="R30" s="21"/>
    </row>
    <row r="31" spans="1:16" ht="22.5" customHeight="1">
      <c r="A31" s="50"/>
      <c r="B31" s="50"/>
      <c r="C31" s="50"/>
      <c r="D31" s="50"/>
      <c r="E31" s="50"/>
      <c r="F31" s="50"/>
      <c r="G31" s="110"/>
      <c r="H31" s="110"/>
      <c r="I31" s="50"/>
      <c r="J31" s="50"/>
      <c r="K31" s="50"/>
      <c r="L31" s="50"/>
      <c r="M31" s="50"/>
      <c r="N31" s="50"/>
      <c r="O31" s="50"/>
      <c r="P31" s="50"/>
    </row>
    <row r="33" spans="3:15" s="86" customFormat="1" ht="13.5">
      <c r="C33" s="85"/>
      <c r="D33" s="85"/>
      <c r="E33" s="85"/>
      <c r="F33" s="85"/>
      <c r="G33" s="111"/>
      <c r="H33" s="111"/>
      <c r="I33" s="85"/>
      <c r="J33" s="85"/>
      <c r="K33" s="85"/>
      <c r="L33" s="85"/>
      <c r="M33" s="85"/>
      <c r="N33" s="85"/>
      <c r="O33" s="85"/>
    </row>
  </sheetData>
  <sheetProtection/>
  <mergeCells count="9">
    <mergeCell ref="B6:C7"/>
    <mergeCell ref="D6:F7"/>
    <mergeCell ref="G6:H7"/>
    <mergeCell ref="N6:N7"/>
    <mergeCell ref="O6:O7"/>
    <mergeCell ref="L6:L7"/>
    <mergeCell ref="I6:J7"/>
    <mergeCell ref="K6:K8"/>
    <mergeCell ref="M6:M7"/>
  </mergeCells>
  <printOptions horizontalCentered="1"/>
  <pageMargins left="0.8267716535433072" right="0.7874015748031497" top="0.3937007874015748" bottom="0.3937007874015748" header="0.5118110236220472" footer="0.5118110236220472"/>
  <pageSetup horizontalDpi="600" verticalDpi="600" orientation="portrait" pageOrder="overThenDown" paperSize="9" scale="70" r:id="rId1"/>
  <colBreaks count="1" manualBreakCount="1">
    <brk id="8" max="30" man="1"/>
  </colBreaks>
  <ignoredErrors>
    <ignoredError sqref="K22 K29:K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33"/>
  <sheetViews>
    <sheetView showZeros="0" view="pageBreakPreview" zoomScale="80" zoomScaleNormal="75" zoomScaleSheetLayoutView="80" zoomScalePageLayoutView="0" workbookViewId="0" topLeftCell="A1">
      <pane xSplit="1" ySplit="8" topLeftCell="B9" activePane="bottomRight" state="frozen"/>
      <selection pane="topLeft" activeCell="C43" sqref="C43"/>
      <selection pane="topRight" activeCell="C43" sqref="C43"/>
      <selection pane="bottomLeft" activeCell="C43" sqref="C43"/>
      <selection pane="bottomRight" activeCell="A1" sqref="A1"/>
    </sheetView>
  </sheetViews>
  <sheetFormatPr defaultColWidth="9.375" defaultRowHeight="13.5"/>
  <cols>
    <col min="1" max="1" width="11.875" style="13" customWidth="1"/>
    <col min="2" max="2" width="15.125" style="13" customWidth="1"/>
    <col min="3" max="5" width="14.00390625" style="13" customWidth="1"/>
    <col min="6" max="6" width="15.00390625" style="13" customWidth="1"/>
    <col min="7" max="8" width="14.00390625" style="13" customWidth="1"/>
    <col min="9" max="14" width="13.875" style="13" customWidth="1"/>
    <col min="15" max="15" width="22.625" style="13" customWidth="1"/>
    <col min="16" max="16" width="12.25390625" style="13" customWidth="1"/>
    <col min="17" max="17" width="9.375" style="13" customWidth="1"/>
    <col min="18" max="21" width="10.625" style="86" customWidth="1"/>
    <col min="22" max="16384" width="9.375" style="13" customWidth="1"/>
  </cols>
  <sheetData>
    <row r="1" ht="18" customHeight="1">
      <c r="A1" s="1" t="s">
        <v>147</v>
      </c>
    </row>
    <row r="2" ht="18" customHeight="1">
      <c r="A2" s="17"/>
    </row>
    <row r="3" ht="18" customHeight="1">
      <c r="A3" s="17"/>
    </row>
    <row r="4" spans="1:21" s="18" customFormat="1" ht="30.75" customHeight="1">
      <c r="A4" s="19" t="s">
        <v>68</v>
      </c>
      <c r="B4" s="19"/>
      <c r="C4" s="19"/>
      <c r="D4" s="19"/>
      <c r="E4" s="19"/>
      <c r="F4" s="19"/>
      <c r="G4" s="19"/>
      <c r="H4" s="19"/>
      <c r="I4" s="19"/>
      <c r="J4" s="19"/>
      <c r="L4" s="19"/>
      <c r="M4" s="19"/>
      <c r="N4" s="19"/>
      <c r="O4" s="19"/>
      <c r="P4" s="19"/>
      <c r="R4" s="112"/>
      <c r="S4" s="112"/>
      <c r="T4" s="112"/>
      <c r="U4" s="112"/>
    </row>
    <row r="5" spans="1:16" ht="30.75" customHeight="1">
      <c r="A5" s="27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20"/>
      <c r="N5" s="14"/>
      <c r="O5" s="15"/>
      <c r="P5" s="44" t="s">
        <v>0</v>
      </c>
    </row>
    <row r="6" spans="1:21" s="55" customFormat="1" ht="18.75" customHeight="1">
      <c r="A6" s="51"/>
      <c r="B6" s="127" t="s">
        <v>83</v>
      </c>
      <c r="C6" s="120" t="s">
        <v>43</v>
      </c>
      <c r="D6" s="120" t="s">
        <v>108</v>
      </c>
      <c r="E6" s="120" t="s">
        <v>88</v>
      </c>
      <c r="F6" s="120" t="s">
        <v>86</v>
      </c>
      <c r="G6" s="120" t="s">
        <v>89</v>
      </c>
      <c r="H6" s="120" t="s">
        <v>90</v>
      </c>
      <c r="I6" s="117" t="s">
        <v>32</v>
      </c>
      <c r="J6" s="117" t="s">
        <v>91</v>
      </c>
      <c r="K6" s="117"/>
      <c r="L6" s="117" t="s">
        <v>92</v>
      </c>
      <c r="M6" s="117"/>
      <c r="N6" s="120" t="s">
        <v>94</v>
      </c>
      <c r="O6" s="123" t="s">
        <v>143</v>
      </c>
      <c r="P6" s="51"/>
      <c r="R6" s="113"/>
      <c r="S6" s="113"/>
      <c r="T6" s="113"/>
      <c r="U6" s="126"/>
    </row>
    <row r="7" spans="1:21" s="55" customFormat="1" ht="18.75" customHeight="1">
      <c r="A7" s="56" t="s">
        <v>55</v>
      </c>
      <c r="B7" s="128"/>
      <c r="C7" s="122"/>
      <c r="D7" s="121"/>
      <c r="E7" s="122"/>
      <c r="F7" s="122"/>
      <c r="G7" s="122"/>
      <c r="H7" s="121"/>
      <c r="I7" s="117"/>
      <c r="J7" s="117"/>
      <c r="K7" s="117"/>
      <c r="L7" s="117"/>
      <c r="M7" s="117"/>
      <c r="N7" s="121"/>
      <c r="O7" s="124"/>
      <c r="P7" s="56" t="s">
        <v>55</v>
      </c>
      <c r="R7" s="113"/>
      <c r="S7" s="114"/>
      <c r="T7" s="114"/>
      <c r="U7" s="126"/>
    </row>
    <row r="8" spans="1:21" s="55" customFormat="1" ht="18.75" customHeight="1">
      <c r="A8" s="60"/>
      <c r="B8" s="24" t="s">
        <v>77</v>
      </c>
      <c r="C8" s="24" t="s">
        <v>38</v>
      </c>
      <c r="D8" s="122"/>
      <c r="E8" s="22" t="s">
        <v>87</v>
      </c>
      <c r="F8" s="22" t="s">
        <v>52</v>
      </c>
      <c r="G8" s="24" t="s">
        <v>17</v>
      </c>
      <c r="H8" s="122"/>
      <c r="I8" s="40" t="s">
        <v>33</v>
      </c>
      <c r="J8" s="23" t="s">
        <v>40</v>
      </c>
      <c r="K8" s="23" t="s">
        <v>33</v>
      </c>
      <c r="L8" s="24" t="s">
        <v>17</v>
      </c>
      <c r="M8" s="24" t="s">
        <v>93</v>
      </c>
      <c r="N8" s="122"/>
      <c r="O8" s="125"/>
      <c r="P8" s="60"/>
      <c r="R8" s="113"/>
      <c r="S8" s="113"/>
      <c r="T8" s="113"/>
      <c r="U8" s="113"/>
    </row>
    <row r="9" spans="1:17" ht="43.5" customHeight="1">
      <c r="A9" s="6" t="s">
        <v>2</v>
      </c>
      <c r="B9" s="29">
        <v>3222613</v>
      </c>
      <c r="C9" s="29">
        <v>2205984</v>
      </c>
      <c r="D9" s="31">
        <f>'3-2'!L9+'3-2'!M9+'3-2'!N9+'3-2'!O9+'3-3'!B9+'3-3'!C9</f>
        <v>25475689</v>
      </c>
      <c r="E9" s="29">
        <v>297663</v>
      </c>
      <c r="F9" s="29">
        <v>86355</v>
      </c>
      <c r="G9" s="29">
        <v>495725</v>
      </c>
      <c r="H9" s="31">
        <f>SUM(E9:G9)</f>
        <v>879743</v>
      </c>
      <c r="I9" s="31">
        <v>496336</v>
      </c>
      <c r="J9" s="29">
        <v>126051</v>
      </c>
      <c r="K9" s="29">
        <v>266406</v>
      </c>
      <c r="L9" s="29">
        <v>2928335</v>
      </c>
      <c r="M9" s="29">
        <v>153253</v>
      </c>
      <c r="N9" s="29">
        <f>SUM(I9:M9)</f>
        <v>3970381</v>
      </c>
      <c r="O9" s="29">
        <v>45085366</v>
      </c>
      <c r="P9" s="6" t="s">
        <v>2</v>
      </c>
      <c r="Q9" s="21"/>
    </row>
    <row r="10" spans="1:17" ht="42.75" customHeight="1">
      <c r="A10" s="6" t="s">
        <v>3</v>
      </c>
      <c r="B10" s="29">
        <v>1075405</v>
      </c>
      <c r="C10" s="29">
        <v>572380</v>
      </c>
      <c r="D10" s="31">
        <f>'3-2'!L10+'3-2'!M10+'3-2'!N10+'3-2'!O10+'3-3'!B10+'3-3'!C10</f>
        <v>8402269</v>
      </c>
      <c r="E10" s="29">
        <v>162025</v>
      </c>
      <c r="F10" s="29">
        <v>38190</v>
      </c>
      <c r="G10" s="29">
        <v>153536</v>
      </c>
      <c r="H10" s="31">
        <f aca="true" t="shared" si="0" ref="H10:H28">SUM(E10:G10)</f>
        <v>353751</v>
      </c>
      <c r="I10" s="31">
        <v>211645</v>
      </c>
      <c r="J10" s="29">
        <v>54790</v>
      </c>
      <c r="K10" s="29">
        <v>95304</v>
      </c>
      <c r="L10" s="29">
        <v>422929</v>
      </c>
      <c r="M10" s="29">
        <v>78517</v>
      </c>
      <c r="N10" s="29">
        <f aca="true" t="shared" si="1" ref="N10:N28">SUM(I10:M10)</f>
        <v>863185</v>
      </c>
      <c r="O10" s="29">
        <v>15658987</v>
      </c>
      <c r="P10" s="6" t="s">
        <v>3</v>
      </c>
      <c r="Q10" s="21"/>
    </row>
    <row r="11" spans="1:17" ht="42.75" customHeight="1">
      <c r="A11" s="6" t="s">
        <v>4</v>
      </c>
      <c r="B11" s="29">
        <v>1340130</v>
      </c>
      <c r="C11" s="29">
        <v>606327</v>
      </c>
      <c r="D11" s="31">
        <f>'3-2'!L11+'3-2'!M11+'3-2'!N11+'3-2'!O11+'3-3'!B11+'3-3'!C11</f>
        <v>11972691</v>
      </c>
      <c r="E11" s="29">
        <v>618088</v>
      </c>
      <c r="F11" s="29">
        <v>75525</v>
      </c>
      <c r="G11" s="29">
        <v>255109</v>
      </c>
      <c r="H11" s="31">
        <f t="shared" si="0"/>
        <v>948722</v>
      </c>
      <c r="I11" s="31">
        <v>384617</v>
      </c>
      <c r="J11" s="29">
        <v>88978</v>
      </c>
      <c r="K11" s="29">
        <v>139369</v>
      </c>
      <c r="L11" s="29">
        <v>813949</v>
      </c>
      <c r="M11" s="29">
        <v>118009</v>
      </c>
      <c r="N11" s="29">
        <f t="shared" si="1"/>
        <v>1544922</v>
      </c>
      <c r="O11" s="29">
        <v>22772313</v>
      </c>
      <c r="P11" s="6" t="s">
        <v>4</v>
      </c>
      <c r="Q11" s="21"/>
    </row>
    <row r="12" spans="1:17" ht="42.75" customHeight="1">
      <c r="A12" s="6" t="s">
        <v>5</v>
      </c>
      <c r="B12" s="29">
        <v>803726</v>
      </c>
      <c r="C12" s="29">
        <v>494616</v>
      </c>
      <c r="D12" s="31">
        <f>'3-2'!L12+'3-2'!M12+'3-2'!N12+'3-2'!O12+'3-3'!B12+'3-3'!C12</f>
        <v>6860174</v>
      </c>
      <c r="E12" s="29">
        <v>225334</v>
      </c>
      <c r="F12" s="29">
        <v>15675</v>
      </c>
      <c r="G12" s="29">
        <v>128503</v>
      </c>
      <c r="H12" s="31">
        <f t="shared" si="0"/>
        <v>369512</v>
      </c>
      <c r="I12" s="31">
        <v>164378</v>
      </c>
      <c r="J12" s="29">
        <v>41049</v>
      </c>
      <c r="K12" s="29">
        <v>74350</v>
      </c>
      <c r="L12" s="29">
        <v>286825</v>
      </c>
      <c r="M12" s="29">
        <v>47846</v>
      </c>
      <c r="N12" s="29">
        <f t="shared" si="1"/>
        <v>614448</v>
      </c>
      <c r="O12" s="29">
        <v>11962792</v>
      </c>
      <c r="P12" s="6" t="s">
        <v>5</v>
      </c>
      <c r="Q12" s="21"/>
    </row>
    <row r="13" spans="1:17" ht="42.75" customHeight="1">
      <c r="A13" s="6" t="s">
        <v>6</v>
      </c>
      <c r="B13" s="29">
        <v>993700</v>
      </c>
      <c r="C13" s="29">
        <v>770967</v>
      </c>
      <c r="D13" s="31">
        <f>'3-2'!L13+'3-2'!M13+'3-2'!N13+'3-2'!O13+'3-3'!B13+'3-3'!C13</f>
        <v>8287291</v>
      </c>
      <c r="E13" s="29">
        <v>142298</v>
      </c>
      <c r="F13" s="29">
        <v>4275</v>
      </c>
      <c r="G13" s="29">
        <v>187705</v>
      </c>
      <c r="H13" s="31">
        <f t="shared" si="0"/>
        <v>334278</v>
      </c>
      <c r="I13" s="31">
        <v>253200</v>
      </c>
      <c r="J13" s="29">
        <v>45751</v>
      </c>
      <c r="K13" s="29">
        <v>119629</v>
      </c>
      <c r="L13" s="29">
        <v>681653</v>
      </c>
      <c r="M13" s="29">
        <v>23762</v>
      </c>
      <c r="N13" s="29">
        <f t="shared" si="1"/>
        <v>1123995</v>
      </c>
      <c r="O13" s="29">
        <v>15769940</v>
      </c>
      <c r="P13" s="6" t="s">
        <v>6</v>
      </c>
      <c r="Q13" s="21"/>
    </row>
    <row r="14" spans="1:17" ht="42.75" customHeight="1">
      <c r="A14" s="6" t="s">
        <v>7</v>
      </c>
      <c r="B14" s="29">
        <v>615762</v>
      </c>
      <c r="C14" s="29">
        <v>422142</v>
      </c>
      <c r="D14" s="31">
        <f>'3-2'!L14+'3-2'!M14+'3-2'!N14+'3-2'!O14+'3-3'!B14+'3-3'!C14</f>
        <v>5386113</v>
      </c>
      <c r="E14" s="29">
        <v>146429</v>
      </c>
      <c r="F14" s="29">
        <v>5700</v>
      </c>
      <c r="G14" s="29">
        <v>115495</v>
      </c>
      <c r="H14" s="31">
        <f t="shared" si="0"/>
        <v>267624</v>
      </c>
      <c r="I14" s="31">
        <v>143841</v>
      </c>
      <c r="J14" s="29">
        <v>32434</v>
      </c>
      <c r="K14" s="29">
        <v>67983</v>
      </c>
      <c r="L14" s="29">
        <v>309528</v>
      </c>
      <c r="M14" s="29">
        <v>31388</v>
      </c>
      <c r="N14" s="29">
        <f t="shared" si="1"/>
        <v>585174</v>
      </c>
      <c r="O14" s="29">
        <v>10262548</v>
      </c>
      <c r="P14" s="6" t="s">
        <v>7</v>
      </c>
      <c r="Q14" s="21"/>
    </row>
    <row r="15" spans="1:18" ht="42.75" customHeight="1">
      <c r="A15" s="6" t="s">
        <v>45</v>
      </c>
      <c r="B15" s="29">
        <v>421346</v>
      </c>
      <c r="C15" s="29">
        <v>335416</v>
      </c>
      <c r="D15" s="31">
        <f>'3-2'!L15+'3-2'!M15+'3-2'!N15+'3-2'!O15+'3-3'!B15+'3-3'!C15</f>
        <v>4180451</v>
      </c>
      <c r="E15" s="29">
        <v>112793</v>
      </c>
      <c r="F15" s="29">
        <v>9120</v>
      </c>
      <c r="G15" s="29">
        <v>102481</v>
      </c>
      <c r="H15" s="31">
        <f t="shared" si="0"/>
        <v>224394</v>
      </c>
      <c r="I15" s="31">
        <v>128223</v>
      </c>
      <c r="J15" s="29">
        <v>26460</v>
      </c>
      <c r="K15" s="29">
        <v>61944</v>
      </c>
      <c r="L15" s="29">
        <v>312462</v>
      </c>
      <c r="M15" s="29">
        <v>15647</v>
      </c>
      <c r="N15" s="29">
        <f t="shared" si="1"/>
        <v>544736</v>
      </c>
      <c r="O15" s="29">
        <v>8427717</v>
      </c>
      <c r="P15" s="7" t="s">
        <v>45</v>
      </c>
      <c r="Q15" s="21"/>
      <c r="R15" s="136"/>
    </row>
    <row r="16" spans="1:17" ht="42.75" customHeight="1">
      <c r="A16" s="6" t="s">
        <v>56</v>
      </c>
      <c r="B16" s="29">
        <v>962527</v>
      </c>
      <c r="C16" s="29">
        <v>521980</v>
      </c>
      <c r="D16" s="31">
        <f>'3-2'!L16+'3-2'!M16+'3-2'!N16+'3-2'!O16+'3-3'!B16+'3-3'!C16</f>
        <v>8099581</v>
      </c>
      <c r="E16" s="29">
        <v>422679</v>
      </c>
      <c r="F16" s="29">
        <v>116280</v>
      </c>
      <c r="G16" s="29">
        <v>190489</v>
      </c>
      <c r="H16" s="31">
        <f t="shared" si="0"/>
        <v>729448</v>
      </c>
      <c r="I16" s="31">
        <v>274239</v>
      </c>
      <c r="J16" s="29">
        <v>60424</v>
      </c>
      <c r="K16" s="29">
        <v>110552</v>
      </c>
      <c r="L16" s="29">
        <v>469015</v>
      </c>
      <c r="M16" s="29">
        <v>89312</v>
      </c>
      <c r="N16" s="29">
        <f t="shared" si="1"/>
        <v>1003542</v>
      </c>
      <c r="O16" s="29">
        <v>15799362</v>
      </c>
      <c r="P16" s="7" t="s">
        <v>56</v>
      </c>
      <c r="Q16" s="21"/>
    </row>
    <row r="17" spans="1:17" ht="42.75" customHeight="1">
      <c r="A17" s="6" t="s">
        <v>57</v>
      </c>
      <c r="B17" s="29">
        <v>435089</v>
      </c>
      <c r="C17" s="29">
        <v>275031</v>
      </c>
      <c r="D17" s="31">
        <f>'3-2'!L17+'3-2'!M17+'3-2'!N17+'3-2'!O17+'3-3'!B17+'3-3'!C17</f>
        <v>3773934</v>
      </c>
      <c r="E17" s="29">
        <v>172057</v>
      </c>
      <c r="F17" s="29">
        <v>4560</v>
      </c>
      <c r="G17" s="29">
        <v>96122</v>
      </c>
      <c r="H17" s="31">
        <f t="shared" si="0"/>
        <v>272739</v>
      </c>
      <c r="I17" s="31">
        <v>119099</v>
      </c>
      <c r="J17" s="29">
        <v>25072</v>
      </c>
      <c r="K17" s="29">
        <v>54070</v>
      </c>
      <c r="L17" s="29">
        <v>170860</v>
      </c>
      <c r="M17" s="29">
        <v>17528</v>
      </c>
      <c r="N17" s="29">
        <f t="shared" si="1"/>
        <v>386629</v>
      </c>
      <c r="O17" s="29">
        <v>7304215</v>
      </c>
      <c r="P17" s="7" t="s">
        <v>57</v>
      </c>
      <c r="Q17" s="21"/>
    </row>
    <row r="18" spans="1:17" ht="42.75" customHeight="1">
      <c r="A18" s="6" t="s">
        <v>58</v>
      </c>
      <c r="B18" s="29">
        <v>409614</v>
      </c>
      <c r="C18" s="29">
        <v>305904</v>
      </c>
      <c r="D18" s="31">
        <f>'3-2'!L18+'3-2'!M18+'3-2'!N18+'3-2'!O18+'3-3'!B18+'3-3'!C18</f>
        <v>4268767</v>
      </c>
      <c r="E18" s="29">
        <v>95512</v>
      </c>
      <c r="F18" s="29">
        <v>21090</v>
      </c>
      <c r="G18" s="29">
        <v>100868</v>
      </c>
      <c r="H18" s="31">
        <f t="shared" si="0"/>
        <v>217470</v>
      </c>
      <c r="I18" s="31">
        <v>129555</v>
      </c>
      <c r="J18" s="29">
        <v>23313</v>
      </c>
      <c r="K18" s="29">
        <v>60819</v>
      </c>
      <c r="L18" s="29">
        <v>198326</v>
      </c>
      <c r="M18" s="29">
        <v>19211</v>
      </c>
      <c r="N18" s="29">
        <f t="shared" si="1"/>
        <v>431224</v>
      </c>
      <c r="O18" s="29">
        <v>7767688</v>
      </c>
      <c r="P18" s="7" t="s">
        <v>58</v>
      </c>
      <c r="Q18" s="21"/>
    </row>
    <row r="19" spans="1:17" ht="42.75" customHeight="1">
      <c r="A19" s="6" t="s">
        <v>59</v>
      </c>
      <c r="B19" s="29">
        <v>697888</v>
      </c>
      <c r="C19" s="29">
        <v>289288</v>
      </c>
      <c r="D19" s="31">
        <f>'3-2'!L19+'3-2'!M19+'3-2'!N19+'3-2'!O19+'3-3'!B19+'3-3'!C19</f>
        <v>5487782</v>
      </c>
      <c r="E19" s="29">
        <v>392417</v>
      </c>
      <c r="F19" s="29">
        <v>110295</v>
      </c>
      <c r="G19" s="29">
        <v>131087</v>
      </c>
      <c r="H19" s="31">
        <f t="shared" si="0"/>
        <v>633799</v>
      </c>
      <c r="I19" s="31">
        <v>233312</v>
      </c>
      <c r="J19" s="29">
        <v>43129</v>
      </c>
      <c r="K19" s="29">
        <v>74482</v>
      </c>
      <c r="L19" s="29">
        <v>446161</v>
      </c>
      <c r="M19" s="29">
        <v>85157</v>
      </c>
      <c r="N19" s="29">
        <f t="shared" si="1"/>
        <v>882241</v>
      </c>
      <c r="O19" s="29">
        <v>11407476</v>
      </c>
      <c r="P19" s="7" t="s">
        <v>59</v>
      </c>
      <c r="Q19" s="21"/>
    </row>
    <row r="20" spans="1:17" ht="42.75" customHeight="1">
      <c r="A20" s="6" t="s">
        <v>60</v>
      </c>
      <c r="B20" s="29">
        <v>1151831</v>
      </c>
      <c r="C20" s="29">
        <v>733001</v>
      </c>
      <c r="D20" s="31">
        <f>'3-2'!L20+'3-2'!M20+'3-2'!N20+'3-2'!O20+'3-3'!B20+'3-3'!C20</f>
        <v>9673599</v>
      </c>
      <c r="E20" s="29">
        <v>586055</v>
      </c>
      <c r="F20" s="29">
        <v>62130</v>
      </c>
      <c r="G20" s="29">
        <v>240952</v>
      </c>
      <c r="H20" s="31">
        <f t="shared" si="0"/>
        <v>889137</v>
      </c>
      <c r="I20" s="31">
        <v>324563</v>
      </c>
      <c r="J20" s="29">
        <v>73795</v>
      </c>
      <c r="K20" s="29">
        <v>130366</v>
      </c>
      <c r="L20" s="29">
        <v>555036</v>
      </c>
      <c r="M20" s="29">
        <v>79255</v>
      </c>
      <c r="N20" s="29">
        <f t="shared" si="1"/>
        <v>1163015</v>
      </c>
      <c r="O20" s="29">
        <v>18689224</v>
      </c>
      <c r="P20" s="7" t="s">
        <v>60</v>
      </c>
      <c r="Q20" s="21"/>
    </row>
    <row r="21" spans="1:17" ht="42.75" customHeight="1">
      <c r="A21" s="6" t="s">
        <v>61</v>
      </c>
      <c r="B21" s="29">
        <v>475230</v>
      </c>
      <c r="C21" s="29">
        <v>196934</v>
      </c>
      <c r="D21" s="31">
        <f>'3-2'!L21+'3-2'!M21+'3-2'!N21+'3-2'!O21+'3-3'!B21+'3-3'!C21</f>
        <v>3833705</v>
      </c>
      <c r="E21" s="29">
        <v>286957</v>
      </c>
      <c r="F21" s="29">
        <v>47025</v>
      </c>
      <c r="G21" s="29">
        <v>99523</v>
      </c>
      <c r="H21" s="31">
        <f t="shared" si="0"/>
        <v>433505</v>
      </c>
      <c r="I21" s="31">
        <v>154348</v>
      </c>
      <c r="J21" s="29">
        <v>31957</v>
      </c>
      <c r="K21" s="29">
        <v>51798</v>
      </c>
      <c r="L21" s="29">
        <v>275913</v>
      </c>
      <c r="M21" s="29">
        <v>41435</v>
      </c>
      <c r="N21" s="29">
        <f t="shared" si="1"/>
        <v>555451</v>
      </c>
      <c r="O21" s="29">
        <v>8056162</v>
      </c>
      <c r="P21" s="7" t="s">
        <v>61</v>
      </c>
      <c r="Q21" s="21"/>
    </row>
    <row r="22" spans="1:17" ht="57" customHeight="1">
      <c r="A22" s="37" t="s">
        <v>62</v>
      </c>
      <c r="B22" s="33">
        <f>SUM(B9:B21)</f>
        <v>12604861</v>
      </c>
      <c r="C22" s="33">
        <f aca="true" t="shared" si="2" ref="C22:N22">SUM(C9:C21)</f>
        <v>7729970</v>
      </c>
      <c r="D22" s="33">
        <f t="shared" si="2"/>
        <v>105702046</v>
      </c>
      <c r="E22" s="33">
        <f t="shared" si="2"/>
        <v>3660307</v>
      </c>
      <c r="F22" s="33">
        <f t="shared" si="2"/>
        <v>596220</v>
      </c>
      <c r="G22" s="33">
        <f t="shared" si="2"/>
        <v>2297595</v>
      </c>
      <c r="H22" s="33">
        <f t="shared" si="2"/>
        <v>6554122</v>
      </c>
      <c r="I22" s="42">
        <f t="shared" si="2"/>
        <v>3017356</v>
      </c>
      <c r="J22" s="33">
        <f t="shared" si="2"/>
        <v>673203</v>
      </c>
      <c r="K22" s="33">
        <f t="shared" si="2"/>
        <v>1307072</v>
      </c>
      <c r="L22" s="33">
        <f t="shared" si="2"/>
        <v>7870992</v>
      </c>
      <c r="M22" s="33">
        <f t="shared" si="2"/>
        <v>800320</v>
      </c>
      <c r="N22" s="33">
        <f t="shared" si="2"/>
        <v>13668943</v>
      </c>
      <c r="O22" s="33">
        <f>SUM(O9:O21)</f>
        <v>198963790</v>
      </c>
      <c r="P22" s="38" t="s">
        <v>62</v>
      </c>
      <c r="Q22" s="21"/>
    </row>
    <row r="23" spans="1:17" ht="57" customHeight="1">
      <c r="A23" s="6" t="s">
        <v>8</v>
      </c>
      <c r="B23" s="29">
        <v>264892</v>
      </c>
      <c r="C23" s="29">
        <v>153286</v>
      </c>
      <c r="D23" s="31">
        <f>'3-2'!L23+'3-2'!M23+'3-2'!N23+'3-2'!O23+'3-3'!B23+'3-3'!C23</f>
        <v>1731039</v>
      </c>
      <c r="E23" s="29">
        <v>134796</v>
      </c>
      <c r="F23" s="29">
        <v>20520</v>
      </c>
      <c r="G23" s="29">
        <v>44299</v>
      </c>
      <c r="H23" s="31">
        <f t="shared" si="0"/>
        <v>199615</v>
      </c>
      <c r="I23" s="31">
        <v>61493</v>
      </c>
      <c r="J23" s="29">
        <v>15389</v>
      </c>
      <c r="K23" s="29">
        <v>25832</v>
      </c>
      <c r="L23" s="29">
        <v>101311</v>
      </c>
      <c r="M23" s="29">
        <v>23149</v>
      </c>
      <c r="N23" s="29">
        <f t="shared" si="1"/>
        <v>227174</v>
      </c>
      <c r="O23" s="29">
        <v>3626254</v>
      </c>
      <c r="P23" s="7" t="s">
        <v>8</v>
      </c>
      <c r="Q23" s="21"/>
    </row>
    <row r="24" spans="1:17" ht="42.75" customHeight="1">
      <c r="A24" s="6" t="s">
        <v>9</v>
      </c>
      <c r="B24" s="29">
        <v>119750</v>
      </c>
      <c r="C24" s="29">
        <v>86389</v>
      </c>
      <c r="D24" s="31">
        <f>'3-2'!L24+'3-2'!M24+'3-2'!N24+'3-2'!O24+'3-3'!B24+'3-3'!C24</f>
        <v>862537</v>
      </c>
      <c r="E24" s="29">
        <v>93910</v>
      </c>
      <c r="F24" s="29">
        <v>1140</v>
      </c>
      <c r="G24" s="29">
        <v>29808</v>
      </c>
      <c r="H24" s="31">
        <f t="shared" si="0"/>
        <v>124858</v>
      </c>
      <c r="I24" s="31">
        <v>42675</v>
      </c>
      <c r="J24" s="29">
        <v>8051</v>
      </c>
      <c r="K24" s="29">
        <v>15342</v>
      </c>
      <c r="L24" s="29">
        <v>60322</v>
      </c>
      <c r="M24" s="29">
        <v>9871</v>
      </c>
      <c r="N24" s="29">
        <f t="shared" si="1"/>
        <v>136261</v>
      </c>
      <c r="O24" s="29">
        <v>1964970</v>
      </c>
      <c r="P24" s="7" t="s">
        <v>9</v>
      </c>
      <c r="Q24" s="21"/>
    </row>
    <row r="25" spans="1:17" ht="42.75" customHeight="1">
      <c r="A25" s="6" t="s">
        <v>71</v>
      </c>
      <c r="B25" s="29">
        <v>186455</v>
      </c>
      <c r="C25" s="29">
        <v>104556</v>
      </c>
      <c r="D25" s="31">
        <f>'3-2'!L25+'3-2'!M25+'3-2'!N25+'3-2'!O25+'3-3'!B25+'3-3'!C25</f>
        <v>1515055</v>
      </c>
      <c r="E25" s="29">
        <v>120127</v>
      </c>
      <c r="F25" s="29">
        <v>8550</v>
      </c>
      <c r="G25" s="29">
        <v>52478</v>
      </c>
      <c r="H25" s="31">
        <f t="shared" si="0"/>
        <v>181155</v>
      </c>
      <c r="I25" s="31">
        <v>69878</v>
      </c>
      <c r="J25" s="29">
        <v>14443</v>
      </c>
      <c r="K25" s="29">
        <v>25803</v>
      </c>
      <c r="L25" s="29">
        <v>109850</v>
      </c>
      <c r="M25" s="29">
        <v>11471</v>
      </c>
      <c r="N25" s="29">
        <f t="shared" si="1"/>
        <v>231445</v>
      </c>
      <c r="O25" s="29">
        <v>3540383</v>
      </c>
      <c r="P25" s="7" t="s">
        <v>71</v>
      </c>
      <c r="Q25" s="21"/>
    </row>
    <row r="26" spans="1:17" ht="42.75" customHeight="1">
      <c r="A26" s="6" t="s">
        <v>10</v>
      </c>
      <c r="B26" s="29">
        <v>79861</v>
      </c>
      <c r="C26" s="29">
        <v>37484</v>
      </c>
      <c r="D26" s="31">
        <f>'3-2'!L26+'3-2'!M26+'3-2'!N26+'3-2'!O26+'3-3'!B26+'3-3'!C26</f>
        <v>744222</v>
      </c>
      <c r="E26" s="29">
        <v>36333</v>
      </c>
      <c r="F26" s="29">
        <v>1140</v>
      </c>
      <c r="G26" s="29">
        <v>20904</v>
      </c>
      <c r="H26" s="31">
        <f t="shared" si="0"/>
        <v>58377</v>
      </c>
      <c r="I26" s="31">
        <v>30311</v>
      </c>
      <c r="J26" s="29">
        <v>5708</v>
      </c>
      <c r="K26" s="29">
        <v>10217</v>
      </c>
      <c r="L26" s="29">
        <v>41358</v>
      </c>
      <c r="M26" s="29">
        <v>3169</v>
      </c>
      <c r="N26" s="29">
        <f t="shared" si="1"/>
        <v>90763</v>
      </c>
      <c r="O26" s="29">
        <v>1429066</v>
      </c>
      <c r="P26" s="7" t="s">
        <v>10</v>
      </c>
      <c r="Q26" s="21"/>
    </row>
    <row r="27" spans="1:17" ht="42.75" customHeight="1">
      <c r="A27" s="6" t="s">
        <v>11</v>
      </c>
      <c r="B27" s="29">
        <v>85811</v>
      </c>
      <c r="C27" s="29">
        <v>35582</v>
      </c>
      <c r="D27" s="31">
        <f>'3-2'!L27+'3-2'!M27+'3-2'!N27+'3-2'!O27+'3-3'!B27+'3-3'!C27</f>
        <v>741196</v>
      </c>
      <c r="E27" s="29">
        <v>53952</v>
      </c>
      <c r="F27" s="29">
        <v>3135</v>
      </c>
      <c r="G27" s="29">
        <v>20157</v>
      </c>
      <c r="H27" s="31">
        <f t="shared" si="0"/>
        <v>77244</v>
      </c>
      <c r="I27" s="31">
        <v>26964</v>
      </c>
      <c r="J27" s="29">
        <v>6385</v>
      </c>
      <c r="K27" s="29">
        <v>9268</v>
      </c>
      <c r="L27" s="29">
        <v>60053</v>
      </c>
      <c r="M27" s="29">
        <v>4322</v>
      </c>
      <c r="N27" s="29">
        <f t="shared" si="1"/>
        <v>106992</v>
      </c>
      <c r="O27" s="29">
        <v>1471307</v>
      </c>
      <c r="P27" s="7" t="s">
        <v>11</v>
      </c>
      <c r="Q27" s="21"/>
    </row>
    <row r="28" spans="1:17" ht="42.75" customHeight="1">
      <c r="A28" s="6" t="s">
        <v>12</v>
      </c>
      <c r="B28" s="29">
        <v>108856</v>
      </c>
      <c r="C28" s="29">
        <v>46043</v>
      </c>
      <c r="D28" s="31">
        <f>'3-2'!L28+'3-2'!M28+'3-2'!N28+'3-2'!O28+'3-3'!B28+'3-3'!C28</f>
        <v>731725</v>
      </c>
      <c r="E28" s="29">
        <v>60696</v>
      </c>
      <c r="F28" s="29">
        <v>55290</v>
      </c>
      <c r="G28" s="29">
        <v>20773</v>
      </c>
      <c r="H28" s="31">
        <f t="shared" si="0"/>
        <v>136759</v>
      </c>
      <c r="I28" s="31">
        <v>39485</v>
      </c>
      <c r="J28" s="29">
        <v>8892</v>
      </c>
      <c r="K28" s="29">
        <v>11043</v>
      </c>
      <c r="L28" s="29">
        <v>69613</v>
      </c>
      <c r="M28" s="29">
        <v>21164</v>
      </c>
      <c r="N28" s="29">
        <f t="shared" si="1"/>
        <v>150197</v>
      </c>
      <c r="O28" s="29">
        <v>1690175</v>
      </c>
      <c r="P28" s="7" t="s">
        <v>12</v>
      </c>
      <c r="Q28" s="21"/>
    </row>
    <row r="29" spans="1:17" ht="57" customHeight="1">
      <c r="A29" s="8" t="s">
        <v>63</v>
      </c>
      <c r="B29" s="29">
        <f>SUM(B23:B28)</f>
        <v>845625</v>
      </c>
      <c r="C29" s="29">
        <f>SUM(C23:C28)</f>
        <v>463340</v>
      </c>
      <c r="D29" s="29">
        <f>SUM(D23:D28)</f>
        <v>6325774</v>
      </c>
      <c r="E29" s="29">
        <f aca="true" t="shared" si="3" ref="E29:O29">SUM(E23:E28)</f>
        <v>499814</v>
      </c>
      <c r="F29" s="29">
        <f t="shared" si="3"/>
        <v>89775</v>
      </c>
      <c r="G29" s="29">
        <f t="shared" si="3"/>
        <v>188419</v>
      </c>
      <c r="H29" s="31">
        <f t="shared" si="3"/>
        <v>778008</v>
      </c>
      <c r="I29" s="31">
        <f t="shared" si="3"/>
        <v>270806</v>
      </c>
      <c r="J29" s="29">
        <f t="shared" si="3"/>
        <v>58868</v>
      </c>
      <c r="K29" s="29">
        <f t="shared" si="3"/>
        <v>97505</v>
      </c>
      <c r="L29" s="29">
        <f t="shared" si="3"/>
        <v>442507</v>
      </c>
      <c r="M29" s="29">
        <f t="shared" si="3"/>
        <v>73146</v>
      </c>
      <c r="N29" s="29">
        <f t="shared" si="3"/>
        <v>942832</v>
      </c>
      <c r="O29" s="29">
        <f t="shared" si="3"/>
        <v>13722155</v>
      </c>
      <c r="P29" s="3" t="s">
        <v>63</v>
      </c>
      <c r="Q29" s="21"/>
    </row>
    <row r="30" spans="1:17" ht="57" customHeight="1">
      <c r="A30" s="8" t="s">
        <v>64</v>
      </c>
      <c r="B30" s="29">
        <f>B29+B22</f>
        <v>13450486</v>
      </c>
      <c r="C30" s="29">
        <f>C29+C22</f>
        <v>8193310</v>
      </c>
      <c r="D30" s="29">
        <f>D29+D22</f>
        <v>112027820</v>
      </c>
      <c r="E30" s="29">
        <f aca="true" t="shared" si="4" ref="E30:O30">E29+E22</f>
        <v>4160121</v>
      </c>
      <c r="F30" s="29">
        <f t="shared" si="4"/>
        <v>685995</v>
      </c>
      <c r="G30" s="29">
        <f t="shared" si="4"/>
        <v>2486014</v>
      </c>
      <c r="H30" s="31">
        <f t="shared" si="4"/>
        <v>7332130</v>
      </c>
      <c r="I30" s="31">
        <f t="shared" si="4"/>
        <v>3288162</v>
      </c>
      <c r="J30" s="29">
        <f t="shared" si="4"/>
        <v>732071</v>
      </c>
      <c r="K30" s="29">
        <f t="shared" si="4"/>
        <v>1404577</v>
      </c>
      <c r="L30" s="29">
        <f t="shared" si="4"/>
        <v>8313499</v>
      </c>
      <c r="M30" s="29">
        <f t="shared" si="4"/>
        <v>873466</v>
      </c>
      <c r="N30" s="29">
        <f t="shared" si="4"/>
        <v>14611775</v>
      </c>
      <c r="O30" s="29">
        <f t="shared" si="4"/>
        <v>212685945</v>
      </c>
      <c r="P30" s="3" t="s">
        <v>64</v>
      </c>
      <c r="Q30" s="21"/>
    </row>
    <row r="31" spans="1:16" ht="22.5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3" spans="2:15" ht="13.5"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</row>
  </sheetData>
  <sheetProtection/>
  <mergeCells count="13">
    <mergeCell ref="U6:U7"/>
    <mergeCell ref="B6:B7"/>
    <mergeCell ref="C6:C7"/>
    <mergeCell ref="E6:E7"/>
    <mergeCell ref="F6:F7"/>
    <mergeCell ref="G6:G7"/>
    <mergeCell ref="I6:I7"/>
    <mergeCell ref="J6:K7"/>
    <mergeCell ref="L6:M7"/>
    <mergeCell ref="N6:N8"/>
    <mergeCell ref="H6:H8"/>
    <mergeCell ref="D6:D8"/>
    <mergeCell ref="O6:O8"/>
  </mergeCells>
  <printOptions horizontalCentered="1"/>
  <pageMargins left="0.8267716535433072" right="0.7874015748031497" top="0.3937007874015748" bottom="0.3937007874015748" header="0.5118110236220472" footer="0.5118110236220472"/>
  <pageSetup horizontalDpi="600" verticalDpi="600" orientation="portrait" pageOrder="overThenDown" paperSize="9" scale="70" r:id="rId1"/>
  <ignoredErrors>
    <ignoredError sqref="H22 N2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33"/>
  <sheetViews>
    <sheetView showZeros="0" view="pageBreakPreview" zoomScale="80" zoomScaleNormal="75" zoomScaleSheetLayoutView="80" zoomScalePageLayoutView="0" workbookViewId="0" topLeftCell="A1">
      <pane xSplit="1" ySplit="8" topLeftCell="B9" activePane="bottomRight" state="frozen"/>
      <selection pane="topLeft" activeCell="C43" sqref="C43"/>
      <selection pane="topRight" activeCell="C43" sqref="C43"/>
      <selection pane="bottomLeft" activeCell="C43" sqref="C43"/>
      <selection pane="bottomRight" activeCell="C43" sqref="C43"/>
    </sheetView>
  </sheetViews>
  <sheetFormatPr defaultColWidth="9.375" defaultRowHeight="13.5"/>
  <cols>
    <col min="1" max="1" width="11.875" style="13" customWidth="1"/>
    <col min="2" max="6" width="14.00390625" style="13" customWidth="1"/>
    <col min="7" max="8" width="14.625" style="13" customWidth="1"/>
    <col min="9" max="9" width="14.00390625" style="13" customWidth="1"/>
    <col min="10" max="10" width="14.625" style="13" customWidth="1"/>
    <col min="11" max="15" width="14.00390625" style="13" customWidth="1"/>
    <col min="16" max="16" width="11.875" style="13" customWidth="1"/>
    <col min="17" max="16384" width="9.375" style="13" customWidth="1"/>
  </cols>
  <sheetData>
    <row r="1" spans="1:15" ht="18" customHeight="1">
      <c r="A1" s="1" t="s">
        <v>147</v>
      </c>
      <c r="B1" s="1"/>
      <c r="O1" s="1"/>
    </row>
    <row r="2" spans="1:15" ht="18" customHeight="1">
      <c r="A2" s="17"/>
      <c r="B2" s="17"/>
      <c r="O2" s="17"/>
    </row>
    <row r="3" spans="1:15" ht="18" customHeight="1">
      <c r="A3" s="17"/>
      <c r="B3" s="17"/>
      <c r="J3" s="39"/>
      <c r="K3" s="39"/>
      <c r="L3" s="39"/>
      <c r="M3" s="39"/>
      <c r="N3" s="39"/>
      <c r="O3" s="17"/>
    </row>
    <row r="4" spans="1:16" s="18" customFormat="1" ht="30.75" customHeight="1">
      <c r="A4" s="19" t="s">
        <v>69</v>
      </c>
      <c r="B4" s="19"/>
      <c r="C4" s="19"/>
      <c r="D4" s="19"/>
      <c r="E4" s="19"/>
      <c r="F4" s="19"/>
      <c r="G4" s="19"/>
      <c r="H4" s="19"/>
      <c r="I4" s="19"/>
      <c r="J4" s="9"/>
      <c r="K4" s="11"/>
      <c r="L4" s="11"/>
      <c r="M4" s="11"/>
      <c r="N4" s="11"/>
      <c r="O4" s="19"/>
      <c r="P4" s="19"/>
    </row>
    <row r="5" spans="1:16" s="41" customFormat="1" ht="30.75" customHeight="1">
      <c r="A5" s="27"/>
      <c r="B5" s="27"/>
      <c r="J5" s="46"/>
      <c r="K5" s="46"/>
      <c r="L5" s="46"/>
      <c r="M5" s="46"/>
      <c r="N5" s="82"/>
      <c r="O5" s="27"/>
      <c r="P5" s="44" t="s">
        <v>37</v>
      </c>
    </row>
    <row r="6" spans="1:16" s="55" customFormat="1" ht="18.75" customHeight="1">
      <c r="A6" s="51"/>
      <c r="B6" s="80" t="s">
        <v>125</v>
      </c>
      <c r="C6" s="80" t="s">
        <v>138</v>
      </c>
      <c r="D6" s="80" t="s">
        <v>141</v>
      </c>
      <c r="E6" s="129" t="s">
        <v>129</v>
      </c>
      <c r="F6" s="130"/>
      <c r="G6" s="130"/>
      <c r="H6" s="130"/>
      <c r="I6" s="131" t="s">
        <v>129</v>
      </c>
      <c r="J6" s="131"/>
      <c r="K6" s="131"/>
      <c r="L6" s="131"/>
      <c r="M6" s="131"/>
      <c r="N6" s="131"/>
      <c r="O6" s="132"/>
      <c r="P6" s="51"/>
    </row>
    <row r="7" spans="1:16" s="55" customFormat="1" ht="18.75" customHeight="1">
      <c r="A7" s="56" t="s">
        <v>55</v>
      </c>
      <c r="B7" s="81" t="s">
        <v>126</v>
      </c>
      <c r="C7" s="81" t="s">
        <v>139</v>
      </c>
      <c r="D7" s="108" t="s">
        <v>142</v>
      </c>
      <c r="E7" s="71" t="s">
        <v>34</v>
      </c>
      <c r="F7" s="96" t="s">
        <v>137</v>
      </c>
      <c r="G7" s="72" t="s">
        <v>51</v>
      </c>
      <c r="H7" s="72" t="s">
        <v>51</v>
      </c>
      <c r="I7" s="72" t="s">
        <v>136</v>
      </c>
      <c r="J7" s="48" t="s">
        <v>135</v>
      </c>
      <c r="K7" s="99" t="s">
        <v>134</v>
      </c>
      <c r="L7" s="100" t="s">
        <v>123</v>
      </c>
      <c r="M7" s="101" t="s">
        <v>124</v>
      </c>
      <c r="N7" s="102" t="s">
        <v>121</v>
      </c>
      <c r="O7" s="105" t="s">
        <v>127</v>
      </c>
      <c r="P7" s="56" t="s">
        <v>55</v>
      </c>
    </row>
    <row r="8" spans="1:16" s="55" customFormat="1" ht="18.75" customHeight="1">
      <c r="A8" s="60"/>
      <c r="B8" s="24" t="s">
        <v>38</v>
      </c>
      <c r="C8" s="24" t="s">
        <v>38</v>
      </c>
      <c r="D8" s="24" t="s">
        <v>38</v>
      </c>
      <c r="E8" s="73"/>
      <c r="F8" s="97" t="s">
        <v>53</v>
      </c>
      <c r="G8" s="74" t="s">
        <v>95</v>
      </c>
      <c r="H8" s="74" t="s">
        <v>96</v>
      </c>
      <c r="I8" s="74" t="s">
        <v>122</v>
      </c>
      <c r="J8" s="98" t="s">
        <v>54</v>
      </c>
      <c r="K8" s="23" t="s">
        <v>133</v>
      </c>
      <c r="L8" s="103" t="s">
        <v>53</v>
      </c>
      <c r="M8" s="97" t="s">
        <v>120</v>
      </c>
      <c r="N8" s="104" t="s">
        <v>53</v>
      </c>
      <c r="O8" s="106" t="s">
        <v>128</v>
      </c>
      <c r="P8" s="60"/>
    </row>
    <row r="9" spans="1:18" ht="43.5" customHeight="1">
      <c r="A9" s="6" t="s">
        <v>2</v>
      </c>
      <c r="B9" s="29">
        <v>0</v>
      </c>
      <c r="C9" s="31">
        <v>416707</v>
      </c>
      <c r="D9" s="29">
        <v>670079</v>
      </c>
      <c r="E9" s="29">
        <v>20790</v>
      </c>
      <c r="F9" s="29">
        <v>0</v>
      </c>
      <c r="G9" s="31">
        <v>48310</v>
      </c>
      <c r="H9" s="31">
        <v>273789</v>
      </c>
      <c r="I9" s="31">
        <v>72749</v>
      </c>
      <c r="J9" s="31">
        <v>0</v>
      </c>
      <c r="K9" s="29">
        <v>377841</v>
      </c>
      <c r="L9" s="31">
        <v>438988</v>
      </c>
      <c r="M9" s="29">
        <v>47653</v>
      </c>
      <c r="N9" s="29">
        <v>3858034</v>
      </c>
      <c r="O9" s="30">
        <v>134995</v>
      </c>
      <c r="P9" s="7" t="s">
        <v>2</v>
      </c>
      <c r="Q9" s="21"/>
      <c r="R9" s="88"/>
    </row>
    <row r="10" spans="1:18" ht="42.75" customHeight="1">
      <c r="A10" s="6" t="s">
        <v>3</v>
      </c>
      <c r="B10" s="29">
        <v>0</v>
      </c>
      <c r="C10" s="31">
        <v>213406</v>
      </c>
      <c r="D10" s="29">
        <v>262827</v>
      </c>
      <c r="E10" s="29">
        <v>1940</v>
      </c>
      <c r="F10" s="29">
        <v>0</v>
      </c>
      <c r="G10" s="31">
        <v>10770</v>
      </c>
      <c r="H10" s="31">
        <v>102810</v>
      </c>
      <c r="I10" s="31">
        <v>2659</v>
      </c>
      <c r="J10" s="31">
        <v>0</v>
      </c>
      <c r="K10" s="29">
        <v>161734</v>
      </c>
      <c r="L10" s="31">
        <v>142571</v>
      </c>
      <c r="M10" s="29">
        <v>17848</v>
      </c>
      <c r="N10" s="29">
        <v>1330124</v>
      </c>
      <c r="O10" s="30">
        <v>41568</v>
      </c>
      <c r="P10" s="7" t="s">
        <v>3</v>
      </c>
      <c r="Q10" s="21"/>
      <c r="R10" s="88"/>
    </row>
    <row r="11" spans="1:18" ht="42.75" customHeight="1">
      <c r="A11" s="6" t="s">
        <v>4</v>
      </c>
      <c r="B11" s="29">
        <v>0</v>
      </c>
      <c r="C11" s="31">
        <v>502119</v>
      </c>
      <c r="D11" s="29">
        <v>369308</v>
      </c>
      <c r="E11" s="29">
        <v>2465</v>
      </c>
      <c r="F11" s="29">
        <v>705</v>
      </c>
      <c r="G11" s="31">
        <v>11335</v>
      </c>
      <c r="H11" s="31">
        <v>67511</v>
      </c>
      <c r="I11" s="31">
        <v>7953</v>
      </c>
      <c r="J11" s="31">
        <v>0</v>
      </c>
      <c r="K11" s="29">
        <v>252119</v>
      </c>
      <c r="L11" s="31">
        <v>145031</v>
      </c>
      <c r="M11" s="29">
        <v>21198</v>
      </c>
      <c r="N11" s="29">
        <v>2099785</v>
      </c>
      <c r="O11" s="30">
        <v>83360</v>
      </c>
      <c r="P11" s="7" t="s">
        <v>4</v>
      </c>
      <c r="Q11" s="21"/>
      <c r="R11" s="88"/>
    </row>
    <row r="12" spans="1:18" ht="42.75" customHeight="1">
      <c r="A12" s="6" t="s">
        <v>5</v>
      </c>
      <c r="B12" s="29">
        <v>0</v>
      </c>
      <c r="C12" s="31">
        <v>197735</v>
      </c>
      <c r="D12" s="31">
        <v>254619</v>
      </c>
      <c r="E12" s="31">
        <v>527</v>
      </c>
      <c r="F12" s="29">
        <v>16364</v>
      </c>
      <c r="G12" s="31">
        <v>12838</v>
      </c>
      <c r="H12" s="31">
        <v>71610</v>
      </c>
      <c r="I12" s="31">
        <v>0</v>
      </c>
      <c r="J12" s="31">
        <v>0</v>
      </c>
      <c r="K12" s="29">
        <v>96190</v>
      </c>
      <c r="L12" s="31">
        <v>94405</v>
      </c>
      <c r="M12" s="29">
        <v>11955</v>
      </c>
      <c r="N12" s="29">
        <v>1051859</v>
      </c>
      <c r="O12" s="30">
        <v>121665</v>
      </c>
      <c r="P12" s="7" t="s">
        <v>5</v>
      </c>
      <c r="Q12" s="21"/>
      <c r="R12" s="88"/>
    </row>
    <row r="13" spans="1:18" ht="42.75" customHeight="1">
      <c r="A13" s="6" t="s">
        <v>6</v>
      </c>
      <c r="B13" s="29">
        <v>0</v>
      </c>
      <c r="C13" s="31">
        <v>229522</v>
      </c>
      <c r="D13" s="29">
        <v>364912</v>
      </c>
      <c r="E13" s="29">
        <v>14</v>
      </c>
      <c r="F13" s="29">
        <v>0</v>
      </c>
      <c r="G13" s="31">
        <v>8042</v>
      </c>
      <c r="H13" s="31">
        <v>215118</v>
      </c>
      <c r="I13" s="31">
        <v>15412</v>
      </c>
      <c r="J13" s="31">
        <v>0</v>
      </c>
      <c r="K13" s="29">
        <v>89390</v>
      </c>
      <c r="L13" s="31">
        <v>165208</v>
      </c>
      <c r="M13" s="29">
        <v>16835</v>
      </c>
      <c r="N13" s="29">
        <v>1342701</v>
      </c>
      <c r="O13" s="30">
        <v>32625</v>
      </c>
      <c r="P13" s="7" t="s">
        <v>6</v>
      </c>
      <c r="Q13" s="21"/>
      <c r="R13" s="88"/>
    </row>
    <row r="14" spans="1:18" ht="42.75" customHeight="1">
      <c r="A14" s="6" t="s">
        <v>7</v>
      </c>
      <c r="B14" s="29">
        <v>0</v>
      </c>
      <c r="C14" s="31">
        <v>142239</v>
      </c>
      <c r="D14" s="29">
        <v>202555</v>
      </c>
      <c r="E14" s="29">
        <v>0</v>
      </c>
      <c r="F14" s="29">
        <v>0</v>
      </c>
      <c r="G14" s="31">
        <v>25498</v>
      </c>
      <c r="H14" s="31">
        <v>144870</v>
      </c>
      <c r="I14" s="31">
        <v>10274</v>
      </c>
      <c r="J14" s="31">
        <v>0</v>
      </c>
      <c r="K14" s="29">
        <v>94073</v>
      </c>
      <c r="L14" s="31">
        <v>96150</v>
      </c>
      <c r="M14" s="29">
        <v>9659</v>
      </c>
      <c r="N14" s="29">
        <v>887123</v>
      </c>
      <c r="O14" s="30">
        <v>77020</v>
      </c>
      <c r="P14" s="7" t="s">
        <v>7</v>
      </c>
      <c r="Q14" s="21"/>
      <c r="R14" s="88"/>
    </row>
    <row r="15" spans="1:18" ht="42.75" customHeight="1">
      <c r="A15" s="6" t="s">
        <v>45</v>
      </c>
      <c r="B15" s="29">
        <v>0</v>
      </c>
      <c r="C15" s="31">
        <v>148440</v>
      </c>
      <c r="D15" s="29">
        <v>165216</v>
      </c>
      <c r="E15" s="29">
        <v>1653</v>
      </c>
      <c r="F15" s="29">
        <v>0</v>
      </c>
      <c r="G15" s="31">
        <v>4998</v>
      </c>
      <c r="H15" s="31">
        <v>55398</v>
      </c>
      <c r="I15" s="31">
        <v>60926</v>
      </c>
      <c r="J15" s="31">
        <v>0</v>
      </c>
      <c r="K15" s="29">
        <v>63771</v>
      </c>
      <c r="L15" s="31">
        <v>88699</v>
      </c>
      <c r="M15" s="29">
        <v>9848</v>
      </c>
      <c r="N15" s="29">
        <v>603359</v>
      </c>
      <c r="O15" s="30">
        <v>7893</v>
      </c>
      <c r="P15" s="7" t="s">
        <v>45</v>
      </c>
      <c r="Q15" s="21"/>
      <c r="R15" s="88"/>
    </row>
    <row r="16" spans="1:18" ht="42.75" customHeight="1">
      <c r="A16" s="6" t="s">
        <v>56</v>
      </c>
      <c r="B16" s="29">
        <v>0</v>
      </c>
      <c r="C16" s="31">
        <v>266971</v>
      </c>
      <c r="D16" s="29">
        <v>258071</v>
      </c>
      <c r="E16" s="29">
        <v>36765</v>
      </c>
      <c r="F16" s="29">
        <v>0</v>
      </c>
      <c r="G16" s="31">
        <v>19612</v>
      </c>
      <c r="H16" s="31">
        <v>32690</v>
      </c>
      <c r="I16" s="31">
        <v>0</v>
      </c>
      <c r="J16" s="31">
        <v>0</v>
      </c>
      <c r="K16" s="29">
        <v>118069</v>
      </c>
      <c r="L16" s="31">
        <v>112590</v>
      </c>
      <c r="M16" s="29">
        <v>14893</v>
      </c>
      <c r="N16" s="29">
        <v>1482932</v>
      </c>
      <c r="O16" s="30">
        <v>65339</v>
      </c>
      <c r="P16" s="7" t="s">
        <v>56</v>
      </c>
      <c r="Q16" s="21"/>
      <c r="R16" s="88"/>
    </row>
    <row r="17" spans="1:18" ht="42.75" customHeight="1">
      <c r="A17" s="6" t="s">
        <v>57</v>
      </c>
      <c r="B17" s="29">
        <v>0</v>
      </c>
      <c r="C17" s="31">
        <v>129209</v>
      </c>
      <c r="D17" s="29">
        <v>150286</v>
      </c>
      <c r="E17" s="29">
        <v>846</v>
      </c>
      <c r="F17" s="29">
        <v>0</v>
      </c>
      <c r="G17" s="31">
        <v>18111</v>
      </c>
      <c r="H17" s="31">
        <v>14594</v>
      </c>
      <c r="I17" s="31">
        <v>153500</v>
      </c>
      <c r="J17" s="31">
        <v>0</v>
      </c>
      <c r="K17" s="29">
        <v>59496</v>
      </c>
      <c r="L17" s="31">
        <v>78184</v>
      </c>
      <c r="M17" s="29">
        <v>7688</v>
      </c>
      <c r="N17" s="29">
        <v>725994</v>
      </c>
      <c r="O17" s="30">
        <v>42996</v>
      </c>
      <c r="P17" s="7" t="s">
        <v>57</v>
      </c>
      <c r="Q17" s="21"/>
      <c r="R17" s="88"/>
    </row>
    <row r="18" spans="1:18" ht="42.75" customHeight="1">
      <c r="A18" s="6" t="s">
        <v>58</v>
      </c>
      <c r="B18" s="29">
        <v>0</v>
      </c>
      <c r="C18" s="31">
        <v>123132</v>
      </c>
      <c r="D18" s="29">
        <v>157263</v>
      </c>
      <c r="E18" s="29">
        <v>242</v>
      </c>
      <c r="F18" s="29">
        <v>0</v>
      </c>
      <c r="G18" s="31">
        <v>21847</v>
      </c>
      <c r="H18" s="31">
        <v>24907</v>
      </c>
      <c r="I18" s="31">
        <v>12866</v>
      </c>
      <c r="J18" s="31">
        <v>0</v>
      </c>
      <c r="K18" s="29">
        <v>44607</v>
      </c>
      <c r="L18" s="31">
        <v>70378</v>
      </c>
      <c r="M18" s="29">
        <v>8986</v>
      </c>
      <c r="N18" s="29">
        <v>775015</v>
      </c>
      <c r="O18" s="30">
        <v>5961</v>
      </c>
      <c r="P18" s="7" t="s">
        <v>58</v>
      </c>
      <c r="Q18" s="21"/>
      <c r="R18" s="88"/>
    </row>
    <row r="19" spans="1:18" ht="42.75" customHeight="1">
      <c r="A19" s="6" t="s">
        <v>59</v>
      </c>
      <c r="B19" s="29">
        <v>0</v>
      </c>
      <c r="C19" s="31">
        <v>244510</v>
      </c>
      <c r="D19" s="29">
        <v>231489</v>
      </c>
      <c r="E19" s="29">
        <v>20944</v>
      </c>
      <c r="F19" s="29">
        <v>75778</v>
      </c>
      <c r="G19" s="31">
        <v>15377</v>
      </c>
      <c r="H19" s="31">
        <v>40983</v>
      </c>
      <c r="I19" s="31">
        <v>0</v>
      </c>
      <c r="J19" s="31">
        <v>0</v>
      </c>
      <c r="K19" s="29">
        <v>95232</v>
      </c>
      <c r="L19" s="31">
        <v>54873</v>
      </c>
      <c r="M19" s="29">
        <v>8822</v>
      </c>
      <c r="N19" s="29">
        <v>1027782</v>
      </c>
      <c r="O19" s="31">
        <v>21862</v>
      </c>
      <c r="P19" s="7" t="s">
        <v>59</v>
      </c>
      <c r="Q19" s="21"/>
      <c r="R19" s="88"/>
    </row>
    <row r="20" spans="1:18" ht="42.75" customHeight="1">
      <c r="A20" s="6" t="s">
        <v>60</v>
      </c>
      <c r="B20" s="29">
        <v>0</v>
      </c>
      <c r="C20" s="31">
        <v>339893</v>
      </c>
      <c r="D20" s="29">
        <v>290379</v>
      </c>
      <c r="E20" s="29">
        <v>2398</v>
      </c>
      <c r="F20" s="29">
        <v>17125</v>
      </c>
      <c r="G20" s="31">
        <v>7740</v>
      </c>
      <c r="H20" s="31">
        <v>29180</v>
      </c>
      <c r="I20" s="31">
        <v>3307</v>
      </c>
      <c r="J20" s="31">
        <v>0</v>
      </c>
      <c r="K20" s="29">
        <v>166735</v>
      </c>
      <c r="L20" s="31">
        <v>142746</v>
      </c>
      <c r="M20" s="29">
        <v>18254</v>
      </c>
      <c r="N20" s="29">
        <v>1871280</v>
      </c>
      <c r="O20" s="30">
        <v>195457</v>
      </c>
      <c r="P20" s="7" t="s">
        <v>60</v>
      </c>
      <c r="Q20" s="21"/>
      <c r="R20" s="88"/>
    </row>
    <row r="21" spans="1:18" ht="42.75" customHeight="1">
      <c r="A21" s="6" t="s">
        <v>61</v>
      </c>
      <c r="B21" s="29">
        <v>0</v>
      </c>
      <c r="C21" s="31">
        <v>174497</v>
      </c>
      <c r="D21" s="29">
        <v>155866</v>
      </c>
      <c r="E21" s="29">
        <v>1303</v>
      </c>
      <c r="F21" s="29">
        <v>4608</v>
      </c>
      <c r="G21" s="31">
        <v>10744</v>
      </c>
      <c r="H21" s="31">
        <v>48431</v>
      </c>
      <c r="I21" s="31">
        <v>0</v>
      </c>
      <c r="J21" s="31">
        <v>0</v>
      </c>
      <c r="K21" s="29">
        <v>92735</v>
      </c>
      <c r="L21" s="31">
        <v>47669</v>
      </c>
      <c r="M21" s="29">
        <v>5971</v>
      </c>
      <c r="N21" s="29">
        <v>781264</v>
      </c>
      <c r="O21" s="30">
        <v>30885</v>
      </c>
      <c r="P21" s="7" t="s">
        <v>61</v>
      </c>
      <c r="Q21" s="21"/>
      <c r="R21" s="88"/>
    </row>
    <row r="22" spans="1:18" ht="57" customHeight="1">
      <c r="A22" s="37" t="s">
        <v>62</v>
      </c>
      <c r="B22" s="29">
        <f aca="true" t="shared" si="0" ref="B22:L22">SUM(B9:B21)</f>
        <v>0</v>
      </c>
      <c r="C22" s="33">
        <f t="shared" si="0"/>
        <v>3128380</v>
      </c>
      <c r="D22" s="33">
        <f t="shared" si="0"/>
        <v>3532870</v>
      </c>
      <c r="E22" s="33">
        <f t="shared" si="0"/>
        <v>89887</v>
      </c>
      <c r="F22" s="33">
        <f t="shared" si="0"/>
        <v>114580</v>
      </c>
      <c r="G22" s="42">
        <f t="shared" si="0"/>
        <v>215222</v>
      </c>
      <c r="H22" s="42">
        <f t="shared" si="0"/>
        <v>1121891</v>
      </c>
      <c r="I22" s="42">
        <f t="shared" si="0"/>
        <v>339646</v>
      </c>
      <c r="J22" s="42">
        <f t="shared" si="0"/>
        <v>0</v>
      </c>
      <c r="K22" s="33">
        <f t="shared" si="0"/>
        <v>1711992</v>
      </c>
      <c r="L22" s="42">
        <f t="shared" si="0"/>
        <v>1677492</v>
      </c>
      <c r="M22" s="33">
        <f>SUM(M9:M21)</f>
        <v>199610</v>
      </c>
      <c r="N22" s="33">
        <f>SUM(N9:N21)</f>
        <v>17837252</v>
      </c>
      <c r="O22" s="28">
        <f>SUM(O9:O21)</f>
        <v>861626</v>
      </c>
      <c r="P22" s="38" t="s">
        <v>62</v>
      </c>
      <c r="Q22" s="21"/>
      <c r="R22" s="88"/>
    </row>
    <row r="23" spans="1:18" ht="57" customHeight="1">
      <c r="A23" s="6" t="s">
        <v>8</v>
      </c>
      <c r="B23" s="29">
        <v>0</v>
      </c>
      <c r="C23" s="31">
        <v>73712</v>
      </c>
      <c r="D23" s="31">
        <v>125460</v>
      </c>
      <c r="E23" s="31">
        <v>7095</v>
      </c>
      <c r="F23" s="29">
        <v>0</v>
      </c>
      <c r="G23" s="31">
        <v>1446</v>
      </c>
      <c r="H23" s="31">
        <v>27991</v>
      </c>
      <c r="I23" s="31">
        <v>0</v>
      </c>
      <c r="J23" s="31">
        <v>0</v>
      </c>
      <c r="K23" s="29">
        <v>32665</v>
      </c>
      <c r="L23" s="31">
        <v>25833</v>
      </c>
      <c r="M23" s="29">
        <v>3545</v>
      </c>
      <c r="N23" s="29">
        <v>342152</v>
      </c>
      <c r="O23" s="30">
        <v>31283</v>
      </c>
      <c r="P23" s="7" t="s">
        <v>8</v>
      </c>
      <c r="Q23" s="21"/>
      <c r="R23" s="88"/>
    </row>
    <row r="24" spans="1:18" ht="42.75" customHeight="1">
      <c r="A24" s="6" t="s">
        <v>9</v>
      </c>
      <c r="B24" s="29">
        <v>0</v>
      </c>
      <c r="C24" s="31">
        <v>53133</v>
      </c>
      <c r="D24" s="29">
        <v>105944</v>
      </c>
      <c r="E24" s="29">
        <v>104401</v>
      </c>
      <c r="F24" s="29">
        <v>0</v>
      </c>
      <c r="G24" s="31">
        <v>884</v>
      </c>
      <c r="H24" s="31">
        <v>5096</v>
      </c>
      <c r="I24" s="31">
        <v>1954</v>
      </c>
      <c r="J24" s="31">
        <v>0</v>
      </c>
      <c r="K24" s="29">
        <v>13897</v>
      </c>
      <c r="L24" s="31">
        <v>20973</v>
      </c>
      <c r="M24" s="29">
        <v>2693</v>
      </c>
      <c r="N24" s="29">
        <v>190151</v>
      </c>
      <c r="O24" s="30">
        <v>4675</v>
      </c>
      <c r="P24" s="7" t="s">
        <v>9</v>
      </c>
      <c r="Q24" s="21"/>
      <c r="R24" s="88"/>
    </row>
    <row r="25" spans="1:18" ht="42.75" customHeight="1">
      <c r="A25" s="6" t="s">
        <v>71</v>
      </c>
      <c r="B25" s="29">
        <v>0</v>
      </c>
      <c r="C25" s="31">
        <v>76639</v>
      </c>
      <c r="D25" s="29">
        <v>84704</v>
      </c>
      <c r="E25" s="29">
        <v>0</v>
      </c>
      <c r="F25" s="29">
        <v>0</v>
      </c>
      <c r="G25" s="31">
        <v>832</v>
      </c>
      <c r="H25" s="31">
        <v>13039</v>
      </c>
      <c r="I25" s="31">
        <v>10336</v>
      </c>
      <c r="J25" s="31">
        <v>0</v>
      </c>
      <c r="K25" s="29">
        <v>17461</v>
      </c>
      <c r="L25" s="31">
        <v>23713</v>
      </c>
      <c r="M25" s="29">
        <v>3229</v>
      </c>
      <c r="N25" s="29">
        <v>390717</v>
      </c>
      <c r="O25" s="30">
        <v>6843</v>
      </c>
      <c r="P25" s="7" t="s">
        <v>71</v>
      </c>
      <c r="Q25" s="21"/>
      <c r="R25" s="88"/>
    </row>
    <row r="26" spans="1:18" ht="42.75" customHeight="1">
      <c r="A26" s="6" t="s">
        <v>10</v>
      </c>
      <c r="B26" s="29">
        <v>0</v>
      </c>
      <c r="C26" s="31">
        <v>33181</v>
      </c>
      <c r="D26" s="29">
        <v>71539</v>
      </c>
      <c r="E26" s="29">
        <v>0</v>
      </c>
      <c r="F26" s="29">
        <v>0</v>
      </c>
      <c r="G26" s="31">
        <v>7038</v>
      </c>
      <c r="H26" s="31">
        <v>1163</v>
      </c>
      <c r="I26" s="31">
        <v>0</v>
      </c>
      <c r="J26" s="31">
        <v>0</v>
      </c>
      <c r="K26" s="29">
        <v>41433</v>
      </c>
      <c r="L26" s="31">
        <v>6203</v>
      </c>
      <c r="M26" s="29">
        <v>1193</v>
      </c>
      <c r="N26" s="29">
        <v>148500</v>
      </c>
      <c r="O26" s="30">
        <v>912</v>
      </c>
      <c r="P26" s="7" t="s">
        <v>10</v>
      </c>
      <c r="Q26" s="21"/>
      <c r="R26" s="88"/>
    </row>
    <row r="27" spans="1:18" ht="42.75" customHeight="1">
      <c r="A27" s="6" t="s">
        <v>11</v>
      </c>
      <c r="B27" s="29">
        <v>0</v>
      </c>
      <c r="C27" s="31">
        <v>41760</v>
      </c>
      <c r="D27" s="29">
        <v>89077</v>
      </c>
      <c r="E27" s="29">
        <v>0</v>
      </c>
      <c r="F27" s="29">
        <v>0</v>
      </c>
      <c r="G27" s="31">
        <v>1193</v>
      </c>
      <c r="H27" s="31">
        <v>3242</v>
      </c>
      <c r="I27" s="31">
        <v>0</v>
      </c>
      <c r="J27" s="31">
        <v>0</v>
      </c>
      <c r="K27" s="29">
        <v>37982</v>
      </c>
      <c r="L27" s="31">
        <v>7951</v>
      </c>
      <c r="M27" s="29">
        <v>1141</v>
      </c>
      <c r="N27" s="29">
        <v>154836</v>
      </c>
      <c r="O27" s="30">
        <v>840</v>
      </c>
      <c r="P27" s="7" t="s">
        <v>11</v>
      </c>
      <c r="Q27" s="21"/>
      <c r="R27" s="88"/>
    </row>
    <row r="28" spans="1:18" ht="42.75" customHeight="1">
      <c r="A28" s="6" t="s">
        <v>12</v>
      </c>
      <c r="B28" s="29">
        <v>0</v>
      </c>
      <c r="C28" s="31">
        <v>47301</v>
      </c>
      <c r="D28" s="31">
        <v>100579</v>
      </c>
      <c r="E28" s="31">
        <v>0</v>
      </c>
      <c r="F28" s="29">
        <v>0</v>
      </c>
      <c r="G28" s="31">
        <v>833</v>
      </c>
      <c r="H28" s="31">
        <v>20258</v>
      </c>
      <c r="I28" s="31">
        <v>0</v>
      </c>
      <c r="J28" s="31">
        <v>0</v>
      </c>
      <c r="K28" s="29">
        <v>13416</v>
      </c>
      <c r="L28" s="31">
        <v>10784</v>
      </c>
      <c r="M28" s="29">
        <v>1520</v>
      </c>
      <c r="N28" s="29">
        <v>193138</v>
      </c>
      <c r="O28" s="137">
        <v>19737</v>
      </c>
      <c r="P28" s="7" t="s">
        <v>12</v>
      </c>
      <c r="Q28" s="21"/>
      <c r="R28" s="88"/>
    </row>
    <row r="29" spans="1:18" ht="57" customHeight="1">
      <c r="A29" s="8" t="s">
        <v>63</v>
      </c>
      <c r="B29" s="29">
        <f aca="true" t="shared" si="1" ref="B29:N29">SUM(B23:B28)</f>
        <v>0</v>
      </c>
      <c r="C29" s="31">
        <f t="shared" si="1"/>
        <v>325726</v>
      </c>
      <c r="D29" s="31">
        <f>SUM(D23:D28)</f>
        <v>577303</v>
      </c>
      <c r="E29" s="31">
        <f t="shared" si="1"/>
        <v>111496</v>
      </c>
      <c r="F29" s="31">
        <f t="shared" si="1"/>
        <v>0</v>
      </c>
      <c r="G29" s="31">
        <f t="shared" si="1"/>
        <v>12226</v>
      </c>
      <c r="H29" s="31">
        <f t="shared" si="1"/>
        <v>70789</v>
      </c>
      <c r="I29" s="31">
        <f t="shared" si="1"/>
        <v>12290</v>
      </c>
      <c r="J29" s="31">
        <f t="shared" si="1"/>
        <v>0</v>
      </c>
      <c r="K29" s="29">
        <f t="shared" si="1"/>
        <v>156854</v>
      </c>
      <c r="L29" s="31">
        <f t="shared" si="1"/>
        <v>95457</v>
      </c>
      <c r="M29" s="29">
        <f t="shared" si="1"/>
        <v>13321</v>
      </c>
      <c r="N29" s="29">
        <f t="shared" si="1"/>
        <v>1419494</v>
      </c>
      <c r="O29" s="32">
        <f>SUM(O23:O28)</f>
        <v>64290</v>
      </c>
      <c r="P29" s="3" t="s">
        <v>63</v>
      </c>
      <c r="Q29" s="21"/>
      <c r="R29" s="21"/>
    </row>
    <row r="30" spans="1:18" ht="57" customHeight="1">
      <c r="A30" s="8" t="s">
        <v>64</v>
      </c>
      <c r="B30" s="29">
        <f aca="true" t="shared" si="2" ref="B30:N30">B29+B22</f>
        <v>0</v>
      </c>
      <c r="C30" s="31">
        <f t="shared" si="2"/>
        <v>3454106</v>
      </c>
      <c r="D30" s="31">
        <f>D29+D22</f>
        <v>4110173</v>
      </c>
      <c r="E30" s="31">
        <f t="shared" si="2"/>
        <v>201383</v>
      </c>
      <c r="F30" s="31">
        <f t="shared" si="2"/>
        <v>114580</v>
      </c>
      <c r="G30" s="31">
        <f t="shared" si="2"/>
        <v>227448</v>
      </c>
      <c r="H30" s="31">
        <f t="shared" si="2"/>
        <v>1192680</v>
      </c>
      <c r="I30" s="31">
        <f t="shared" si="2"/>
        <v>351936</v>
      </c>
      <c r="J30" s="31">
        <f t="shared" si="2"/>
        <v>0</v>
      </c>
      <c r="K30" s="29">
        <f t="shared" si="2"/>
        <v>1868846</v>
      </c>
      <c r="L30" s="31">
        <f t="shared" si="2"/>
        <v>1772949</v>
      </c>
      <c r="M30" s="29">
        <f t="shared" si="2"/>
        <v>212931</v>
      </c>
      <c r="N30" s="29">
        <f t="shared" si="2"/>
        <v>19256746</v>
      </c>
      <c r="O30" s="32">
        <f>O29+O22</f>
        <v>925916</v>
      </c>
      <c r="P30" s="3" t="s">
        <v>64</v>
      </c>
      <c r="Q30" s="21"/>
      <c r="R30" s="21"/>
    </row>
    <row r="31" spans="1:16" ht="22.5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3" spans="2:15" s="86" customFormat="1" ht="13.5"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</row>
  </sheetData>
  <sheetProtection/>
  <mergeCells count="2">
    <mergeCell ref="E6:H6"/>
    <mergeCell ref="I6:O6"/>
  </mergeCells>
  <printOptions horizontalCentered="1"/>
  <pageMargins left="0.8267716535433072" right="0.7874015748031497" top="0.3937007874015748" bottom="0.3937007874015748" header="0.5118110236220472" footer="0.5118110236220472"/>
  <pageSetup horizontalDpi="600" verticalDpi="600" orientation="portrait" pageOrder="overThenDown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33"/>
  <sheetViews>
    <sheetView showZeros="0" view="pageBreakPreview" zoomScale="80" zoomScaleNormal="75" zoomScaleSheetLayoutView="80" zoomScalePageLayoutView="0" workbookViewId="0" topLeftCell="A1">
      <pane xSplit="1" ySplit="8" topLeftCell="B9" activePane="bottomRight" state="frozen"/>
      <selection pane="topLeft" activeCell="C43" sqref="C43"/>
      <selection pane="topRight" activeCell="C43" sqref="C43"/>
      <selection pane="bottomLeft" activeCell="C43" sqref="C43"/>
      <selection pane="bottomRight" activeCell="A1" sqref="A1"/>
    </sheetView>
  </sheetViews>
  <sheetFormatPr defaultColWidth="9.375" defaultRowHeight="13.5"/>
  <cols>
    <col min="1" max="1" width="11.875" style="13" customWidth="1"/>
    <col min="2" max="6" width="14.50390625" style="13" customWidth="1"/>
    <col min="7" max="9" width="14.50390625" style="88" customWidth="1"/>
    <col min="10" max="12" width="16.50390625" style="2" customWidth="1"/>
    <col min="13" max="13" width="11.875" style="13" customWidth="1"/>
    <col min="14" max="14" width="9.00390625" style="88" customWidth="1"/>
    <col min="15" max="15" width="9.00390625" style="91" customWidth="1"/>
    <col min="16" max="18" width="9.375" style="86" customWidth="1"/>
    <col min="19" max="16384" width="9.375" style="13" customWidth="1"/>
  </cols>
  <sheetData>
    <row r="1" spans="1:15" ht="18" customHeight="1">
      <c r="A1" s="1" t="s">
        <v>147</v>
      </c>
      <c r="G1" s="13"/>
      <c r="H1" s="13"/>
      <c r="I1" s="13"/>
      <c r="N1" s="13"/>
      <c r="O1" s="86"/>
    </row>
    <row r="2" spans="1:15" ht="18" customHeight="1">
      <c r="A2" s="17"/>
      <c r="G2" s="13"/>
      <c r="H2" s="13"/>
      <c r="I2" s="13"/>
      <c r="N2" s="13"/>
      <c r="O2" s="86"/>
    </row>
    <row r="3" spans="1:15" ht="18" customHeight="1">
      <c r="A3" s="17"/>
      <c r="B3" s="39"/>
      <c r="C3" s="39"/>
      <c r="D3" s="39"/>
      <c r="E3" s="39"/>
      <c r="F3" s="39"/>
      <c r="G3" s="13"/>
      <c r="H3" s="13"/>
      <c r="I3" s="13"/>
      <c r="J3" s="39"/>
      <c r="K3" s="39"/>
      <c r="L3" s="39"/>
      <c r="N3" s="13"/>
      <c r="O3" s="86"/>
    </row>
    <row r="4" spans="1:18" s="18" customFormat="1" ht="30.75" customHeight="1">
      <c r="A4" s="19" t="s">
        <v>70</v>
      </c>
      <c r="B4" s="11"/>
      <c r="C4" s="11"/>
      <c r="D4" s="11"/>
      <c r="E4" s="11"/>
      <c r="F4" s="11"/>
      <c r="J4" s="11"/>
      <c r="K4" s="11"/>
      <c r="L4" s="11"/>
      <c r="M4" s="19"/>
      <c r="O4" s="112"/>
      <c r="P4" s="112"/>
      <c r="Q4" s="112"/>
      <c r="R4" s="112"/>
    </row>
    <row r="5" spans="1:15" ht="30.75" customHeight="1">
      <c r="A5" s="27"/>
      <c r="B5" s="46"/>
      <c r="C5" s="46"/>
      <c r="D5" s="46"/>
      <c r="E5" s="15"/>
      <c r="F5" s="15"/>
      <c r="G5" s="13"/>
      <c r="H5" s="13"/>
      <c r="I5" s="44"/>
      <c r="J5" s="13"/>
      <c r="K5" s="10"/>
      <c r="L5" s="44"/>
      <c r="M5" s="44" t="s">
        <v>1</v>
      </c>
      <c r="N5" s="13"/>
      <c r="O5" s="86"/>
    </row>
    <row r="6" spans="1:18" s="55" customFormat="1" ht="18.75" customHeight="1">
      <c r="A6" s="51"/>
      <c r="B6" s="133" t="s">
        <v>132</v>
      </c>
      <c r="C6" s="131"/>
      <c r="D6" s="132"/>
      <c r="E6" s="120" t="s">
        <v>99</v>
      </c>
      <c r="F6" s="120" t="s">
        <v>97</v>
      </c>
      <c r="G6" s="117" t="s">
        <v>111</v>
      </c>
      <c r="H6" s="117"/>
      <c r="I6" s="120" t="s">
        <v>98</v>
      </c>
      <c r="J6" s="76" t="s">
        <v>112</v>
      </c>
      <c r="K6" s="51" t="s">
        <v>44</v>
      </c>
      <c r="L6" s="47" t="s">
        <v>104</v>
      </c>
      <c r="M6" s="54"/>
      <c r="O6" s="113"/>
      <c r="P6" s="113"/>
      <c r="Q6" s="113"/>
      <c r="R6" s="113"/>
    </row>
    <row r="7" spans="1:18" s="55" customFormat="1" ht="18.75" customHeight="1">
      <c r="A7" s="56" t="s">
        <v>55</v>
      </c>
      <c r="B7" s="83" t="s">
        <v>130</v>
      </c>
      <c r="C7" s="48" t="s">
        <v>103</v>
      </c>
      <c r="D7" s="48" t="s">
        <v>102</v>
      </c>
      <c r="E7" s="121"/>
      <c r="F7" s="121"/>
      <c r="G7" s="117"/>
      <c r="H7" s="117"/>
      <c r="I7" s="121"/>
      <c r="J7" s="77" t="s">
        <v>113</v>
      </c>
      <c r="K7" s="138" t="s">
        <v>144</v>
      </c>
      <c r="L7" s="69"/>
      <c r="M7" s="59" t="s">
        <v>55</v>
      </c>
      <c r="O7" s="113"/>
      <c r="P7" s="113"/>
      <c r="Q7" s="114"/>
      <c r="R7" s="114"/>
    </row>
    <row r="8" spans="1:18" s="55" customFormat="1" ht="18.75" customHeight="1">
      <c r="A8" s="60"/>
      <c r="B8" s="107" t="s">
        <v>131</v>
      </c>
      <c r="C8" s="40" t="s">
        <v>101</v>
      </c>
      <c r="D8" s="40" t="s">
        <v>54</v>
      </c>
      <c r="E8" s="122"/>
      <c r="F8" s="122"/>
      <c r="G8" s="24" t="s">
        <v>105</v>
      </c>
      <c r="H8" s="24" t="s">
        <v>93</v>
      </c>
      <c r="I8" s="122"/>
      <c r="J8" s="16" t="s">
        <v>35</v>
      </c>
      <c r="K8" s="87" t="s">
        <v>114</v>
      </c>
      <c r="L8" s="4" t="s">
        <v>36</v>
      </c>
      <c r="M8" s="4"/>
      <c r="O8" s="113"/>
      <c r="P8" s="113"/>
      <c r="Q8" s="113"/>
      <c r="R8" s="113"/>
    </row>
    <row r="9" spans="1:15" ht="43.5" customHeight="1">
      <c r="A9" s="6" t="s">
        <v>2</v>
      </c>
      <c r="B9" s="139">
        <v>0</v>
      </c>
      <c r="C9" s="139">
        <v>0</v>
      </c>
      <c r="D9" s="139">
        <v>329656</v>
      </c>
      <c r="E9" s="29">
        <f>'3-4'!E9+'3-4'!F9+'3-4'!G9+'3-4'!H9+'3-4'!I9+'3-4'!J9+'3-4'!K9+'3-4'!L9+'3-4'!M9+'3-4'!N9+'3-4'!O9+'3-5'!B9+'3-5'!C9+'3-5'!D9</f>
        <v>5602805</v>
      </c>
      <c r="F9" s="29">
        <v>51774957</v>
      </c>
      <c r="G9" s="29">
        <v>5020208</v>
      </c>
      <c r="H9" s="29">
        <v>359182</v>
      </c>
      <c r="I9" s="29">
        <v>5379390</v>
      </c>
      <c r="J9" s="31">
        <f>F9+I9</f>
        <v>57154347</v>
      </c>
      <c r="K9" s="31">
        <v>56699809</v>
      </c>
      <c r="L9" s="34">
        <f>ROUND(('3-5'!J9/K9-1)*100,1)</f>
        <v>0.8</v>
      </c>
      <c r="M9" s="7" t="s">
        <v>106</v>
      </c>
      <c r="N9" s="13"/>
      <c r="O9" s="86"/>
    </row>
    <row r="10" spans="1:15" ht="42.75" customHeight="1">
      <c r="A10" s="6" t="s">
        <v>3</v>
      </c>
      <c r="B10" s="31">
        <v>0</v>
      </c>
      <c r="C10" s="31">
        <v>0</v>
      </c>
      <c r="D10" s="31">
        <v>0</v>
      </c>
      <c r="E10" s="29">
        <f>'3-4'!E10+'3-4'!F10+'3-4'!G10+'3-4'!H10+'3-4'!I10+'3-4'!J10+'3-4'!K10+'3-4'!L10+'3-4'!M10+'3-4'!N10+'3-4'!O10+'3-5'!B10+'3-5'!C10+'3-5'!D10</f>
        <v>1812024</v>
      </c>
      <c r="F10" s="29">
        <v>17947244</v>
      </c>
      <c r="G10" s="29">
        <v>1927713</v>
      </c>
      <c r="H10" s="29">
        <v>184347</v>
      </c>
      <c r="I10" s="29">
        <v>2112060</v>
      </c>
      <c r="J10" s="31">
        <f aca="true" t="shared" si="0" ref="J10:J28">F10+I10</f>
        <v>20059304</v>
      </c>
      <c r="K10" s="31">
        <v>19753187</v>
      </c>
      <c r="L10" s="34">
        <f>ROUND(('3-5'!J10/K10-1)*100,1)</f>
        <v>1.5</v>
      </c>
      <c r="M10" s="7" t="s">
        <v>3</v>
      </c>
      <c r="N10" s="13"/>
      <c r="O10" s="86"/>
    </row>
    <row r="11" spans="1:15" ht="42.75" customHeight="1">
      <c r="A11" s="6" t="s">
        <v>4</v>
      </c>
      <c r="B11" s="31">
        <v>9922</v>
      </c>
      <c r="C11" s="31">
        <v>26911</v>
      </c>
      <c r="D11" s="31">
        <v>773384</v>
      </c>
      <c r="E11" s="29">
        <f>'3-4'!E11+'3-4'!F11+'3-4'!G11+'3-4'!H11+'3-4'!I11+'3-4'!J11+'3-4'!K11+'3-4'!L11+'3-4'!M11+'3-4'!N11+'3-4'!O11+'3-5'!B11+'3-5'!C11+'3-5'!D11</f>
        <v>3501679</v>
      </c>
      <c r="F11" s="29">
        <v>27145419</v>
      </c>
      <c r="G11" s="29">
        <v>3515665</v>
      </c>
      <c r="H11" s="29">
        <v>547114</v>
      </c>
      <c r="I11" s="29">
        <v>4062779</v>
      </c>
      <c r="J11" s="31">
        <f t="shared" si="0"/>
        <v>31208198</v>
      </c>
      <c r="K11" s="31">
        <v>31183811</v>
      </c>
      <c r="L11" s="34">
        <f>ROUND(('3-5'!J11/K11-1)*100,1)</f>
        <v>0.1</v>
      </c>
      <c r="M11" s="7" t="s">
        <v>4</v>
      </c>
      <c r="N11" s="13"/>
      <c r="O11" s="86"/>
    </row>
    <row r="12" spans="1:15" ht="42.75" customHeight="1">
      <c r="A12" s="6" t="s">
        <v>5</v>
      </c>
      <c r="B12" s="31">
        <v>52109</v>
      </c>
      <c r="C12" s="31">
        <v>0</v>
      </c>
      <c r="D12" s="31">
        <v>0</v>
      </c>
      <c r="E12" s="29">
        <f>'3-4'!E12+'3-4'!F12+'3-4'!G12+'3-4'!H12+'3-4'!I12+'3-4'!J12+'3-4'!K12+'3-4'!L12+'3-4'!M12+'3-4'!N12+'3-4'!O12+'3-5'!B12+'3-5'!C12+'3-5'!D12</f>
        <v>1529522</v>
      </c>
      <c r="F12" s="29">
        <v>13944668</v>
      </c>
      <c r="G12" s="29">
        <v>1636198</v>
      </c>
      <c r="H12" s="29">
        <v>185776</v>
      </c>
      <c r="I12" s="29">
        <v>1821974</v>
      </c>
      <c r="J12" s="31">
        <f t="shared" si="0"/>
        <v>15766642</v>
      </c>
      <c r="K12" s="31">
        <v>15417384</v>
      </c>
      <c r="L12" s="34">
        <f>ROUND(('3-5'!J12/K12-1)*100,1)</f>
        <v>2.3</v>
      </c>
      <c r="M12" s="7" t="s">
        <v>5</v>
      </c>
      <c r="N12" s="13"/>
      <c r="O12" s="86"/>
    </row>
    <row r="13" spans="1:15" ht="42.75" customHeight="1">
      <c r="A13" s="6" t="s">
        <v>6</v>
      </c>
      <c r="B13" s="31">
        <v>0</v>
      </c>
      <c r="C13" s="31">
        <v>0</v>
      </c>
      <c r="D13" s="31">
        <v>0</v>
      </c>
      <c r="E13" s="29">
        <f>'3-4'!E13+'3-4'!F13+'3-4'!G13+'3-4'!H13+'3-4'!I13+'3-4'!J13+'3-4'!K13+'3-4'!L13+'3-4'!M13+'3-4'!N13+'3-4'!O13+'3-5'!B13+'3-5'!C13+'3-5'!D13</f>
        <v>1885345</v>
      </c>
      <c r="F13" s="29">
        <v>18249719</v>
      </c>
      <c r="G13" s="29">
        <v>2231285</v>
      </c>
      <c r="H13" s="29">
        <v>84910</v>
      </c>
      <c r="I13" s="29">
        <v>2316195</v>
      </c>
      <c r="J13" s="31">
        <f t="shared" si="0"/>
        <v>20565914</v>
      </c>
      <c r="K13" s="31">
        <v>20377026</v>
      </c>
      <c r="L13" s="34">
        <f>ROUND(('3-5'!J13/K13-1)*100,1)</f>
        <v>0.9</v>
      </c>
      <c r="M13" s="7" t="s">
        <v>6</v>
      </c>
      <c r="N13" s="13"/>
      <c r="O13" s="86"/>
    </row>
    <row r="14" spans="1:15" ht="42.75" customHeight="1">
      <c r="A14" s="6" t="s">
        <v>7</v>
      </c>
      <c r="B14" s="31">
        <v>0</v>
      </c>
      <c r="C14" s="31">
        <v>0</v>
      </c>
      <c r="D14" s="31">
        <v>0</v>
      </c>
      <c r="E14" s="29">
        <f>'3-4'!E14+'3-4'!F14+'3-4'!G14+'3-4'!H14+'3-4'!I14+'3-4'!J14+'3-4'!K14+'3-4'!L14+'3-4'!M14+'3-4'!N14+'3-4'!O14+'3-5'!B14+'3-5'!C14+'3-5'!D14</f>
        <v>1344667</v>
      </c>
      <c r="F14" s="29">
        <v>11952009</v>
      </c>
      <c r="G14" s="29">
        <v>1436663</v>
      </c>
      <c r="H14" s="29">
        <v>83387</v>
      </c>
      <c r="I14" s="29">
        <v>1520050</v>
      </c>
      <c r="J14" s="31">
        <f t="shared" si="0"/>
        <v>13472059</v>
      </c>
      <c r="K14" s="31">
        <v>13328512</v>
      </c>
      <c r="L14" s="34">
        <f>ROUND(('3-5'!J14/K14-1)*100,1)</f>
        <v>1.1</v>
      </c>
      <c r="M14" s="7" t="s">
        <v>7</v>
      </c>
      <c r="N14" s="13"/>
      <c r="O14" s="86"/>
    </row>
    <row r="15" spans="1:18" ht="42.75" customHeight="1">
      <c r="A15" s="6" t="s">
        <v>45</v>
      </c>
      <c r="B15" s="31">
        <v>0</v>
      </c>
      <c r="C15" s="31">
        <v>0</v>
      </c>
      <c r="D15" s="31">
        <v>0</v>
      </c>
      <c r="E15" s="29">
        <f>'3-4'!E15+'3-4'!F15+'3-4'!G15+'3-4'!H15+'3-4'!I15+'3-4'!J15+'3-4'!K15+'3-4'!L15+'3-4'!M15+'3-4'!N15+'3-4'!O15+'3-5'!B15+'3-5'!C15+'3-5'!D15</f>
        <v>896545</v>
      </c>
      <c r="F15" s="29">
        <v>9637918</v>
      </c>
      <c r="G15" s="29">
        <v>1232350</v>
      </c>
      <c r="H15" s="29">
        <v>55834</v>
      </c>
      <c r="I15" s="29">
        <v>1288184</v>
      </c>
      <c r="J15" s="31">
        <f t="shared" si="0"/>
        <v>10926102</v>
      </c>
      <c r="K15" s="31">
        <v>10815544</v>
      </c>
      <c r="L15" s="34">
        <f>ROUND(('3-5'!J15/K15-1)*100,1)</f>
        <v>1</v>
      </c>
      <c r="M15" s="7" t="s">
        <v>45</v>
      </c>
      <c r="R15" s="136"/>
    </row>
    <row r="16" spans="1:15" ht="42.75" customHeight="1">
      <c r="A16" s="6" t="s">
        <v>56</v>
      </c>
      <c r="B16" s="31">
        <v>0</v>
      </c>
      <c r="C16" s="31">
        <v>0</v>
      </c>
      <c r="D16" s="31">
        <v>960272</v>
      </c>
      <c r="E16" s="29">
        <f>'3-4'!E16+'3-4'!F16+'3-4'!G16+'3-4'!H16+'3-4'!I16+'3-4'!J16+'3-4'!K16+'3-4'!L16+'3-4'!M16+'3-4'!N16+'3-4'!O16+'3-5'!B16+'3-5'!C16+'3-5'!D16</f>
        <v>2843162</v>
      </c>
      <c r="F16" s="29">
        <v>19167566</v>
      </c>
      <c r="G16" s="29">
        <v>2310176</v>
      </c>
      <c r="H16" s="29">
        <v>401286</v>
      </c>
      <c r="I16" s="29">
        <v>2711462</v>
      </c>
      <c r="J16" s="31">
        <f t="shared" si="0"/>
        <v>21879028</v>
      </c>
      <c r="K16" s="31">
        <v>21349066</v>
      </c>
      <c r="L16" s="34">
        <f>ROUND(('3-5'!J16/K16-1)*100,1)</f>
        <v>2.5</v>
      </c>
      <c r="M16" s="7" t="s">
        <v>56</v>
      </c>
      <c r="N16" s="13"/>
      <c r="O16" s="86"/>
    </row>
    <row r="17" spans="1:15" ht="42.75" customHeight="1">
      <c r="A17" s="6" t="s">
        <v>57</v>
      </c>
      <c r="B17" s="31">
        <v>0</v>
      </c>
      <c r="C17" s="31">
        <v>0</v>
      </c>
      <c r="D17" s="31">
        <v>324148</v>
      </c>
      <c r="E17" s="29">
        <f>'3-4'!E17+'3-4'!F17+'3-4'!G17+'3-4'!H17+'3-4'!I17+'3-4'!J17+'3-4'!K17+'3-4'!L17+'3-4'!M17+'3-4'!N17+'3-4'!O17+'3-5'!B17+'3-5'!C17+'3-5'!D17</f>
        <v>1425557</v>
      </c>
      <c r="F17" s="29">
        <v>9009267</v>
      </c>
      <c r="G17" s="29">
        <v>1146146</v>
      </c>
      <c r="H17" s="29">
        <v>94001</v>
      </c>
      <c r="I17" s="29">
        <v>1240147</v>
      </c>
      <c r="J17" s="31">
        <f t="shared" si="0"/>
        <v>10249414</v>
      </c>
      <c r="K17" s="31">
        <v>10324123</v>
      </c>
      <c r="L17" s="34">
        <f>ROUND(('3-5'!J17/K17-1)*100,1)</f>
        <v>-0.7</v>
      </c>
      <c r="M17" s="7" t="s">
        <v>57</v>
      </c>
      <c r="N17" s="13"/>
      <c r="O17" s="86"/>
    </row>
    <row r="18" spans="1:15" ht="42.75" customHeight="1">
      <c r="A18" s="6" t="s">
        <v>58</v>
      </c>
      <c r="B18" s="31">
        <v>0</v>
      </c>
      <c r="C18" s="31">
        <v>0</v>
      </c>
      <c r="D18" s="31">
        <v>618855</v>
      </c>
      <c r="E18" s="29">
        <f>'3-4'!E18+'3-4'!F18+'3-4'!G18+'3-4'!H18+'3-4'!I18+'3-4'!J18+'3-4'!K18+'3-4'!L18+'3-4'!M18+'3-4'!N18+'3-4'!O18+'3-5'!B18+'3-5'!C18+'3-5'!D18</f>
        <v>1583664</v>
      </c>
      <c r="F18" s="29">
        <v>9631747</v>
      </c>
      <c r="G18" s="29">
        <v>1214675</v>
      </c>
      <c r="H18" s="29">
        <v>70454</v>
      </c>
      <c r="I18" s="29">
        <v>1285129</v>
      </c>
      <c r="J18" s="31">
        <f t="shared" si="0"/>
        <v>10916876</v>
      </c>
      <c r="K18" s="31">
        <v>10492182</v>
      </c>
      <c r="L18" s="34">
        <f>ROUND(('3-5'!J18/K18-1)*100,1)</f>
        <v>4</v>
      </c>
      <c r="M18" s="7" t="s">
        <v>58</v>
      </c>
      <c r="N18" s="13"/>
      <c r="O18" s="86"/>
    </row>
    <row r="19" spans="1:15" ht="42.75" customHeight="1">
      <c r="A19" s="6" t="s">
        <v>59</v>
      </c>
      <c r="B19" s="31">
        <v>0</v>
      </c>
      <c r="C19" s="31">
        <v>117426</v>
      </c>
      <c r="D19" s="31">
        <v>542195</v>
      </c>
      <c r="E19" s="29">
        <f>'3-4'!E19+'3-4'!F19+'3-4'!G19+'3-4'!H19+'3-4'!I19+'3-4'!J19+'3-4'!K19+'3-4'!L19+'3-4'!M19+'3-4'!N19+'3-4'!O19+'3-5'!B19+'3-5'!C19+'3-5'!D19</f>
        <v>2021274</v>
      </c>
      <c r="F19" s="29">
        <v>13904749</v>
      </c>
      <c r="G19" s="29">
        <v>1829925</v>
      </c>
      <c r="H19" s="29">
        <v>477550</v>
      </c>
      <c r="I19" s="29">
        <v>2307475</v>
      </c>
      <c r="J19" s="31">
        <f t="shared" si="0"/>
        <v>16212224</v>
      </c>
      <c r="K19" s="31">
        <v>16138739</v>
      </c>
      <c r="L19" s="34">
        <f>ROUND(('3-5'!J19/K19-1)*100,1)</f>
        <v>0.5</v>
      </c>
      <c r="M19" s="7" t="s">
        <v>59</v>
      </c>
      <c r="N19" s="13"/>
      <c r="O19" s="86"/>
    </row>
    <row r="20" spans="1:15" ht="42.75" customHeight="1">
      <c r="A20" s="6" t="s">
        <v>60</v>
      </c>
      <c r="B20" s="31">
        <v>0</v>
      </c>
      <c r="C20" s="31">
        <v>0</v>
      </c>
      <c r="D20" s="31">
        <v>1761249</v>
      </c>
      <c r="E20" s="29">
        <f>'3-4'!E20+'3-4'!F20+'3-4'!G20+'3-4'!H20+'3-4'!I20+'3-4'!J20+'3-4'!K20+'3-4'!L20+'3-4'!M20+'3-4'!N20+'3-4'!O20+'3-5'!B20+'3-5'!C20+'3-5'!D20</f>
        <v>4215471</v>
      </c>
      <c r="F20" s="29">
        <v>23534967</v>
      </c>
      <c r="G20" s="29">
        <v>3055781</v>
      </c>
      <c r="H20" s="29">
        <v>393858</v>
      </c>
      <c r="I20" s="29">
        <v>3449639</v>
      </c>
      <c r="J20" s="31">
        <f t="shared" si="0"/>
        <v>26984606</v>
      </c>
      <c r="K20" s="31">
        <v>26801374</v>
      </c>
      <c r="L20" s="34">
        <f>ROUND(('3-5'!J20/K20-1)*100,1)</f>
        <v>0.7</v>
      </c>
      <c r="M20" s="7" t="s">
        <v>60</v>
      </c>
      <c r="N20" s="13"/>
      <c r="O20" s="86"/>
    </row>
    <row r="21" spans="1:15" ht="42.75" customHeight="1">
      <c r="A21" s="6" t="s">
        <v>61</v>
      </c>
      <c r="B21" s="31">
        <v>0</v>
      </c>
      <c r="C21" s="31">
        <v>0</v>
      </c>
      <c r="D21" s="31">
        <v>688173</v>
      </c>
      <c r="E21" s="29">
        <f>'3-4'!E21+'3-4'!F21+'3-4'!G21+'3-4'!H21+'3-4'!I21+'3-4'!J21+'3-4'!K21+'3-4'!L21+'3-4'!M21+'3-4'!N21+'3-4'!O21+'3-5'!B21+'3-5'!C21+'3-5'!D21</f>
        <v>1711783</v>
      </c>
      <c r="F21" s="29">
        <v>10098308</v>
      </c>
      <c r="G21" s="29">
        <v>1334515</v>
      </c>
      <c r="H21" s="29">
        <v>201498</v>
      </c>
      <c r="I21" s="29">
        <v>1536013</v>
      </c>
      <c r="J21" s="31">
        <f t="shared" si="0"/>
        <v>11634321</v>
      </c>
      <c r="K21" s="31">
        <v>11322992</v>
      </c>
      <c r="L21" s="34">
        <f>ROUND(('3-5'!J21/K21-1)*100,1)</f>
        <v>2.7</v>
      </c>
      <c r="M21" s="7" t="s">
        <v>61</v>
      </c>
      <c r="N21" s="13"/>
      <c r="O21" s="86"/>
    </row>
    <row r="22" spans="1:15" ht="57" customHeight="1">
      <c r="A22" s="37" t="s">
        <v>62</v>
      </c>
      <c r="B22" s="33">
        <f>SUM(B9:B21)</f>
        <v>62031</v>
      </c>
      <c r="C22" s="33">
        <f>SUM(C9:C21)</f>
        <v>144337</v>
      </c>
      <c r="D22" s="33">
        <f aca="true" t="shared" si="1" ref="D22:I22">SUM(D9:D21)</f>
        <v>5997932</v>
      </c>
      <c r="E22" s="33">
        <f>SUM(E9:E21)</f>
        <v>30373498</v>
      </c>
      <c r="F22" s="33">
        <f>SUM(F9:F21)</f>
        <v>235998538</v>
      </c>
      <c r="G22" s="33">
        <f t="shared" si="1"/>
        <v>27891300</v>
      </c>
      <c r="H22" s="33">
        <f t="shared" si="1"/>
        <v>3139197</v>
      </c>
      <c r="I22" s="33">
        <f t="shared" si="1"/>
        <v>31030497</v>
      </c>
      <c r="J22" s="42">
        <f>SUM(J9:J21)</f>
        <v>267029035</v>
      </c>
      <c r="K22" s="42">
        <f>SUM(K9:K21)</f>
        <v>264003749</v>
      </c>
      <c r="L22" s="34">
        <f>ROUND(('3-5'!J22/K22-1)*100,1)</f>
        <v>1.1</v>
      </c>
      <c r="M22" s="38" t="s">
        <v>62</v>
      </c>
      <c r="N22" s="13"/>
      <c r="O22" s="86"/>
    </row>
    <row r="23" spans="1:13" ht="57" customHeight="1">
      <c r="A23" s="6" t="s">
        <v>8</v>
      </c>
      <c r="B23" s="31">
        <v>0</v>
      </c>
      <c r="C23" s="31">
        <v>0</v>
      </c>
      <c r="D23" s="31">
        <v>0</v>
      </c>
      <c r="E23" s="29">
        <f>'3-4'!E23+'3-4'!F23+'3-4'!G23+'3-4'!H23+'3-4'!I23+'3-4'!J23+'3-4'!K23+'3-4'!L23+'3-4'!M23+'3-4'!N23+'3-4'!O23+'3-5'!B23+'3-5'!C23+'3-5'!D23</f>
        <v>472010</v>
      </c>
      <c r="F23" s="29">
        <v>4297436</v>
      </c>
      <c r="G23" s="29">
        <v>507570</v>
      </c>
      <c r="H23" s="29">
        <v>116353</v>
      </c>
      <c r="I23" s="29">
        <v>623923</v>
      </c>
      <c r="J23" s="31">
        <f t="shared" si="0"/>
        <v>4921359</v>
      </c>
      <c r="K23" s="31">
        <v>4823599</v>
      </c>
      <c r="L23" s="34">
        <f>ROUND(('3-5'!J23/K23-1)*100,1)</f>
        <v>2</v>
      </c>
      <c r="M23" s="7" t="s">
        <v>8</v>
      </c>
    </row>
    <row r="24" spans="1:13" ht="42.75" customHeight="1">
      <c r="A24" s="6" t="s">
        <v>9</v>
      </c>
      <c r="B24" s="31">
        <v>0</v>
      </c>
      <c r="C24" s="31">
        <v>0</v>
      </c>
      <c r="D24" s="31">
        <v>0</v>
      </c>
      <c r="E24" s="29">
        <f>'3-4'!E24+'3-4'!F24+'3-4'!G24+'3-4'!H24+'3-4'!I24+'3-4'!J24+'3-4'!K24+'3-4'!L24+'3-4'!M24+'3-4'!N24+'3-4'!O24+'3-5'!B24+'3-5'!C24+'3-5'!D24</f>
        <v>344724</v>
      </c>
      <c r="F24" s="29">
        <v>2468771</v>
      </c>
      <c r="G24" s="29">
        <v>370563</v>
      </c>
      <c r="H24" s="29">
        <v>51780</v>
      </c>
      <c r="I24" s="29">
        <v>422343</v>
      </c>
      <c r="J24" s="31">
        <f t="shared" si="0"/>
        <v>2891114</v>
      </c>
      <c r="K24" s="31">
        <v>2832018</v>
      </c>
      <c r="L24" s="34">
        <f>ROUND(('3-5'!J24/K24-1)*100,1)</f>
        <v>2.1</v>
      </c>
      <c r="M24" s="7" t="s">
        <v>9</v>
      </c>
    </row>
    <row r="25" spans="1:13" ht="42.75" customHeight="1">
      <c r="A25" s="6" t="s">
        <v>71</v>
      </c>
      <c r="B25" s="31">
        <v>721</v>
      </c>
      <c r="C25" s="31">
        <v>0</v>
      </c>
      <c r="D25" s="31">
        <v>187406</v>
      </c>
      <c r="E25" s="29">
        <f>'3-4'!E25+'3-4'!F25+'3-4'!G25+'3-4'!H25+'3-4'!I25+'3-4'!J25+'3-4'!K25+'3-4'!L25+'3-4'!M25+'3-4'!N25+'3-4'!O25+'3-5'!B25+'3-5'!C25+'3-5'!D25</f>
        <v>654297</v>
      </c>
      <c r="F25" s="29">
        <v>4356023</v>
      </c>
      <c r="G25" s="29">
        <v>690900</v>
      </c>
      <c r="H25" s="29">
        <v>55459</v>
      </c>
      <c r="I25" s="29">
        <v>746359</v>
      </c>
      <c r="J25" s="31">
        <f t="shared" si="0"/>
        <v>5102382</v>
      </c>
      <c r="K25" s="31">
        <v>5104062</v>
      </c>
      <c r="L25" s="34">
        <f>ROUND(('3-5'!J25/K25-1)*100,1)</f>
        <v>0</v>
      </c>
      <c r="M25" s="7" t="s">
        <v>71</v>
      </c>
    </row>
    <row r="26" spans="1:13" ht="42.75" customHeight="1">
      <c r="A26" s="6" t="s">
        <v>10</v>
      </c>
      <c r="B26" s="31">
        <v>6074</v>
      </c>
      <c r="C26" s="31">
        <v>0</v>
      </c>
      <c r="D26" s="31">
        <v>0</v>
      </c>
      <c r="E26" s="29">
        <f>'3-4'!E26+'3-4'!F26+'3-4'!G26+'3-4'!H26+'3-4'!I26+'3-4'!J26+'3-4'!K26+'3-4'!L26+'3-4'!M26+'3-4'!N26+'3-4'!O26+'3-5'!B26+'3-5'!C26+'3-5'!D26</f>
        <v>212516</v>
      </c>
      <c r="F26" s="29">
        <v>1746302</v>
      </c>
      <c r="G26" s="29">
        <v>306268</v>
      </c>
      <c r="H26" s="29">
        <v>14175</v>
      </c>
      <c r="I26" s="29">
        <v>320443</v>
      </c>
      <c r="J26" s="31">
        <f t="shared" si="0"/>
        <v>2066745</v>
      </c>
      <c r="K26" s="31">
        <v>2059221</v>
      </c>
      <c r="L26" s="34">
        <f>ROUND(('3-5'!J26/K26-1)*100,1)</f>
        <v>0.4</v>
      </c>
      <c r="M26" s="7" t="s">
        <v>10</v>
      </c>
    </row>
    <row r="27" spans="1:13" ht="42.75" customHeight="1">
      <c r="A27" s="6" t="s">
        <v>11</v>
      </c>
      <c r="B27" s="31">
        <v>6720</v>
      </c>
      <c r="C27" s="31">
        <v>0</v>
      </c>
      <c r="D27" s="31">
        <v>0</v>
      </c>
      <c r="E27" s="29">
        <f>'3-4'!E27+'3-4'!F27+'3-4'!G27+'3-4'!H27+'3-4'!I27+'3-4'!J27+'3-4'!K27+'3-4'!L27+'3-4'!M27+'3-4'!N27+'3-4'!O27+'3-5'!B27+'3-5'!C27+'3-5'!D27</f>
        <v>213905</v>
      </c>
      <c r="F27" s="29">
        <v>1816049</v>
      </c>
      <c r="G27" s="29">
        <v>299583</v>
      </c>
      <c r="H27" s="29">
        <v>21743</v>
      </c>
      <c r="I27" s="29">
        <v>321326</v>
      </c>
      <c r="J27" s="31">
        <f t="shared" si="0"/>
        <v>2137375</v>
      </c>
      <c r="K27" s="31">
        <v>2136276</v>
      </c>
      <c r="L27" s="34">
        <f>ROUND(('3-5'!J27/K27-1)*100,1)</f>
        <v>0.1</v>
      </c>
      <c r="M27" s="7" t="s">
        <v>11</v>
      </c>
    </row>
    <row r="28" spans="1:13" ht="42.75" customHeight="1">
      <c r="A28" s="6" t="s">
        <v>12</v>
      </c>
      <c r="B28" s="31">
        <v>0</v>
      </c>
      <c r="C28" s="31">
        <v>0</v>
      </c>
      <c r="D28" s="31">
        <v>0</v>
      </c>
      <c r="E28" s="29">
        <f>'3-4'!E28+'3-4'!F28+'3-4'!G28+'3-4'!H28+'3-4'!I28+'3-4'!J28+'3-4'!K28+'3-4'!L28+'3-4'!M28+'3-4'!N28+'3-4'!O28+'3-5'!B28+'3-5'!C28+'3-5'!D28</f>
        <v>259686</v>
      </c>
      <c r="F28" s="29">
        <v>2097741</v>
      </c>
      <c r="G28" s="29">
        <v>305043</v>
      </c>
      <c r="H28" s="29">
        <v>90510</v>
      </c>
      <c r="I28" s="29">
        <v>395553</v>
      </c>
      <c r="J28" s="31">
        <f t="shared" si="0"/>
        <v>2493294</v>
      </c>
      <c r="K28" s="31">
        <v>2459486</v>
      </c>
      <c r="L28" s="34">
        <f>ROUND(('3-5'!J28/K28-1)*100,1)</f>
        <v>1.4</v>
      </c>
      <c r="M28" s="7" t="s">
        <v>12</v>
      </c>
    </row>
    <row r="29" spans="1:13" ht="57" customHeight="1">
      <c r="A29" s="8" t="s">
        <v>63</v>
      </c>
      <c r="B29" s="31">
        <f aca="true" t="shared" si="2" ref="B29:K29">SUM(B23:B28)</f>
        <v>13515</v>
      </c>
      <c r="C29" s="31">
        <f>SUM(C23:C28)</f>
        <v>0</v>
      </c>
      <c r="D29" s="31">
        <f t="shared" si="2"/>
        <v>187406</v>
      </c>
      <c r="E29" s="31">
        <f t="shared" si="2"/>
        <v>2157138</v>
      </c>
      <c r="F29" s="31">
        <f t="shared" si="2"/>
        <v>16782322</v>
      </c>
      <c r="G29" s="31">
        <f t="shared" si="2"/>
        <v>2479927</v>
      </c>
      <c r="H29" s="31">
        <f t="shared" si="2"/>
        <v>350020</v>
      </c>
      <c r="I29" s="31">
        <f t="shared" si="2"/>
        <v>2829947</v>
      </c>
      <c r="J29" s="31">
        <f t="shared" si="2"/>
        <v>19612269</v>
      </c>
      <c r="K29" s="31">
        <f t="shared" si="2"/>
        <v>19414662</v>
      </c>
      <c r="L29" s="34">
        <f>ROUND(('3-5'!J29/K29-1)*100,1)</f>
        <v>1</v>
      </c>
      <c r="M29" s="3" t="s">
        <v>63</v>
      </c>
    </row>
    <row r="30" spans="1:13" ht="57" customHeight="1">
      <c r="A30" s="8" t="s">
        <v>64</v>
      </c>
      <c r="B30" s="31">
        <f aca="true" t="shared" si="3" ref="B30:K30">B29+B22</f>
        <v>75546</v>
      </c>
      <c r="C30" s="31">
        <f>C29+C22</f>
        <v>144337</v>
      </c>
      <c r="D30" s="31">
        <f t="shared" si="3"/>
        <v>6185338</v>
      </c>
      <c r="E30" s="31">
        <f t="shared" si="3"/>
        <v>32530636</v>
      </c>
      <c r="F30" s="31">
        <f t="shared" si="3"/>
        <v>252780860</v>
      </c>
      <c r="G30" s="31">
        <f t="shared" si="3"/>
        <v>30371227</v>
      </c>
      <c r="H30" s="31">
        <f t="shared" si="3"/>
        <v>3489217</v>
      </c>
      <c r="I30" s="31">
        <f t="shared" si="3"/>
        <v>33860444</v>
      </c>
      <c r="J30" s="31">
        <f t="shared" si="3"/>
        <v>286641304</v>
      </c>
      <c r="K30" s="31">
        <f t="shared" si="3"/>
        <v>283418411</v>
      </c>
      <c r="L30" s="35">
        <f>ROUND(('3-5'!J30/K30-1)*100,1)</f>
        <v>1.1</v>
      </c>
      <c r="M30" s="3" t="s">
        <v>64</v>
      </c>
    </row>
    <row r="31" spans="1:16" ht="22.5" customHeight="1">
      <c r="A31" s="50"/>
      <c r="B31" s="50"/>
      <c r="C31" s="50"/>
      <c r="D31" s="50"/>
      <c r="E31" s="50"/>
      <c r="F31" s="50"/>
      <c r="G31" s="89"/>
      <c r="H31" s="89"/>
      <c r="I31" s="89"/>
      <c r="J31" s="49"/>
      <c r="K31" s="49"/>
      <c r="L31" s="49"/>
      <c r="M31" s="50"/>
      <c r="N31" s="90"/>
      <c r="O31" s="115"/>
      <c r="P31" s="116"/>
    </row>
    <row r="33" spans="2:15" s="86" customFormat="1" ht="13.5">
      <c r="B33" s="85"/>
      <c r="C33" s="85"/>
      <c r="D33" s="85"/>
      <c r="E33" s="85"/>
      <c r="F33" s="85"/>
      <c r="G33" s="85"/>
      <c r="H33" s="85"/>
      <c r="I33" s="85"/>
      <c r="J33" s="84"/>
      <c r="K33" s="84"/>
      <c r="L33" s="84"/>
      <c r="N33" s="91"/>
      <c r="O33" s="91"/>
    </row>
  </sheetData>
  <sheetProtection/>
  <mergeCells count="5">
    <mergeCell ref="I6:I8"/>
    <mergeCell ref="F6:F8"/>
    <mergeCell ref="E6:E8"/>
    <mergeCell ref="G6:H7"/>
    <mergeCell ref="B6:D6"/>
  </mergeCells>
  <printOptions/>
  <pageMargins left="0.8267716535433072" right="0.7874015748031497" top="0.3937007874015748" bottom="0.3937007874015748" header="0.5118110236220472" footer="0.5118110236220472"/>
  <pageSetup horizontalDpi="600" verticalDpi="600" orientation="portrait" pageOrder="overThenDown" paperSize="9" scale="66" r:id="rId1"/>
  <colBreaks count="1" manualBreakCount="1">
    <brk id="9" max="30" man="1"/>
  </colBreaks>
  <ignoredErrors>
    <ignoredError sqref="J2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31"/>
  <sheetViews>
    <sheetView showZeros="0" view="pageBreakPreview" zoomScale="80" zoomScaleNormal="75" zoomScaleSheetLayoutView="8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75" defaultRowHeight="13.5"/>
  <cols>
    <col min="1" max="1" width="11.875" style="5" customWidth="1"/>
    <col min="2" max="8" width="13.625" style="5" customWidth="1"/>
    <col min="9" max="16384" width="9.375" style="5" customWidth="1"/>
  </cols>
  <sheetData>
    <row r="1" ht="18" customHeight="1">
      <c r="A1" s="1" t="s">
        <v>147</v>
      </c>
    </row>
    <row r="2" ht="18" customHeight="1">
      <c r="A2" s="1"/>
    </row>
    <row r="3" ht="18" customHeight="1">
      <c r="A3" s="1"/>
    </row>
    <row r="4" spans="1:8" s="9" customFormat="1" ht="30.75" customHeight="1">
      <c r="A4" s="134" t="s">
        <v>65</v>
      </c>
      <c r="B4" s="134"/>
      <c r="C4" s="134"/>
      <c r="D4" s="134"/>
      <c r="E4" s="134"/>
      <c r="F4" s="134"/>
      <c r="G4" s="134"/>
      <c r="H4" s="134"/>
    </row>
    <row r="5" spans="1:8" ht="30.75" customHeight="1">
      <c r="A5" s="26"/>
      <c r="B5" s="10"/>
      <c r="C5" s="10"/>
      <c r="D5" s="10"/>
      <c r="E5" s="10"/>
      <c r="F5" s="12"/>
      <c r="G5" s="12"/>
      <c r="H5" s="45" t="s">
        <v>1</v>
      </c>
    </row>
    <row r="6" spans="1:8" s="63" customFormat="1" ht="18.75" customHeight="1">
      <c r="A6" s="51"/>
      <c r="B6" s="140" t="s">
        <v>145</v>
      </c>
      <c r="C6" s="141"/>
      <c r="D6" s="142"/>
      <c r="E6" s="140" t="s">
        <v>146</v>
      </c>
      <c r="F6" s="143"/>
      <c r="G6" s="144"/>
      <c r="H6" s="62" t="s">
        <v>48</v>
      </c>
    </row>
    <row r="7" spans="1:8" s="63" customFormat="1" ht="18.75" customHeight="1">
      <c r="A7" s="56" t="s">
        <v>55</v>
      </c>
      <c r="B7" s="79" t="s">
        <v>117</v>
      </c>
      <c r="C7" s="64" t="s">
        <v>46</v>
      </c>
      <c r="D7" s="65" t="s">
        <v>47</v>
      </c>
      <c r="E7" s="79" t="s">
        <v>117</v>
      </c>
      <c r="F7" s="64" t="s">
        <v>46</v>
      </c>
      <c r="G7" s="65" t="s">
        <v>47</v>
      </c>
      <c r="H7" s="66" t="s">
        <v>49</v>
      </c>
    </row>
    <row r="8" spans="1:8" s="63" customFormat="1" ht="18.75" customHeight="1">
      <c r="A8" s="60"/>
      <c r="B8" s="70" t="s">
        <v>118</v>
      </c>
      <c r="C8" s="67" t="s">
        <v>110</v>
      </c>
      <c r="D8" s="78" t="s">
        <v>115</v>
      </c>
      <c r="E8" s="70" t="s">
        <v>119</v>
      </c>
      <c r="F8" s="67" t="s">
        <v>109</v>
      </c>
      <c r="G8" s="78" t="s">
        <v>116</v>
      </c>
      <c r="H8" s="68" t="s">
        <v>50</v>
      </c>
    </row>
    <row r="9" spans="1:8" ht="43.5" customHeight="1">
      <c r="A9" s="6" t="s">
        <v>2</v>
      </c>
      <c r="B9" s="31">
        <v>9521716</v>
      </c>
      <c r="C9" s="31">
        <v>5526852</v>
      </c>
      <c r="D9" s="31">
        <v>15048568</v>
      </c>
      <c r="E9" s="29">
        <v>9664067</v>
      </c>
      <c r="F9" s="31">
        <v>5423858</v>
      </c>
      <c r="G9" s="29">
        <v>15087925</v>
      </c>
      <c r="H9" s="34">
        <f>((D9/G9)-1)*100</f>
        <v>-0.26085097851427097</v>
      </c>
    </row>
    <row r="10" spans="1:8" ht="42.75" customHeight="1">
      <c r="A10" s="6" t="s">
        <v>3</v>
      </c>
      <c r="B10" s="31">
        <v>3223807</v>
      </c>
      <c r="C10" s="31">
        <v>1572246</v>
      </c>
      <c r="D10" s="31">
        <v>4796053</v>
      </c>
      <c r="E10" s="29">
        <v>3622739</v>
      </c>
      <c r="F10" s="31">
        <v>1607220</v>
      </c>
      <c r="G10" s="29">
        <v>5229959</v>
      </c>
      <c r="H10" s="34">
        <f aca="true" t="shared" si="0" ref="H10:H29">((D10/G10)-1)*100</f>
        <v>-8.296546875415277</v>
      </c>
    </row>
    <row r="11" spans="1:8" ht="42.75" customHeight="1">
      <c r="A11" s="6" t="s">
        <v>4</v>
      </c>
      <c r="B11" s="31">
        <v>13261742</v>
      </c>
      <c r="C11" s="31">
        <v>1769784</v>
      </c>
      <c r="D11" s="31">
        <v>15031526</v>
      </c>
      <c r="E11" s="29">
        <v>13665777</v>
      </c>
      <c r="F11" s="31">
        <v>1853952</v>
      </c>
      <c r="G11" s="29">
        <v>15519729</v>
      </c>
      <c r="H11" s="34">
        <f t="shared" si="0"/>
        <v>-3.145692814610357</v>
      </c>
    </row>
    <row r="12" spans="1:8" ht="42.75" customHeight="1">
      <c r="A12" s="6" t="s">
        <v>5</v>
      </c>
      <c r="B12" s="31">
        <v>4697491</v>
      </c>
      <c r="C12" s="31">
        <v>1240492</v>
      </c>
      <c r="D12" s="31">
        <v>5937983</v>
      </c>
      <c r="E12" s="29">
        <v>4690865</v>
      </c>
      <c r="F12" s="31">
        <v>1221882</v>
      </c>
      <c r="G12" s="29">
        <v>5912747</v>
      </c>
      <c r="H12" s="34">
        <f t="shared" si="0"/>
        <v>0.426806694079751</v>
      </c>
    </row>
    <row r="13" spans="1:8" ht="42.75" customHeight="1">
      <c r="A13" s="6" t="s">
        <v>6</v>
      </c>
      <c r="B13" s="31">
        <v>510716</v>
      </c>
      <c r="C13" s="31">
        <v>675187</v>
      </c>
      <c r="D13" s="31">
        <v>1185903</v>
      </c>
      <c r="E13" s="29">
        <v>1059055</v>
      </c>
      <c r="F13" s="31">
        <v>1274181</v>
      </c>
      <c r="G13" s="29">
        <v>2333236</v>
      </c>
      <c r="H13" s="34">
        <f t="shared" si="0"/>
        <v>-49.17346552170462</v>
      </c>
    </row>
    <row r="14" spans="1:8" ht="42.75" customHeight="1">
      <c r="A14" s="6" t="s">
        <v>7</v>
      </c>
      <c r="B14" s="31">
        <v>1575318</v>
      </c>
      <c r="C14" s="31">
        <v>1168762</v>
      </c>
      <c r="D14" s="31">
        <v>2744080</v>
      </c>
      <c r="E14" s="29">
        <v>1644732</v>
      </c>
      <c r="F14" s="31">
        <v>1175015</v>
      </c>
      <c r="G14" s="29">
        <v>2819747</v>
      </c>
      <c r="H14" s="35">
        <f t="shared" si="0"/>
        <v>-2.6834677011802865</v>
      </c>
    </row>
    <row r="15" spans="1:8" ht="42.75" customHeight="1">
      <c r="A15" s="6" t="s">
        <v>45</v>
      </c>
      <c r="B15" s="31">
        <v>83533</v>
      </c>
      <c r="C15" s="31">
        <v>193189</v>
      </c>
      <c r="D15" s="31">
        <v>276722</v>
      </c>
      <c r="E15" s="30">
        <v>121211</v>
      </c>
      <c r="F15" s="31">
        <v>248114</v>
      </c>
      <c r="G15" s="29">
        <v>369325</v>
      </c>
      <c r="H15" s="35">
        <f>((D15/G15)-1)*100</f>
        <v>-25.07358018005822</v>
      </c>
    </row>
    <row r="16" spans="1:8" ht="42.75" customHeight="1">
      <c r="A16" s="6" t="s">
        <v>56</v>
      </c>
      <c r="B16" s="31">
        <v>6426088</v>
      </c>
      <c r="C16" s="31">
        <v>1364911</v>
      </c>
      <c r="D16" s="31">
        <v>7790999</v>
      </c>
      <c r="E16" s="31">
        <v>6394527</v>
      </c>
      <c r="F16" s="31">
        <v>1347029</v>
      </c>
      <c r="G16" s="29">
        <v>7741556</v>
      </c>
      <c r="H16" s="35">
        <f aca="true" t="shared" si="1" ref="H16:H22">((D16/G16)-1)*100</f>
        <v>0.6386700554772196</v>
      </c>
    </row>
    <row r="17" spans="1:8" ht="42.75" customHeight="1">
      <c r="A17" s="6" t="s">
        <v>57</v>
      </c>
      <c r="B17" s="31">
        <v>1896623</v>
      </c>
      <c r="C17" s="31">
        <v>566020</v>
      </c>
      <c r="D17" s="31">
        <v>2462643</v>
      </c>
      <c r="E17" s="31">
        <v>2109974</v>
      </c>
      <c r="F17" s="31">
        <v>784511</v>
      </c>
      <c r="G17" s="29">
        <v>2894485</v>
      </c>
      <c r="H17" s="35">
        <f t="shared" si="1"/>
        <v>-14.919476176245517</v>
      </c>
    </row>
    <row r="18" spans="1:8" ht="42.75" customHeight="1">
      <c r="A18" s="6" t="s">
        <v>58</v>
      </c>
      <c r="B18" s="31">
        <v>2061933</v>
      </c>
      <c r="C18" s="31">
        <v>1057389</v>
      </c>
      <c r="D18" s="31">
        <v>3119322</v>
      </c>
      <c r="E18" s="31">
        <v>1861419</v>
      </c>
      <c r="F18" s="31">
        <v>978561</v>
      </c>
      <c r="G18" s="29">
        <v>2839980</v>
      </c>
      <c r="H18" s="35">
        <f t="shared" si="1"/>
        <v>9.836055183487202</v>
      </c>
    </row>
    <row r="19" spans="1:8" ht="42.75" customHeight="1">
      <c r="A19" s="6" t="s">
        <v>59</v>
      </c>
      <c r="B19" s="31">
        <v>9017241</v>
      </c>
      <c r="C19" s="31">
        <v>768699</v>
      </c>
      <c r="D19" s="31">
        <v>9785940</v>
      </c>
      <c r="E19" s="31">
        <v>9219729</v>
      </c>
      <c r="F19" s="31">
        <v>786537</v>
      </c>
      <c r="G19" s="29">
        <v>10006266</v>
      </c>
      <c r="H19" s="35">
        <f t="shared" si="1"/>
        <v>-2.2018803018028943</v>
      </c>
    </row>
    <row r="20" spans="1:8" ht="42.75" customHeight="1">
      <c r="A20" s="6" t="s">
        <v>60</v>
      </c>
      <c r="B20" s="31">
        <v>9518489</v>
      </c>
      <c r="C20" s="31">
        <v>1713256</v>
      </c>
      <c r="D20" s="31">
        <v>11231745</v>
      </c>
      <c r="E20" s="31">
        <v>9857598</v>
      </c>
      <c r="F20" s="31">
        <v>1888529</v>
      </c>
      <c r="G20" s="29">
        <v>11746127</v>
      </c>
      <c r="H20" s="35">
        <f t="shared" si="1"/>
        <v>-4.379162595466579</v>
      </c>
    </row>
    <row r="21" spans="1:8" ht="42.75" customHeight="1">
      <c r="A21" s="6" t="s">
        <v>61</v>
      </c>
      <c r="B21" s="31">
        <v>4930615</v>
      </c>
      <c r="C21" s="31">
        <v>714527</v>
      </c>
      <c r="D21" s="31">
        <v>5645142</v>
      </c>
      <c r="E21" s="31">
        <v>4801287</v>
      </c>
      <c r="F21" s="31">
        <v>679629</v>
      </c>
      <c r="G21" s="29">
        <v>5480916</v>
      </c>
      <c r="H21" s="35">
        <f t="shared" si="1"/>
        <v>2.9963239721243706</v>
      </c>
    </row>
    <row r="22" spans="1:8" ht="57" customHeight="1">
      <c r="A22" s="37" t="s">
        <v>62</v>
      </c>
      <c r="B22" s="36">
        <v>66725312</v>
      </c>
      <c r="C22" s="36">
        <v>18331314</v>
      </c>
      <c r="D22" s="36">
        <v>85056626</v>
      </c>
      <c r="E22" s="36">
        <v>68712980</v>
      </c>
      <c r="F22" s="36">
        <v>19269018</v>
      </c>
      <c r="G22" s="36">
        <v>87981998</v>
      </c>
      <c r="H22" s="35">
        <f t="shared" si="1"/>
        <v>-3.3249665459972877</v>
      </c>
    </row>
    <row r="23" spans="1:8" ht="57" customHeight="1">
      <c r="A23" s="6" t="s">
        <v>8</v>
      </c>
      <c r="B23" s="31">
        <v>1406511</v>
      </c>
      <c r="C23" s="31">
        <v>416136</v>
      </c>
      <c r="D23" s="31">
        <v>1822647</v>
      </c>
      <c r="E23" s="29">
        <v>1259732</v>
      </c>
      <c r="F23" s="31">
        <v>342577</v>
      </c>
      <c r="G23" s="29">
        <v>1602309</v>
      </c>
      <c r="H23" s="35">
        <f>((D23/G23)-1)*100</f>
        <v>13.751280183784775</v>
      </c>
    </row>
    <row r="24" spans="1:8" ht="42.75" customHeight="1">
      <c r="A24" s="6" t="s">
        <v>9</v>
      </c>
      <c r="B24" s="31">
        <v>0</v>
      </c>
      <c r="C24" s="31">
        <v>0</v>
      </c>
      <c r="D24" s="31">
        <v>0</v>
      </c>
      <c r="E24" s="29">
        <v>180497</v>
      </c>
      <c r="F24" s="31">
        <v>366531</v>
      </c>
      <c r="G24" s="29">
        <v>547028</v>
      </c>
      <c r="H24" s="35">
        <f>((D24/G24)-1)*100</f>
        <v>-100</v>
      </c>
    </row>
    <row r="25" spans="1:8" ht="42.75" customHeight="1">
      <c r="A25" s="6" t="s">
        <v>71</v>
      </c>
      <c r="B25" s="31">
        <v>1964743</v>
      </c>
      <c r="C25" s="31">
        <v>358697</v>
      </c>
      <c r="D25" s="31">
        <v>2323440</v>
      </c>
      <c r="E25" s="29">
        <v>1911266</v>
      </c>
      <c r="F25" s="31">
        <v>342970</v>
      </c>
      <c r="G25" s="29">
        <v>2254236</v>
      </c>
      <c r="H25" s="35">
        <f t="shared" si="0"/>
        <v>3.0699536339584776</v>
      </c>
    </row>
    <row r="26" spans="1:8" ht="42.75" customHeight="1">
      <c r="A26" s="6" t="s">
        <v>10</v>
      </c>
      <c r="B26" s="31">
        <v>1053235</v>
      </c>
      <c r="C26" s="31">
        <v>115865</v>
      </c>
      <c r="D26" s="31">
        <v>1169100</v>
      </c>
      <c r="E26" s="29">
        <v>1075826</v>
      </c>
      <c r="F26" s="31">
        <v>117777</v>
      </c>
      <c r="G26" s="29">
        <v>1193603</v>
      </c>
      <c r="H26" s="34">
        <f t="shared" si="0"/>
        <v>-2.0528601218328</v>
      </c>
    </row>
    <row r="27" spans="1:8" ht="42.75" customHeight="1">
      <c r="A27" s="6" t="s">
        <v>11</v>
      </c>
      <c r="B27" s="31">
        <v>1232265</v>
      </c>
      <c r="C27" s="31">
        <v>122421</v>
      </c>
      <c r="D27" s="31">
        <v>1354686</v>
      </c>
      <c r="E27" s="29">
        <v>1250654</v>
      </c>
      <c r="F27" s="31">
        <v>131992</v>
      </c>
      <c r="G27" s="29">
        <v>1382646</v>
      </c>
      <c r="H27" s="35">
        <f t="shared" si="0"/>
        <v>-2.0222095894393832</v>
      </c>
    </row>
    <row r="28" spans="1:8" ht="42.75" customHeight="1">
      <c r="A28" s="6" t="s">
        <v>12</v>
      </c>
      <c r="B28" s="31">
        <v>692806</v>
      </c>
      <c r="C28" s="31">
        <v>217856</v>
      </c>
      <c r="D28" s="31">
        <v>910662</v>
      </c>
      <c r="E28" s="29">
        <v>620711</v>
      </c>
      <c r="F28" s="31">
        <v>191215</v>
      </c>
      <c r="G28" s="29">
        <v>811926</v>
      </c>
      <c r="H28" s="34">
        <f t="shared" si="0"/>
        <v>12.160714153752927</v>
      </c>
    </row>
    <row r="29" spans="1:8" ht="57" customHeight="1">
      <c r="A29" s="8" t="s">
        <v>63</v>
      </c>
      <c r="B29" s="31">
        <v>6349560</v>
      </c>
      <c r="C29" s="31">
        <v>1230975</v>
      </c>
      <c r="D29" s="31">
        <v>7580535</v>
      </c>
      <c r="E29" s="31">
        <v>6298686</v>
      </c>
      <c r="F29" s="31">
        <v>1493062</v>
      </c>
      <c r="G29" s="31">
        <v>7791748</v>
      </c>
      <c r="H29" s="34">
        <f t="shared" si="0"/>
        <v>-2.7107267842851224</v>
      </c>
    </row>
    <row r="30" spans="1:8" ht="57" customHeight="1">
      <c r="A30" s="8" t="s">
        <v>64</v>
      </c>
      <c r="B30" s="31">
        <v>73074872</v>
      </c>
      <c r="C30" s="31">
        <v>19562289</v>
      </c>
      <c r="D30" s="31">
        <v>92637161</v>
      </c>
      <c r="E30" s="31">
        <v>75011666</v>
      </c>
      <c r="F30" s="31">
        <v>20762080</v>
      </c>
      <c r="G30" s="31">
        <v>95773746</v>
      </c>
      <c r="H30" s="35">
        <f>((D30/G30)-1)*100</f>
        <v>-3.274994589853464</v>
      </c>
    </row>
    <row r="31" spans="1:16" ht="22.5" customHeight="1">
      <c r="A31" s="92"/>
      <c r="B31" s="92">
        <v>0</v>
      </c>
      <c r="C31" s="92">
        <v>0</v>
      </c>
      <c r="D31" s="92">
        <v>0</v>
      </c>
      <c r="E31" s="92"/>
      <c r="F31" s="92"/>
      <c r="G31" s="92"/>
      <c r="H31" s="92"/>
      <c r="I31" s="93"/>
      <c r="J31" s="94"/>
      <c r="K31" s="94"/>
      <c r="L31" s="94"/>
      <c r="M31" s="94"/>
      <c r="N31" s="94"/>
      <c r="O31" s="94"/>
      <c r="P31" s="94"/>
    </row>
    <row r="34" s="95" customFormat="1" ht="13.5"/>
  </sheetData>
  <sheetProtection/>
  <mergeCells count="3">
    <mergeCell ref="B6:D6"/>
    <mergeCell ref="E6:G6"/>
    <mergeCell ref="A4:H4"/>
  </mergeCells>
  <printOptions horizontalCentered="1"/>
  <pageMargins left="0.8267716535433072" right="0.7874015748031497" top="0.3937007874015748" bottom="0.3937007874015748" header="0.5118110236220472" footer="0.5118110236220472"/>
  <pageSetup horizontalDpi="600" verticalDpi="6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守山市　森野　慎介</dc:creator>
  <cp:keywords/>
  <dc:description/>
  <cp:lastModifiedBy>w</cp:lastModifiedBy>
  <cp:lastPrinted>2019-02-14T07:45:45Z</cp:lastPrinted>
  <dcterms:created xsi:type="dcterms:W3CDTF">1996-11-20T09:58:17Z</dcterms:created>
  <dcterms:modified xsi:type="dcterms:W3CDTF">2019-03-18T12:00:25Z</dcterms:modified>
  <cp:category/>
  <cp:version/>
  <cp:contentType/>
  <cp:contentStatus/>
</cp:coreProperties>
</file>