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1475" windowHeight="6330" activeTab="2"/>
  </bookViews>
  <sheets>
    <sheet name="第3回(期日前)" sheetId="1" r:id="rId1"/>
    <sheet name="第3回(不在者)" sheetId="2" r:id="rId2"/>
    <sheet name="第3回(期日前＋不在者)" sheetId="3" r:id="rId3"/>
  </sheets>
  <definedNames>
    <definedName name="_xlnm.Print_Area" localSheetId="0">'第3回(期日前)'!$A$1:$I$51</definedName>
    <definedName name="_xlnm.Print_Area" localSheetId="2">'第3回(期日前＋不在者)'!$A$1:$I$51</definedName>
    <definedName name="_xlnm.Print_Area" localSheetId="1">'第3回(不在者)'!$A$1:$I$51</definedName>
  </definedNames>
  <calcPr fullCalcOnLoad="1"/>
</workbook>
</file>

<file path=xl/sharedStrings.xml><?xml version="1.0" encoding="utf-8"?>
<sst xmlns="http://schemas.openxmlformats.org/spreadsheetml/2006/main" count="192" uniqueCount="64">
  <si>
    <t>大津市</t>
  </si>
  <si>
    <t>彦根市</t>
  </si>
  <si>
    <t>長浜市</t>
  </si>
  <si>
    <t>近江八幡市</t>
  </si>
  <si>
    <t>草津市</t>
  </si>
  <si>
    <t>日野町</t>
  </si>
  <si>
    <t>竜王町</t>
  </si>
  <si>
    <t>豊郷町</t>
  </si>
  <si>
    <t>甲良町</t>
  </si>
  <si>
    <t>多賀町</t>
  </si>
  <si>
    <t>守山市</t>
  </si>
  <si>
    <t>栗東市</t>
  </si>
  <si>
    <t>団体名</t>
  </si>
  <si>
    <t>増減数</t>
  </si>
  <si>
    <t>倍率</t>
  </si>
  <si>
    <t>市計</t>
  </si>
  <si>
    <t>県計</t>
  </si>
  <si>
    <t>甲賀市</t>
  </si>
  <si>
    <t>湖南市</t>
  </si>
  <si>
    <t>高島市</t>
  </si>
  <si>
    <t>東近江市</t>
  </si>
  <si>
    <t>米原市</t>
  </si>
  <si>
    <t>郡計</t>
  </si>
  <si>
    <t>野洲市</t>
  </si>
  <si>
    <t>愛荘町</t>
  </si>
  <si>
    <t>今回交付枚数</t>
  </si>
  <si>
    <t>前回交付枚数</t>
  </si>
  <si>
    <t>【衆議院議員総選挙】</t>
  </si>
  <si>
    <t>小　　選　　挙　　区</t>
  </si>
  <si>
    <t>第2区</t>
  </si>
  <si>
    <t>第4区</t>
  </si>
  <si>
    <t>旧長浜市地域</t>
  </si>
  <si>
    <t>※「旧○○地域」の各行については、前回の総選挙の際は合併前であった市町の各地域ごとの数値を記載している。</t>
  </si>
  <si>
    <t>今回期日前
投票者数</t>
  </si>
  <si>
    <t>今回</t>
  </si>
  <si>
    <t>前回</t>
  </si>
  <si>
    <t>第1区</t>
  </si>
  <si>
    <t>第3区</t>
  </si>
  <si>
    <t>前回期日前
投票者数</t>
  </si>
  <si>
    <t>（H21.8.30執行）</t>
  </si>
  <si>
    <t>旧虎姫町地域</t>
  </si>
  <si>
    <t>旧湖北町地域</t>
  </si>
  <si>
    <t>旧高月町地域</t>
  </si>
  <si>
    <t>旧木之本町地域</t>
  </si>
  <si>
    <t>旧余呉町地域</t>
  </si>
  <si>
    <t>旧西浅井町地域</t>
  </si>
  <si>
    <t>旧安土町地域</t>
  </si>
  <si>
    <r>
      <t>※前回：平成</t>
    </r>
    <r>
      <rPr>
        <sz val="11"/>
        <rFont val="ＭＳ ゴシック"/>
        <family val="3"/>
      </rPr>
      <t>21</t>
    </r>
    <r>
      <rPr>
        <sz val="11"/>
        <rFont val="ＭＳ ゴシック"/>
        <family val="3"/>
      </rPr>
      <t>年</t>
    </r>
    <r>
      <rPr>
        <sz val="11"/>
        <rFont val="ＭＳ ゴシック"/>
        <family val="3"/>
      </rPr>
      <t>8</t>
    </r>
    <r>
      <rPr>
        <sz val="11"/>
        <rFont val="ＭＳ ゴシック"/>
        <family val="3"/>
      </rPr>
      <t>月</t>
    </r>
    <r>
      <rPr>
        <sz val="11"/>
        <rFont val="ＭＳ ゴシック"/>
        <family val="3"/>
      </rPr>
      <t>30</t>
    </r>
    <r>
      <rPr>
        <sz val="11"/>
        <rFont val="ＭＳ ゴシック"/>
        <family val="3"/>
      </rPr>
      <t>日執行衆議院議員総選挙</t>
    </r>
  </si>
  <si>
    <t>※前回の調査時点：平成21年8月29日（選挙期日前1日）</t>
  </si>
  <si>
    <t>旧虎姫町地域</t>
  </si>
  <si>
    <t>旧湖北町地域</t>
  </si>
  <si>
    <t>旧安土町地域</t>
  </si>
  <si>
    <t>※前回の調査時点：平成21年8月29日（選挙期日前日）</t>
  </si>
  <si>
    <t>旧近江八幡市域</t>
  </si>
  <si>
    <t>多賀町</t>
  </si>
  <si>
    <t>○期日前投票者数＋不在者投票用紙交付枚数（最終：平成24年12月15日現在）</t>
  </si>
  <si>
    <t>（H24.12.16執行）</t>
  </si>
  <si>
    <t>比　　例　　代　　表</t>
  </si>
  <si>
    <t>○期日前投票者数調（平成24年12月15日現在）</t>
  </si>
  <si>
    <t>○不在者投票用紙交付枚数（最終：平成24年12月15日現在）</t>
  </si>
  <si>
    <t>(A)</t>
  </si>
  <si>
    <t>(B)</t>
  </si>
  <si>
    <t>(A)-(B)</t>
  </si>
  <si>
    <t>(A)/(B)</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</si>
</sst>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_);[Red]\(0.000\)"/>
    <numFmt numFmtId="178" formatCode="0.0_);[Red]\(0.0\)"/>
    <numFmt numFmtId="179" formatCode="0_);[Red]\(0\)"/>
    <numFmt numFmtId="180" formatCode="0.0000000_ "/>
    <numFmt numFmtId="181" formatCode="0.000000_ "/>
    <numFmt numFmtId="182" formatCode="0.00000_ "/>
    <numFmt numFmtId="183" formatCode="0.0000_ "/>
    <numFmt numFmtId="184" formatCode="0.000_ "/>
    <numFmt numFmtId="185" formatCode="0.00_ "/>
  </numFmts>
  <fonts count="6">
    <font>
      <sz val="11"/>
      <name val="ＭＳ ゴシック"/>
      <family val="3"/>
    </font>
    <font>
      <sz val="6"/>
      <name val="ＭＳ Ｐゴシック"/>
      <family val="3"/>
    </font>
    <font>
      <sz val="12"/>
      <name val="ＭＳ ゴシック"/>
      <family val="3"/>
    </font>
    <font>
      <sz val="10"/>
      <name val="ＭＳ ゴシック"/>
      <family val="3"/>
    </font>
    <font>
      <sz val="14"/>
      <name val="ＭＳ ゴシック"/>
      <family val="3"/>
    </font>
    <font>
      <sz val="16"/>
      <name val="ＭＳ ゴシック"/>
      <family val="3"/>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96">
    <border>
      <left/>
      <right/>
      <top/>
      <bottom/>
      <diagonal/>
    </border>
    <border>
      <left style="medium"/>
      <right>
        <color indexed="63"/>
      </right>
      <top>
        <color indexed="63"/>
      </top>
      <bottom>
        <color indexed="63"/>
      </bottom>
    </border>
    <border>
      <left style="double"/>
      <right>
        <color indexed="63"/>
      </right>
      <top>
        <color indexed="63"/>
      </top>
      <bottom style="double"/>
    </border>
    <border>
      <left style="thin"/>
      <right style="thin"/>
      <top>
        <color indexed="63"/>
      </top>
      <bottom style="double"/>
    </border>
    <border>
      <left>
        <color indexed="63"/>
      </left>
      <right style="double"/>
      <top>
        <color indexed="63"/>
      </top>
      <bottom style="double"/>
    </border>
    <border>
      <left style="double"/>
      <right>
        <color indexed="63"/>
      </right>
      <top style="medium"/>
      <bottom style="hair"/>
    </border>
    <border>
      <left style="thin"/>
      <right style="thin"/>
      <top style="medium"/>
      <bottom style="hair"/>
    </border>
    <border>
      <left>
        <color indexed="63"/>
      </left>
      <right style="double"/>
      <top style="medium"/>
      <bottom style="hair"/>
    </border>
    <border>
      <left>
        <color indexed="63"/>
      </left>
      <right>
        <color indexed="63"/>
      </right>
      <top style="medium"/>
      <bottom style="hair"/>
    </border>
    <border>
      <left style="double"/>
      <right>
        <color indexed="63"/>
      </right>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thin"/>
      <bottom style="hair"/>
    </border>
    <border>
      <left style="thin"/>
      <right style="thin"/>
      <top style="thin"/>
      <bottom style="hair"/>
    </border>
    <border>
      <left>
        <color indexed="63"/>
      </left>
      <right style="double"/>
      <top style="thin"/>
      <bottom style="hair"/>
    </border>
    <border>
      <left>
        <color indexed="63"/>
      </left>
      <right style="medium"/>
      <top style="thin"/>
      <bottom style="hair"/>
    </border>
    <border diagonalUp="1">
      <left style="double"/>
      <right style="thin"/>
      <top style="hair"/>
      <bottom style="hair"/>
      <diagonal style="thin"/>
    </border>
    <border>
      <left style="thin"/>
      <right style="thin"/>
      <top style="hair"/>
      <bottom style="hair"/>
    </border>
    <border diagonalUp="1">
      <left style="thin"/>
      <right style="thin"/>
      <top style="hair"/>
      <bottom style="hair"/>
      <diagonal style="thin"/>
    </border>
    <border diagonalUp="1">
      <left>
        <color indexed="63"/>
      </left>
      <right style="double"/>
      <top style="hair"/>
      <bottom style="hair"/>
      <diagonal style="thin"/>
    </border>
    <border diagonalUp="1">
      <left>
        <color indexed="63"/>
      </left>
      <right style="medium"/>
      <top style="hair"/>
      <bottom style="hair"/>
      <diagonal style="thin"/>
    </border>
    <border diagonalUp="1">
      <left style="double"/>
      <right style="thin"/>
      <top style="hair"/>
      <bottom style="thin"/>
      <diagonal style="thin"/>
    </border>
    <border>
      <left style="thin"/>
      <right style="thin"/>
      <top style="hair"/>
      <bottom style="thin"/>
    </border>
    <border diagonalUp="1">
      <left style="thin"/>
      <right style="thin"/>
      <top style="hair"/>
      <bottom style="thin"/>
      <diagonal style="thin"/>
    </border>
    <border diagonalUp="1">
      <left>
        <color indexed="63"/>
      </left>
      <right style="double"/>
      <top style="hair"/>
      <bottom style="thin"/>
      <diagonal style="thin"/>
    </border>
    <border diagonalUp="1">
      <left>
        <color indexed="63"/>
      </left>
      <right style="medium"/>
      <top style="hair"/>
      <bottom style="thin"/>
      <diagonal style="thin"/>
    </border>
    <border>
      <left style="double"/>
      <right>
        <color indexed="63"/>
      </right>
      <top>
        <color indexed="63"/>
      </top>
      <bottom style="hair"/>
    </border>
    <border>
      <left style="thin"/>
      <right style="thin"/>
      <top>
        <color indexed="63"/>
      </top>
      <bottom style="hair"/>
    </border>
    <border>
      <left>
        <color indexed="63"/>
      </left>
      <right style="double"/>
      <top>
        <color indexed="63"/>
      </top>
      <bottom style="hair"/>
    </border>
    <border>
      <left>
        <color indexed="63"/>
      </left>
      <right style="medium"/>
      <top>
        <color indexed="63"/>
      </top>
      <bottom style="hair"/>
    </border>
    <border>
      <left style="double"/>
      <right>
        <color indexed="63"/>
      </right>
      <top style="hair"/>
      <bottom style="hair"/>
    </border>
    <border>
      <left style="thin"/>
      <right style="thin"/>
      <top style="hair"/>
      <bottom>
        <color indexed="63"/>
      </bottom>
    </border>
    <border>
      <left>
        <color indexed="63"/>
      </left>
      <right style="double"/>
      <top style="hair"/>
      <bottom style="hair"/>
    </border>
    <border>
      <left>
        <color indexed="63"/>
      </left>
      <right style="medium"/>
      <top style="hair"/>
      <bottom style="hair"/>
    </border>
    <border>
      <left style="double"/>
      <right>
        <color indexed="63"/>
      </right>
      <top style="hair"/>
      <bottom>
        <color indexed="63"/>
      </bottom>
    </border>
    <border>
      <left>
        <color indexed="63"/>
      </left>
      <right style="double"/>
      <top style="hair"/>
      <bottom>
        <color indexed="63"/>
      </bottom>
    </border>
    <border>
      <left>
        <color indexed="63"/>
      </left>
      <right style="medium"/>
      <top style="hair"/>
      <bottom>
        <color indexed="63"/>
      </bottom>
    </border>
    <border>
      <left style="double"/>
      <right style="thin"/>
      <top style="thin"/>
      <bottom style="hair"/>
    </border>
    <border>
      <left>
        <color indexed="63"/>
      </left>
      <right>
        <color indexed="63"/>
      </right>
      <top style="thin"/>
      <bottom style="hair"/>
    </border>
    <border diagonalUp="1">
      <left style="double"/>
      <right>
        <color indexed="63"/>
      </right>
      <top>
        <color indexed="63"/>
      </top>
      <bottom style="hair"/>
      <diagonal style="thin"/>
    </border>
    <border diagonalUp="1">
      <left style="thin"/>
      <right style="thin"/>
      <top>
        <color indexed="63"/>
      </top>
      <bottom style="hair"/>
      <diagonal style="thin"/>
    </border>
    <border diagonalUp="1">
      <left>
        <color indexed="63"/>
      </left>
      <right style="medium"/>
      <top>
        <color indexed="63"/>
      </top>
      <bottom style="hair"/>
      <diagonal style="thin"/>
    </border>
    <border>
      <left style="double"/>
      <right>
        <color indexed="63"/>
      </right>
      <top style="hair"/>
      <bottom style="thin"/>
    </border>
    <border>
      <left>
        <color indexed="63"/>
      </left>
      <right style="double"/>
      <top style="hair"/>
      <bottom style="thin"/>
    </border>
    <border diagonalUp="1">
      <left style="double"/>
      <right>
        <color indexed="63"/>
      </right>
      <top style="hair"/>
      <bottom style="thin"/>
      <diagonal style="thin"/>
    </border>
    <border>
      <left style="thin"/>
      <right style="thin"/>
      <top>
        <color indexed="63"/>
      </top>
      <bottom style="medium"/>
    </border>
    <border>
      <left style="double"/>
      <right style="thin"/>
      <top>
        <color indexed="63"/>
      </top>
      <bottom style="hair"/>
    </border>
    <border>
      <left>
        <color indexed="63"/>
      </left>
      <right>
        <color indexed="63"/>
      </right>
      <top>
        <color indexed="63"/>
      </top>
      <bottom style="hair"/>
    </border>
    <border>
      <left style="double"/>
      <right>
        <color indexed="63"/>
      </right>
      <top style="medium"/>
      <bottom>
        <color indexed="63"/>
      </bottom>
    </border>
    <border>
      <left style="thin"/>
      <right style="thin"/>
      <top style="medium"/>
      <bottom>
        <color indexed="63"/>
      </bottom>
    </border>
    <border>
      <left>
        <color indexed="63"/>
      </left>
      <right style="double"/>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double"/>
      <top>
        <color indexed="63"/>
      </top>
      <bottom style="medium"/>
    </border>
    <border>
      <left>
        <color indexed="63"/>
      </left>
      <right style="medium"/>
      <top>
        <color indexed="63"/>
      </top>
      <bottom style="medium"/>
    </border>
    <border>
      <left style="double"/>
      <right style="thin"/>
      <top style="hair"/>
      <bottom style="hair"/>
    </border>
    <border>
      <left style="double"/>
      <right>
        <color indexed="63"/>
      </right>
      <top style="double"/>
      <bottom>
        <color indexed="63"/>
      </bottom>
    </border>
    <border>
      <left style="thin"/>
      <right style="thin"/>
      <top style="double"/>
      <bottom>
        <color indexed="63"/>
      </bottom>
    </border>
    <border>
      <left>
        <color indexed="63"/>
      </left>
      <right style="double"/>
      <top style="double"/>
      <bottom>
        <color indexed="63"/>
      </bottom>
    </border>
    <border>
      <left style="medium"/>
      <right>
        <color indexed="63"/>
      </right>
      <top>
        <color indexed="63"/>
      </top>
      <bottom style="hair"/>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double"/>
      <top style="hair"/>
      <bottom>
        <color indexed="63"/>
      </bottom>
    </border>
    <border>
      <left style="medium"/>
      <right style="double"/>
      <top style="hair"/>
      <bottom style="thin"/>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style="medium"/>
    </border>
    <border>
      <left style="medium"/>
      <right style="double"/>
      <top style="hair"/>
      <bottom style="hair"/>
    </border>
    <border>
      <left style="thin"/>
      <right style="thin"/>
      <top style="medium"/>
      <bottom style="thin"/>
    </border>
    <border>
      <left style="thin"/>
      <right style="medium"/>
      <top style="medium"/>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double"/>
      <right style="thin"/>
      <top style="medium"/>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color indexed="63"/>
      </top>
      <bottom>
        <color indexed="63"/>
      </bottom>
    </border>
    <border>
      <left style="thin"/>
      <right style="medium"/>
      <top style="medium"/>
      <bottom style="thin"/>
    </border>
    <border>
      <left>
        <color indexed="63"/>
      </left>
      <right style="medium"/>
      <top style="medium"/>
      <bottom style="hair"/>
    </border>
    <border diagonalUp="1">
      <left style="double"/>
      <right style="thin"/>
      <top>
        <color indexed="63"/>
      </top>
      <bottom style="hair"/>
      <diagonal style="thin"/>
    </border>
    <border>
      <left style="medium"/>
      <right>
        <color indexed="63"/>
      </right>
      <top>
        <color indexed="63"/>
      </top>
      <bottom style="thin"/>
    </border>
    <border>
      <left style="thin"/>
      <right style="medium"/>
      <top>
        <color indexed="63"/>
      </top>
      <bottom>
        <color indexed="63"/>
      </bottom>
    </border>
    <border>
      <left style="thin"/>
      <right style="medium"/>
      <top style="medium"/>
      <bottom style="hair"/>
    </border>
    <border>
      <left style="thin"/>
      <right style="medium"/>
      <top>
        <color indexed="63"/>
      </top>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style="thin"/>
      <right style="double"/>
      <top style="medium"/>
      <bottom>
        <color indexed="63"/>
      </bottom>
    </border>
    <border>
      <left style="thin"/>
      <right style="double"/>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3">
    <xf numFmtId="0" fontId="0" fillId="0" borderId="0" xfId="0" applyAlignment="1">
      <alignment/>
    </xf>
    <xf numFmtId="0" fontId="2" fillId="0" borderId="0" xfId="0" applyFont="1" applyAlignment="1">
      <alignment/>
    </xf>
    <xf numFmtId="176" fontId="0" fillId="0" borderId="0" xfId="0" applyNumberFormat="1" applyAlignment="1">
      <alignment/>
    </xf>
    <xf numFmtId="0" fontId="0" fillId="0" borderId="0" xfId="0" applyBorder="1" applyAlignment="1">
      <alignment/>
    </xf>
    <xf numFmtId="176" fontId="0" fillId="0" borderId="0" xfId="0" applyNumberForma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 xfId="0" applyBorder="1" applyAlignment="1">
      <alignment/>
    </xf>
    <xf numFmtId="0" fontId="3" fillId="2" borderId="2" xfId="0" applyFont="1" applyFill="1" applyBorder="1" applyAlignment="1">
      <alignment horizontal="distributed"/>
    </xf>
    <xf numFmtId="0" fontId="0" fillId="2" borderId="2" xfId="0" applyFill="1" applyBorder="1" applyAlignment="1">
      <alignment/>
    </xf>
    <xf numFmtId="0" fontId="0" fillId="2" borderId="3" xfId="0" applyFill="1" applyBorder="1" applyAlignment="1">
      <alignment/>
    </xf>
    <xf numFmtId="38" fontId="0" fillId="2" borderId="3" xfId="16" applyFill="1" applyBorder="1" applyAlignment="1">
      <alignment/>
    </xf>
    <xf numFmtId="185" fontId="0" fillId="2" borderId="4" xfId="0" applyNumberFormat="1" applyFill="1" applyBorder="1" applyAlignment="1">
      <alignment/>
    </xf>
    <xf numFmtId="176" fontId="0" fillId="2" borderId="4" xfId="0" applyNumberFormat="1" applyFill="1" applyBorder="1" applyAlignment="1">
      <alignment/>
    </xf>
    <xf numFmtId="38" fontId="4" fillId="3" borderId="5" xfId="16" applyFont="1" applyFill="1" applyBorder="1" applyAlignment="1">
      <alignment horizontal="right"/>
    </xf>
    <xf numFmtId="38" fontId="4" fillId="0" borderId="6" xfId="16" applyFont="1" applyFill="1" applyBorder="1" applyAlignment="1">
      <alignment/>
    </xf>
    <xf numFmtId="185" fontId="4" fillId="0" borderId="7" xfId="0" applyNumberFormat="1" applyFont="1" applyFill="1" applyBorder="1" applyAlignment="1">
      <alignment/>
    </xf>
    <xf numFmtId="38" fontId="4" fillId="4" borderId="5" xfId="16" applyFont="1" applyFill="1" applyBorder="1" applyAlignment="1">
      <alignment horizontal="right"/>
    </xf>
    <xf numFmtId="185" fontId="4" fillId="0" borderId="8" xfId="0" applyNumberFormat="1" applyFont="1" applyFill="1" applyBorder="1" applyAlignment="1">
      <alignment/>
    </xf>
    <xf numFmtId="38" fontId="4" fillId="3" borderId="9" xfId="16" applyFont="1" applyFill="1" applyBorder="1" applyAlignment="1">
      <alignment horizontal="right"/>
    </xf>
    <xf numFmtId="38" fontId="4" fillId="0" borderId="10" xfId="16" applyFont="1" applyFill="1" applyBorder="1" applyAlignment="1">
      <alignment/>
    </xf>
    <xf numFmtId="185" fontId="4" fillId="0" borderId="11" xfId="0" applyNumberFormat="1" applyFont="1" applyBorder="1" applyAlignment="1">
      <alignment/>
    </xf>
    <xf numFmtId="38" fontId="4" fillId="4" borderId="9" xfId="16" applyFont="1" applyFill="1" applyBorder="1" applyAlignment="1">
      <alignment horizontal="right"/>
    </xf>
    <xf numFmtId="176" fontId="4" fillId="0" borderId="12" xfId="0" applyNumberFormat="1" applyFont="1" applyBorder="1" applyAlignment="1">
      <alignment/>
    </xf>
    <xf numFmtId="38" fontId="4" fillId="3" borderId="13" xfId="16" applyFont="1" applyFill="1" applyBorder="1" applyAlignment="1">
      <alignment horizontal="right"/>
    </xf>
    <xf numFmtId="38" fontId="4" fillId="2" borderId="14" xfId="16" applyFont="1" applyFill="1" applyBorder="1" applyAlignment="1">
      <alignment/>
    </xf>
    <xf numFmtId="185" fontId="4" fillId="2" borderId="15" xfId="0" applyNumberFormat="1" applyFont="1" applyFill="1" applyBorder="1" applyAlignment="1">
      <alignment/>
    </xf>
    <xf numFmtId="38" fontId="4" fillId="4" borderId="13" xfId="16" applyFont="1" applyFill="1" applyBorder="1" applyAlignment="1">
      <alignment horizontal="right"/>
    </xf>
    <xf numFmtId="38" fontId="4" fillId="2" borderId="14" xfId="16" applyFont="1" applyFill="1" applyBorder="1" applyAlignment="1">
      <alignment horizontal="right"/>
    </xf>
    <xf numFmtId="176" fontId="4" fillId="2" borderId="16" xfId="0" applyNumberFormat="1" applyFont="1" applyFill="1" applyBorder="1" applyAlignment="1">
      <alignment/>
    </xf>
    <xf numFmtId="38" fontId="4" fillId="3" borderId="17" xfId="16" applyFont="1" applyFill="1" applyBorder="1" applyAlignment="1">
      <alignment horizontal="right"/>
    </xf>
    <xf numFmtId="38" fontId="4" fillId="0" borderId="18" xfId="16" applyFont="1" applyFill="1" applyBorder="1" applyAlignment="1">
      <alignment/>
    </xf>
    <xf numFmtId="38" fontId="4" fillId="0" borderId="19" xfId="16" applyFont="1" applyFill="1" applyBorder="1" applyAlignment="1">
      <alignment/>
    </xf>
    <xf numFmtId="185" fontId="4" fillId="0" borderId="20" xfId="0" applyNumberFormat="1" applyFont="1" applyBorder="1" applyAlignment="1">
      <alignment/>
    </xf>
    <xf numFmtId="38" fontId="4" fillId="4" borderId="17" xfId="16" applyFont="1" applyFill="1" applyBorder="1" applyAlignment="1">
      <alignment horizontal="right"/>
    </xf>
    <xf numFmtId="38" fontId="4" fillId="0" borderId="18" xfId="16" applyFont="1" applyFill="1" applyBorder="1" applyAlignment="1">
      <alignment horizontal="right"/>
    </xf>
    <xf numFmtId="176" fontId="4" fillId="0" borderId="21" xfId="0" applyNumberFormat="1" applyFont="1" applyBorder="1" applyAlignment="1">
      <alignment/>
    </xf>
    <xf numFmtId="38" fontId="4" fillId="3" borderId="22" xfId="16" applyFont="1" applyFill="1" applyBorder="1" applyAlignment="1">
      <alignment horizontal="right"/>
    </xf>
    <xf numFmtId="38" fontId="4" fillId="0" borderId="23" xfId="16" applyFont="1" applyFill="1" applyBorder="1" applyAlignment="1">
      <alignment/>
    </xf>
    <xf numFmtId="38" fontId="4" fillId="0" borderId="24" xfId="16" applyFont="1" applyFill="1" applyBorder="1" applyAlignment="1">
      <alignment/>
    </xf>
    <xf numFmtId="185" fontId="4" fillId="0" borderId="25" xfId="0" applyNumberFormat="1" applyFont="1" applyBorder="1" applyAlignment="1">
      <alignment/>
    </xf>
    <xf numFmtId="38" fontId="4" fillId="4" borderId="22" xfId="16" applyFont="1" applyFill="1" applyBorder="1" applyAlignment="1">
      <alignment horizontal="right"/>
    </xf>
    <xf numFmtId="38" fontId="4" fillId="0" borderId="23" xfId="16" applyFont="1" applyFill="1" applyBorder="1" applyAlignment="1">
      <alignment horizontal="right"/>
    </xf>
    <xf numFmtId="176" fontId="4" fillId="0" borderId="26" xfId="0" applyNumberFormat="1" applyFont="1" applyBorder="1" applyAlignment="1">
      <alignment/>
    </xf>
    <xf numFmtId="38" fontId="4" fillId="3" borderId="27" xfId="16" applyFont="1" applyFill="1" applyBorder="1" applyAlignment="1">
      <alignment horizontal="right"/>
    </xf>
    <xf numFmtId="38" fontId="4" fillId="2" borderId="28" xfId="16" applyFont="1" applyFill="1" applyBorder="1" applyAlignment="1">
      <alignment/>
    </xf>
    <xf numFmtId="185" fontId="4" fillId="2" borderId="29" xfId="0" applyNumberFormat="1" applyFont="1" applyFill="1" applyBorder="1" applyAlignment="1">
      <alignment/>
    </xf>
    <xf numFmtId="38" fontId="4" fillId="4" borderId="27" xfId="16" applyFont="1" applyFill="1" applyBorder="1" applyAlignment="1">
      <alignment horizontal="right"/>
    </xf>
    <xf numFmtId="38" fontId="4" fillId="2" borderId="28" xfId="16" applyFont="1" applyFill="1" applyBorder="1" applyAlignment="1">
      <alignment horizontal="right"/>
    </xf>
    <xf numFmtId="176" fontId="4" fillId="2" borderId="30" xfId="0" applyNumberFormat="1" applyFont="1" applyFill="1" applyBorder="1" applyAlignment="1">
      <alignment/>
    </xf>
    <xf numFmtId="38" fontId="4" fillId="0" borderId="28" xfId="16" applyFont="1" applyFill="1" applyBorder="1" applyAlignment="1">
      <alignment/>
    </xf>
    <xf numFmtId="185" fontId="4" fillId="0" borderId="29" xfId="0" applyNumberFormat="1" applyFont="1" applyBorder="1" applyAlignment="1">
      <alignment/>
    </xf>
    <xf numFmtId="38" fontId="4" fillId="0" borderId="28" xfId="16" applyFont="1" applyFill="1" applyBorder="1" applyAlignment="1">
      <alignment horizontal="right"/>
    </xf>
    <xf numFmtId="176" fontId="4" fillId="0" borderId="30" xfId="0" applyNumberFormat="1" applyFont="1" applyBorder="1" applyAlignment="1">
      <alignment/>
    </xf>
    <xf numFmtId="38" fontId="4" fillId="3" borderId="31" xfId="16" applyFont="1" applyFill="1" applyBorder="1" applyAlignment="1">
      <alignment horizontal="right"/>
    </xf>
    <xf numFmtId="38" fontId="4" fillId="0" borderId="32" xfId="16" applyFont="1" applyFill="1" applyBorder="1" applyAlignment="1">
      <alignment/>
    </xf>
    <xf numFmtId="185" fontId="4" fillId="0" borderId="33" xfId="0" applyNumberFormat="1" applyFont="1" applyBorder="1" applyAlignment="1">
      <alignment/>
    </xf>
    <xf numFmtId="38" fontId="4" fillId="4" borderId="31" xfId="16" applyFont="1" applyFill="1" applyBorder="1" applyAlignment="1">
      <alignment horizontal="right"/>
    </xf>
    <xf numFmtId="38" fontId="4" fillId="0" borderId="32" xfId="16" applyFont="1" applyFill="1" applyBorder="1" applyAlignment="1">
      <alignment horizontal="right"/>
    </xf>
    <xf numFmtId="176" fontId="4" fillId="0" borderId="34" xfId="0" applyNumberFormat="1" applyFont="1" applyBorder="1" applyAlignment="1">
      <alignment/>
    </xf>
    <xf numFmtId="38" fontId="4" fillId="3" borderId="35" xfId="16" applyFont="1" applyFill="1" applyBorder="1" applyAlignment="1">
      <alignment horizontal="right"/>
    </xf>
    <xf numFmtId="38" fontId="4" fillId="4" borderId="35" xfId="16" applyFont="1" applyFill="1" applyBorder="1" applyAlignment="1">
      <alignment horizontal="right"/>
    </xf>
    <xf numFmtId="185" fontId="4" fillId="0" borderId="36" xfId="0" applyNumberFormat="1" applyFont="1" applyBorder="1" applyAlignment="1">
      <alignment/>
    </xf>
    <xf numFmtId="176" fontId="4" fillId="0" borderId="37" xfId="0" applyNumberFormat="1" applyFont="1" applyBorder="1" applyAlignment="1">
      <alignment/>
    </xf>
    <xf numFmtId="38" fontId="4" fillId="3" borderId="38" xfId="16" applyFont="1" applyFill="1" applyBorder="1" applyAlignment="1">
      <alignment horizontal="right"/>
    </xf>
    <xf numFmtId="38" fontId="4" fillId="2" borderId="39" xfId="16" applyFont="1" applyFill="1" applyBorder="1" applyAlignment="1">
      <alignment horizontal="right"/>
    </xf>
    <xf numFmtId="38" fontId="4" fillId="4" borderId="40" xfId="16" applyFont="1" applyFill="1" applyBorder="1" applyAlignment="1">
      <alignment horizontal="right"/>
    </xf>
    <xf numFmtId="38" fontId="4" fillId="0" borderId="41" xfId="16" applyFont="1" applyFill="1" applyBorder="1" applyAlignment="1">
      <alignment horizontal="right"/>
    </xf>
    <xf numFmtId="38" fontId="4" fillId="0" borderId="41" xfId="16" applyFont="1" applyFill="1" applyBorder="1" applyAlignment="1">
      <alignment/>
    </xf>
    <xf numFmtId="176" fontId="4" fillId="0" borderId="42" xfId="0" applyNumberFormat="1" applyFont="1" applyBorder="1" applyAlignment="1">
      <alignment/>
    </xf>
    <xf numFmtId="38" fontId="4" fillId="3" borderId="43" xfId="16" applyFont="1" applyFill="1" applyBorder="1" applyAlignment="1">
      <alignment horizontal="right"/>
    </xf>
    <xf numFmtId="185" fontId="4" fillId="0" borderId="44" xfId="0" applyNumberFormat="1" applyFont="1" applyFill="1" applyBorder="1" applyAlignment="1">
      <alignment/>
    </xf>
    <xf numFmtId="38" fontId="4" fillId="4" borderId="45" xfId="16" applyFont="1" applyFill="1" applyBorder="1" applyAlignment="1">
      <alignment horizontal="right"/>
    </xf>
    <xf numFmtId="38" fontId="4" fillId="0" borderId="24" xfId="16" applyFont="1" applyFill="1" applyBorder="1" applyAlignment="1">
      <alignment horizontal="right"/>
    </xf>
    <xf numFmtId="38" fontId="4" fillId="0" borderId="46" xfId="16" applyFont="1" applyFill="1" applyBorder="1" applyAlignment="1">
      <alignment horizontal="right"/>
    </xf>
    <xf numFmtId="176" fontId="4" fillId="0" borderId="30" xfId="0" applyNumberFormat="1" applyFont="1" applyFill="1" applyBorder="1" applyAlignment="1">
      <alignment/>
    </xf>
    <xf numFmtId="38" fontId="4" fillId="4" borderId="47" xfId="16" applyFont="1" applyFill="1" applyBorder="1" applyAlignment="1">
      <alignment horizontal="right"/>
    </xf>
    <xf numFmtId="38" fontId="4" fillId="0" borderId="48" xfId="16" applyFont="1" applyFill="1" applyBorder="1" applyAlignment="1">
      <alignment horizontal="right"/>
    </xf>
    <xf numFmtId="38" fontId="4" fillId="2" borderId="49" xfId="16" applyFont="1" applyFill="1" applyBorder="1" applyAlignment="1">
      <alignment horizontal="right"/>
    </xf>
    <xf numFmtId="38" fontId="4" fillId="2" borderId="50" xfId="16" applyFont="1" applyFill="1" applyBorder="1" applyAlignment="1">
      <alignment/>
    </xf>
    <xf numFmtId="185" fontId="4" fillId="2" borderId="51" xfId="0" applyNumberFormat="1" applyFont="1" applyFill="1" applyBorder="1" applyAlignment="1">
      <alignment/>
    </xf>
    <xf numFmtId="176" fontId="4" fillId="2" borderId="52" xfId="0" applyNumberFormat="1" applyFont="1" applyFill="1" applyBorder="1" applyAlignment="1">
      <alignment/>
    </xf>
    <xf numFmtId="38" fontId="4" fillId="2" borderId="53" xfId="16" applyFont="1" applyFill="1" applyBorder="1" applyAlignment="1">
      <alignment horizontal="right"/>
    </xf>
    <xf numFmtId="38" fontId="4" fillId="2" borderId="46" xfId="16" applyFont="1" applyFill="1" applyBorder="1" applyAlignment="1">
      <alignment/>
    </xf>
    <xf numFmtId="185" fontId="4" fillId="2" borderId="54" xfId="0" applyNumberFormat="1" applyFont="1" applyFill="1" applyBorder="1" applyAlignment="1">
      <alignment/>
    </xf>
    <xf numFmtId="176" fontId="4" fillId="2" borderId="55" xfId="0" applyNumberFormat="1" applyFont="1" applyFill="1" applyBorder="1" applyAlignment="1">
      <alignment/>
    </xf>
    <xf numFmtId="38" fontId="4" fillId="4" borderId="56" xfId="16" applyFont="1" applyFill="1" applyBorder="1" applyAlignment="1">
      <alignment horizontal="right"/>
    </xf>
    <xf numFmtId="38" fontId="4" fillId="3" borderId="56" xfId="16" applyFont="1" applyFill="1" applyBorder="1" applyAlignment="1">
      <alignment horizontal="right"/>
    </xf>
    <xf numFmtId="38" fontId="4" fillId="2" borderId="49" xfId="16" applyFont="1" applyFill="1" applyBorder="1" applyAlignment="1">
      <alignment/>
    </xf>
    <xf numFmtId="38" fontId="4" fillId="2" borderId="9" xfId="16" applyFont="1" applyFill="1" applyBorder="1" applyAlignment="1">
      <alignment/>
    </xf>
    <xf numFmtId="38" fontId="4" fillId="2" borderId="10" xfId="16" applyFont="1" applyFill="1" applyBorder="1" applyAlignment="1">
      <alignment/>
    </xf>
    <xf numFmtId="185" fontId="4" fillId="2" borderId="11" xfId="0" applyNumberFormat="1" applyFont="1" applyFill="1" applyBorder="1" applyAlignment="1">
      <alignment/>
    </xf>
    <xf numFmtId="38" fontId="4" fillId="2" borderId="9" xfId="16" applyFont="1" applyFill="1" applyBorder="1" applyAlignment="1">
      <alignment horizontal="right"/>
    </xf>
    <xf numFmtId="176" fontId="4" fillId="2" borderId="12" xfId="0" applyNumberFormat="1" applyFont="1" applyFill="1" applyBorder="1" applyAlignment="1">
      <alignment/>
    </xf>
    <xf numFmtId="38" fontId="4" fillId="2" borderId="57" xfId="16" applyFont="1" applyFill="1" applyBorder="1" applyAlignment="1">
      <alignment/>
    </xf>
    <xf numFmtId="38" fontId="4" fillId="2" borderId="58" xfId="16" applyFont="1" applyFill="1" applyBorder="1" applyAlignment="1">
      <alignment/>
    </xf>
    <xf numFmtId="185" fontId="4" fillId="2" borderId="59" xfId="0" applyNumberFormat="1" applyFont="1" applyFill="1" applyBorder="1" applyAlignment="1">
      <alignment/>
    </xf>
    <xf numFmtId="176" fontId="4" fillId="2" borderId="59" xfId="0" applyNumberFormat="1" applyFont="1" applyFill="1" applyBorder="1" applyAlignment="1">
      <alignment/>
    </xf>
    <xf numFmtId="0" fontId="4" fillId="2" borderId="2" xfId="0" applyFont="1" applyFill="1" applyBorder="1" applyAlignment="1">
      <alignment/>
    </xf>
    <xf numFmtId="0" fontId="4" fillId="2" borderId="3" xfId="0" applyFont="1" applyFill="1" applyBorder="1" applyAlignment="1">
      <alignment/>
    </xf>
    <xf numFmtId="38" fontId="4" fillId="2" borderId="3" xfId="16" applyFont="1" applyFill="1" applyBorder="1" applyAlignment="1">
      <alignment/>
    </xf>
    <xf numFmtId="185" fontId="4" fillId="2" borderId="4" xfId="0" applyNumberFormat="1" applyFont="1" applyFill="1" applyBorder="1" applyAlignment="1">
      <alignment/>
    </xf>
    <xf numFmtId="176" fontId="4" fillId="2" borderId="4" xfId="0" applyNumberFormat="1" applyFont="1" applyFill="1" applyBorder="1" applyAlignment="1">
      <alignment/>
    </xf>
    <xf numFmtId="0" fontId="2" fillId="0" borderId="60" xfId="0" applyFont="1" applyBorder="1" applyAlignment="1">
      <alignment horizontal="distributed"/>
    </xf>
    <xf numFmtId="0" fontId="2" fillId="0" borderId="1" xfId="0" applyFont="1" applyBorder="1" applyAlignment="1">
      <alignment horizontal="distributed"/>
    </xf>
    <xf numFmtId="0" fontId="2" fillId="2" borderId="61" xfId="0" applyFont="1" applyFill="1" applyBorder="1" applyAlignment="1">
      <alignment horizontal="distributed"/>
    </xf>
    <xf numFmtId="0" fontId="2" fillId="0" borderId="62" xfId="0" applyFont="1" applyBorder="1" applyAlignment="1">
      <alignment horizontal="right"/>
    </xf>
    <xf numFmtId="0" fontId="2" fillId="0" borderId="63" xfId="0" applyFont="1" applyBorder="1" applyAlignment="1">
      <alignment horizontal="right"/>
    </xf>
    <xf numFmtId="0" fontId="2" fillId="0" borderId="64" xfId="0" applyFont="1" applyBorder="1" applyAlignment="1">
      <alignment horizontal="right"/>
    </xf>
    <xf numFmtId="0" fontId="2" fillId="0" borderId="65" xfId="0" applyFont="1" applyBorder="1" applyAlignment="1">
      <alignment horizontal="right"/>
    </xf>
    <xf numFmtId="0" fontId="2" fillId="2" borderId="60" xfId="0" applyFont="1" applyFill="1" applyBorder="1" applyAlignment="1">
      <alignment horizontal="distributed"/>
    </xf>
    <xf numFmtId="0" fontId="2" fillId="0" borderId="60" xfId="0" applyFont="1" applyBorder="1" applyAlignment="1">
      <alignment horizontal="right"/>
    </xf>
    <xf numFmtId="0" fontId="2" fillId="0" borderId="66" xfId="0" applyFont="1" applyBorder="1" applyAlignment="1">
      <alignment horizontal="right"/>
    </xf>
    <xf numFmtId="0" fontId="2" fillId="0" borderId="63" xfId="0" applyFont="1" applyBorder="1" applyAlignment="1">
      <alignment horizontal="distributed"/>
    </xf>
    <xf numFmtId="0" fontId="2" fillId="0" borderId="62" xfId="0" applyFont="1" applyBorder="1" applyAlignment="1">
      <alignment horizontal="distributed"/>
    </xf>
    <xf numFmtId="0" fontId="2" fillId="0" borderId="66" xfId="0" applyFont="1" applyFill="1" applyBorder="1" applyAlignment="1">
      <alignment horizontal="right"/>
    </xf>
    <xf numFmtId="0" fontId="2" fillId="0" borderId="60" xfId="0" applyFont="1" applyFill="1" applyBorder="1" applyAlignment="1">
      <alignment horizontal="distributed"/>
    </xf>
    <xf numFmtId="0" fontId="2" fillId="2" borderId="67" xfId="0" applyFont="1" applyFill="1" applyBorder="1" applyAlignment="1">
      <alignment horizontal="distributed"/>
    </xf>
    <xf numFmtId="0" fontId="2" fillId="2" borderId="68" xfId="0" applyFont="1" applyFill="1" applyBorder="1" applyAlignment="1">
      <alignment horizontal="distributed"/>
    </xf>
    <xf numFmtId="0" fontId="2" fillId="0" borderId="69" xfId="0" applyFont="1" applyFill="1" applyBorder="1" applyAlignment="1">
      <alignment horizontal="distributed"/>
    </xf>
    <xf numFmtId="0" fontId="2" fillId="2" borderId="1" xfId="0" applyFont="1" applyFill="1" applyBorder="1" applyAlignment="1">
      <alignment horizontal="distributed"/>
    </xf>
    <xf numFmtId="0" fontId="2" fillId="2" borderId="57" xfId="0" applyFont="1" applyFill="1" applyBorder="1" applyAlignment="1">
      <alignment horizontal="distributed"/>
    </xf>
    <xf numFmtId="38" fontId="4" fillId="0" borderId="70" xfId="0" applyNumberFormat="1" applyFont="1" applyBorder="1" applyAlignment="1">
      <alignment/>
    </xf>
    <xf numFmtId="38" fontId="4" fillId="0" borderId="50" xfId="16" applyFont="1" applyFill="1" applyBorder="1" applyAlignment="1">
      <alignment/>
    </xf>
    <xf numFmtId="185" fontId="4" fillId="0" borderId="71" xfId="0" applyNumberFormat="1" applyFont="1" applyBorder="1" applyAlignment="1">
      <alignment/>
    </xf>
    <xf numFmtId="38" fontId="4" fillId="0" borderId="72" xfId="0" applyNumberFormat="1" applyFont="1" applyBorder="1" applyAlignment="1">
      <alignment/>
    </xf>
    <xf numFmtId="38" fontId="4" fillId="0" borderId="72" xfId="16" applyFont="1" applyFill="1" applyBorder="1" applyAlignment="1">
      <alignment/>
    </xf>
    <xf numFmtId="185" fontId="4" fillId="0" borderId="73" xfId="0" applyNumberFormat="1" applyFont="1" applyBorder="1" applyAlignment="1">
      <alignment/>
    </xf>
    <xf numFmtId="38" fontId="4" fillId="0" borderId="74" xfId="0" applyNumberFormat="1" applyFont="1" applyBorder="1" applyAlignment="1">
      <alignment/>
    </xf>
    <xf numFmtId="38" fontId="4" fillId="0" borderId="74" xfId="16" applyFont="1" applyFill="1" applyBorder="1" applyAlignment="1">
      <alignment/>
    </xf>
    <xf numFmtId="185" fontId="4" fillId="0" borderId="75" xfId="0" applyNumberFormat="1" applyFont="1" applyBorder="1" applyAlignment="1">
      <alignment/>
    </xf>
    <xf numFmtId="0" fontId="2" fillId="0" borderId="76" xfId="0" applyFont="1" applyBorder="1" applyAlignment="1">
      <alignment horizontal="distributed" vertical="center" indent="1"/>
    </xf>
    <xf numFmtId="0" fontId="2" fillId="0" borderId="77" xfId="0" applyFont="1" applyBorder="1" applyAlignment="1">
      <alignment horizontal="distributed" vertical="center" indent="1"/>
    </xf>
    <xf numFmtId="0" fontId="2" fillId="0" borderId="78" xfId="0" applyFont="1" applyBorder="1" applyAlignment="1">
      <alignment horizontal="distributed" vertical="center" indent="1"/>
    </xf>
    <xf numFmtId="0" fontId="2" fillId="0" borderId="67" xfId="0" applyFont="1" applyBorder="1" applyAlignment="1">
      <alignment/>
    </xf>
    <xf numFmtId="0" fontId="2" fillId="0" borderId="1" xfId="0" applyFont="1" applyBorder="1" applyAlignment="1">
      <alignment horizontal="center"/>
    </xf>
    <xf numFmtId="0" fontId="2" fillId="3" borderId="7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 fillId="0" borderId="1" xfId="0" applyFont="1" applyBorder="1" applyAlignment="1">
      <alignment/>
    </xf>
    <xf numFmtId="0" fontId="2" fillId="3" borderId="80" xfId="0" applyFont="1" applyFill="1" applyBorder="1" applyAlignment="1">
      <alignment horizontal="center"/>
    </xf>
    <xf numFmtId="0" fontId="2" fillId="0" borderId="10" xfId="0" applyFont="1" applyFill="1" applyBorder="1" applyAlignment="1">
      <alignment horizontal="center"/>
    </xf>
    <xf numFmtId="0" fontId="2" fillId="4" borderId="80" xfId="0" applyFont="1" applyFill="1" applyBorder="1" applyAlignment="1">
      <alignment horizontal="center"/>
    </xf>
    <xf numFmtId="0" fontId="2" fillId="0" borderId="68" xfId="0" applyFont="1" applyBorder="1" applyAlignment="1">
      <alignment/>
    </xf>
    <xf numFmtId="0" fontId="2" fillId="3" borderId="81" xfId="0" applyFont="1" applyFill="1" applyBorder="1" applyAlignment="1">
      <alignment horizontal="center"/>
    </xf>
    <xf numFmtId="0" fontId="2" fillId="0" borderId="82" xfId="0" applyFont="1" applyFill="1" applyBorder="1" applyAlignment="1">
      <alignment horizontal="center"/>
    </xf>
    <xf numFmtId="176" fontId="2" fillId="0" borderId="11" xfId="0" applyNumberFormat="1" applyFont="1" applyBorder="1" applyAlignment="1">
      <alignment horizontal="center"/>
    </xf>
    <xf numFmtId="0" fontId="2" fillId="4" borderId="81" xfId="0" applyFont="1" applyFill="1" applyBorder="1" applyAlignment="1">
      <alignment horizontal="center"/>
    </xf>
    <xf numFmtId="176" fontId="2" fillId="0" borderId="12" xfId="0" applyNumberFormat="1" applyFont="1" applyBorder="1" applyAlignment="1">
      <alignment horizontal="center"/>
    </xf>
    <xf numFmtId="38" fontId="4" fillId="0" borderId="70" xfId="16" applyFont="1" applyFill="1" applyBorder="1" applyAlignment="1">
      <alignment/>
    </xf>
    <xf numFmtId="185" fontId="4" fillId="0" borderId="83" xfId="0" applyNumberFormat="1" applyFont="1" applyBorder="1" applyAlignment="1">
      <alignment/>
    </xf>
    <xf numFmtId="176" fontId="4" fillId="0" borderId="84" xfId="0" applyNumberFormat="1" applyFont="1" applyFill="1" applyBorder="1" applyAlignment="1">
      <alignment/>
    </xf>
    <xf numFmtId="185" fontId="4" fillId="0" borderId="20" xfId="0" applyNumberFormat="1" applyFont="1" applyFill="1" applyBorder="1" applyAlignment="1">
      <alignment/>
    </xf>
    <xf numFmtId="38" fontId="4" fillId="0" borderId="10" xfId="16" applyFont="1" applyFill="1" applyBorder="1" applyAlignment="1">
      <alignment horizontal="right"/>
    </xf>
    <xf numFmtId="176" fontId="4" fillId="0" borderId="21" xfId="0" applyNumberFormat="1" applyFont="1" applyFill="1" applyBorder="1" applyAlignment="1">
      <alignment/>
    </xf>
    <xf numFmtId="38" fontId="4" fillId="4" borderId="85" xfId="16" applyFont="1" applyFill="1" applyBorder="1" applyAlignment="1">
      <alignment horizontal="right"/>
    </xf>
    <xf numFmtId="185" fontId="4" fillId="0" borderId="29" xfId="0" applyNumberFormat="1" applyFont="1" applyFill="1" applyBorder="1" applyAlignment="1">
      <alignment/>
    </xf>
    <xf numFmtId="0" fontId="2" fillId="0" borderId="69" xfId="0" applyFont="1" applyBorder="1" applyAlignment="1">
      <alignment horizontal="right"/>
    </xf>
    <xf numFmtId="0" fontId="2" fillId="0" borderId="86" xfId="0" applyFont="1" applyBorder="1" applyAlignment="1">
      <alignment horizontal="right"/>
    </xf>
    <xf numFmtId="0" fontId="2" fillId="0" borderId="1" xfId="0" applyFont="1" applyFill="1" applyBorder="1" applyAlignment="1">
      <alignment horizontal="right"/>
    </xf>
    <xf numFmtId="0" fontId="2" fillId="2" borderId="2" xfId="0" applyFont="1" applyFill="1" applyBorder="1" applyAlignment="1">
      <alignment horizontal="distributed"/>
    </xf>
    <xf numFmtId="0" fontId="2" fillId="0" borderId="46" xfId="0" applyFont="1" applyFill="1" applyBorder="1" applyAlignment="1">
      <alignment horizontal="center"/>
    </xf>
    <xf numFmtId="176" fontId="2" fillId="0" borderId="87" xfId="0" applyNumberFormat="1" applyFont="1" applyBorder="1" applyAlignment="1">
      <alignment horizontal="center"/>
    </xf>
    <xf numFmtId="38" fontId="4" fillId="0" borderId="6" xfId="16" applyNumberFormat="1" applyFont="1" applyFill="1" applyBorder="1" applyAlignment="1">
      <alignment/>
    </xf>
    <xf numFmtId="176" fontId="4" fillId="0" borderId="88" xfId="0" applyNumberFormat="1" applyFont="1" applyFill="1" applyBorder="1" applyAlignment="1">
      <alignment/>
    </xf>
    <xf numFmtId="38" fontId="4" fillId="0" borderId="10" xfId="16" applyNumberFormat="1" applyFont="1" applyFill="1" applyBorder="1" applyAlignment="1">
      <alignment/>
    </xf>
    <xf numFmtId="176" fontId="4" fillId="0" borderId="89" xfId="0" applyNumberFormat="1" applyFont="1" applyBorder="1" applyAlignment="1">
      <alignment/>
    </xf>
    <xf numFmtId="38" fontId="4" fillId="4" borderId="38" xfId="16" applyFont="1" applyFill="1" applyBorder="1" applyAlignment="1">
      <alignment horizontal="right"/>
    </xf>
    <xf numFmtId="38" fontId="4" fillId="0" borderId="19" xfId="16" applyFont="1" applyFill="1" applyBorder="1" applyAlignment="1">
      <alignment horizontal="right"/>
    </xf>
    <xf numFmtId="0" fontId="2" fillId="3" borderId="90" xfId="0" applyFont="1" applyFill="1" applyBorder="1" applyAlignment="1">
      <alignment horizontal="center" vertical="center"/>
    </xf>
    <xf numFmtId="0" fontId="2" fillId="3" borderId="91" xfId="0" applyFont="1" applyFill="1" applyBorder="1" applyAlignment="1">
      <alignment horizontal="center" vertical="center"/>
    </xf>
    <xf numFmtId="0" fontId="2" fillId="3" borderId="92" xfId="0" applyFont="1" applyFill="1" applyBorder="1" applyAlignment="1">
      <alignment horizontal="center" vertical="center"/>
    </xf>
    <xf numFmtId="0" fontId="2" fillId="4" borderId="90" xfId="0" applyFont="1" applyFill="1" applyBorder="1" applyAlignment="1">
      <alignment horizontal="center" vertical="center"/>
    </xf>
    <xf numFmtId="0" fontId="2" fillId="4" borderId="91" xfId="0" applyFont="1" applyFill="1" applyBorder="1" applyAlignment="1">
      <alignment horizontal="center" vertical="center"/>
    </xf>
    <xf numFmtId="0" fontId="2" fillId="4" borderId="93" xfId="0" applyFont="1" applyFill="1" applyBorder="1" applyAlignment="1">
      <alignment horizontal="center" vertical="center"/>
    </xf>
    <xf numFmtId="176" fontId="2" fillId="0" borderId="71" xfId="0" applyNumberFormat="1" applyFont="1" applyBorder="1" applyAlignment="1">
      <alignment horizontal="center" vertical="center"/>
    </xf>
    <xf numFmtId="0" fontId="2" fillId="0" borderId="87" xfId="0" applyFont="1" applyBorder="1" applyAlignment="1">
      <alignment vertical="center"/>
    </xf>
    <xf numFmtId="176" fontId="2" fillId="0" borderId="94" xfId="0" applyNumberFormat="1" applyFont="1" applyBorder="1" applyAlignment="1">
      <alignment horizontal="center" vertical="center"/>
    </xf>
    <xf numFmtId="0" fontId="2" fillId="0" borderId="95" xfId="0" applyFont="1" applyBorder="1" applyAlignment="1">
      <alignment vertical="center"/>
    </xf>
    <xf numFmtId="0" fontId="2" fillId="0" borderId="5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0" xfId="0" applyFont="1" applyAlignment="1">
      <alignment/>
    </xf>
    <xf numFmtId="38" fontId="5" fillId="4" borderId="27" xfId="16"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zoomScale="75" zoomScaleNormal="75" workbookViewId="0" topLeftCell="A1">
      <pane xSplit="1" ySplit="7" topLeftCell="B8" activePane="bottomRight" state="frozen"/>
      <selection pane="topLeft" activeCell="B30" sqref="B30"/>
      <selection pane="topRight" activeCell="B30" sqref="B30"/>
      <selection pane="bottomLeft" activeCell="B30" sqref="B30"/>
      <selection pane="bottomRight" activeCell="C2" sqref="C2"/>
    </sheetView>
  </sheetViews>
  <sheetFormatPr defaultColWidth="8.796875" defaultRowHeight="14.25"/>
  <cols>
    <col min="1" max="1" width="15.8984375" style="0" customWidth="1"/>
    <col min="2" max="2" width="17.69921875" style="0" customWidth="1"/>
    <col min="3" max="3" width="17" style="0" customWidth="1"/>
    <col min="4" max="4" width="9.69921875" style="0" bestFit="1" customWidth="1"/>
    <col min="5" max="5" width="9.09765625" style="2" bestFit="1" customWidth="1"/>
    <col min="6" max="6" width="17.09765625" style="0" customWidth="1"/>
    <col min="7" max="7" width="17.19921875" style="0" customWidth="1"/>
    <col min="8" max="8" width="9.69921875" style="0" bestFit="1" customWidth="1"/>
    <col min="9" max="9" width="9.09765625" style="2" bestFit="1" customWidth="1"/>
  </cols>
  <sheetData>
    <row r="1" ht="16.5" customHeight="1">
      <c r="A1" s="181" t="s">
        <v>58</v>
      </c>
    </row>
    <row r="2" ht="16.5" customHeight="1">
      <c r="A2" s="1"/>
    </row>
    <row r="3" ht="16.5" customHeight="1" thickBot="1">
      <c r="A3" s="1" t="s">
        <v>27</v>
      </c>
    </row>
    <row r="4" spans="1:9" ht="21.75" customHeight="1" thickBot="1">
      <c r="A4" s="134"/>
      <c r="B4" s="169" t="s">
        <v>28</v>
      </c>
      <c r="C4" s="170"/>
      <c r="D4" s="170"/>
      <c r="E4" s="171"/>
      <c r="F4" s="172" t="s">
        <v>57</v>
      </c>
      <c r="G4" s="173"/>
      <c r="H4" s="173"/>
      <c r="I4" s="174"/>
    </row>
    <row r="5" spans="1:9" ht="33" customHeight="1">
      <c r="A5" s="135" t="s">
        <v>12</v>
      </c>
      <c r="B5" s="136" t="s">
        <v>33</v>
      </c>
      <c r="C5" s="137" t="s">
        <v>38</v>
      </c>
      <c r="D5" s="179" t="s">
        <v>13</v>
      </c>
      <c r="E5" s="177" t="s">
        <v>14</v>
      </c>
      <c r="F5" s="138" t="s">
        <v>33</v>
      </c>
      <c r="G5" s="137" t="s">
        <v>38</v>
      </c>
      <c r="H5" s="179" t="s">
        <v>13</v>
      </c>
      <c r="I5" s="175" t="s">
        <v>14</v>
      </c>
    </row>
    <row r="6" spans="1:9" ht="21" customHeight="1">
      <c r="A6" s="139"/>
      <c r="B6" s="140" t="s">
        <v>56</v>
      </c>
      <c r="C6" s="141" t="s">
        <v>39</v>
      </c>
      <c r="D6" s="180"/>
      <c r="E6" s="178"/>
      <c r="F6" s="142" t="str">
        <f>B6</f>
        <v>（H24.12.16執行）</v>
      </c>
      <c r="G6" s="141" t="s">
        <v>39</v>
      </c>
      <c r="H6" s="180"/>
      <c r="I6" s="176"/>
    </row>
    <row r="7" spans="1:9" ht="21" customHeight="1" thickBot="1">
      <c r="A7" s="143"/>
      <c r="B7" s="144" t="s">
        <v>60</v>
      </c>
      <c r="C7" s="145" t="s">
        <v>61</v>
      </c>
      <c r="D7" s="141" t="s">
        <v>62</v>
      </c>
      <c r="E7" s="146" t="s">
        <v>63</v>
      </c>
      <c r="F7" s="147" t="s">
        <v>60</v>
      </c>
      <c r="G7" s="141" t="s">
        <v>61</v>
      </c>
      <c r="H7" s="141" t="s">
        <v>62</v>
      </c>
      <c r="I7" s="148" t="s">
        <v>63</v>
      </c>
    </row>
    <row r="8" spans="1:10" ht="22.5" customHeight="1">
      <c r="A8" s="103" t="s">
        <v>0</v>
      </c>
      <c r="B8" s="14">
        <v>22443</v>
      </c>
      <c r="C8" s="15">
        <v>24651</v>
      </c>
      <c r="D8" s="15">
        <f>+B8-C8</f>
        <v>-2208</v>
      </c>
      <c r="E8" s="16">
        <f>+B8/C8</f>
        <v>0.9104295971765851</v>
      </c>
      <c r="F8" s="17">
        <v>22446</v>
      </c>
      <c r="G8" s="15">
        <v>24651</v>
      </c>
      <c r="H8" s="15">
        <f>+F8-G8</f>
        <v>-2205</v>
      </c>
      <c r="I8" s="18">
        <f>+F8/G8</f>
        <v>0.9105512960934647</v>
      </c>
      <c r="J8" s="7"/>
    </row>
    <row r="9" spans="1:9" ht="22.5" customHeight="1">
      <c r="A9" s="104" t="s">
        <v>1</v>
      </c>
      <c r="B9" s="19">
        <v>7092</v>
      </c>
      <c r="C9" s="20">
        <v>7587</v>
      </c>
      <c r="D9" s="20">
        <f>+B9-C9</f>
        <v>-495</v>
      </c>
      <c r="E9" s="21">
        <f>+B9/C9</f>
        <v>0.9347568208778173</v>
      </c>
      <c r="F9" s="22">
        <v>7092</v>
      </c>
      <c r="G9" s="20">
        <v>7582</v>
      </c>
      <c r="H9" s="20">
        <f>+F9-G9</f>
        <v>-490</v>
      </c>
      <c r="I9" s="23">
        <f>+F9/G9</f>
        <v>0.9353732524399895</v>
      </c>
    </row>
    <row r="10" spans="1:9" ht="22.5" customHeight="1">
      <c r="A10" s="105" t="s">
        <v>2</v>
      </c>
      <c r="B10" s="24">
        <v>9591</v>
      </c>
      <c r="C10" s="25">
        <f>SUM(C11:C17)</f>
        <v>11088</v>
      </c>
      <c r="D10" s="25">
        <f>+B10-C10</f>
        <v>-1497</v>
      </c>
      <c r="E10" s="26">
        <f>+B10/C10</f>
        <v>0.8649891774891775</v>
      </c>
      <c r="F10" s="27">
        <v>9591</v>
      </c>
      <c r="G10" s="28">
        <f>SUM(G11:G17)</f>
        <v>11087</v>
      </c>
      <c r="H10" s="25">
        <f>+F10-G10</f>
        <v>-1496</v>
      </c>
      <c r="I10" s="29">
        <f>+F10/G10</f>
        <v>0.8650671958149184</v>
      </c>
    </row>
    <row r="11" spans="1:9" ht="22.5" customHeight="1">
      <c r="A11" s="106" t="s">
        <v>31</v>
      </c>
      <c r="B11" s="30"/>
      <c r="C11" s="31">
        <v>6466</v>
      </c>
      <c r="D11" s="32"/>
      <c r="E11" s="33"/>
      <c r="F11" s="34"/>
      <c r="G11" s="35">
        <v>6465</v>
      </c>
      <c r="H11" s="32"/>
      <c r="I11" s="36"/>
    </row>
    <row r="12" spans="1:9" ht="22.5" customHeight="1">
      <c r="A12" s="106" t="s">
        <v>40</v>
      </c>
      <c r="B12" s="30"/>
      <c r="C12" s="31">
        <v>674</v>
      </c>
      <c r="D12" s="32"/>
      <c r="E12" s="33"/>
      <c r="F12" s="34"/>
      <c r="G12" s="35">
        <v>674</v>
      </c>
      <c r="H12" s="32"/>
      <c r="I12" s="36"/>
    </row>
    <row r="13" spans="1:9" ht="22.5" customHeight="1">
      <c r="A13" s="107" t="s">
        <v>41</v>
      </c>
      <c r="B13" s="30"/>
      <c r="C13" s="31">
        <v>909</v>
      </c>
      <c r="D13" s="32"/>
      <c r="E13" s="33"/>
      <c r="F13" s="34"/>
      <c r="G13" s="35">
        <v>909</v>
      </c>
      <c r="H13" s="32"/>
      <c r="I13" s="36"/>
    </row>
    <row r="14" spans="1:9" ht="22.5" customHeight="1">
      <c r="A14" s="108" t="s">
        <v>42</v>
      </c>
      <c r="B14" s="30"/>
      <c r="C14" s="31">
        <v>1296</v>
      </c>
      <c r="D14" s="32"/>
      <c r="E14" s="33"/>
      <c r="F14" s="34"/>
      <c r="G14" s="35">
        <v>1296</v>
      </c>
      <c r="H14" s="32"/>
      <c r="I14" s="36"/>
    </row>
    <row r="15" spans="1:9" ht="22.5" customHeight="1">
      <c r="A15" s="108" t="s">
        <v>43</v>
      </c>
      <c r="B15" s="30"/>
      <c r="C15" s="31">
        <v>896</v>
      </c>
      <c r="D15" s="32"/>
      <c r="E15" s="33"/>
      <c r="F15" s="34"/>
      <c r="G15" s="35">
        <v>896</v>
      </c>
      <c r="H15" s="32"/>
      <c r="I15" s="36"/>
    </row>
    <row r="16" spans="1:9" ht="22.5" customHeight="1">
      <c r="A16" s="108" t="s">
        <v>44</v>
      </c>
      <c r="B16" s="30"/>
      <c r="C16" s="31">
        <v>451</v>
      </c>
      <c r="D16" s="32"/>
      <c r="E16" s="33"/>
      <c r="F16" s="34"/>
      <c r="G16" s="35">
        <v>451</v>
      </c>
      <c r="H16" s="32"/>
      <c r="I16" s="36"/>
    </row>
    <row r="17" spans="1:9" ht="22.5" customHeight="1">
      <c r="A17" s="109" t="s">
        <v>45</v>
      </c>
      <c r="B17" s="37"/>
      <c r="C17" s="38">
        <v>396</v>
      </c>
      <c r="D17" s="39"/>
      <c r="E17" s="40"/>
      <c r="F17" s="41"/>
      <c r="G17" s="42">
        <v>396</v>
      </c>
      <c r="H17" s="39"/>
      <c r="I17" s="43"/>
    </row>
    <row r="18" spans="1:9" ht="22.5" customHeight="1">
      <c r="A18" s="110" t="s">
        <v>3</v>
      </c>
      <c r="B18" s="44">
        <v>7180</v>
      </c>
      <c r="C18" s="45">
        <f>SUM(C19:C20)</f>
        <v>7726</v>
      </c>
      <c r="D18" s="45">
        <f>+B18-C18</f>
        <v>-546</v>
      </c>
      <c r="E18" s="46">
        <f>+B18/C18</f>
        <v>0.9293295366295625</v>
      </c>
      <c r="F18" s="47">
        <v>7178</v>
      </c>
      <c r="G18" s="48">
        <f>SUM(G19:G20)</f>
        <v>7727</v>
      </c>
      <c r="H18" s="45">
        <f>+F18-G18</f>
        <v>-549</v>
      </c>
      <c r="I18" s="49">
        <f>+F18/G18</f>
        <v>0.9289504335447133</v>
      </c>
    </row>
    <row r="19" spans="1:9" ht="22.5" customHeight="1">
      <c r="A19" s="111" t="s">
        <v>53</v>
      </c>
      <c r="B19" s="30"/>
      <c r="C19" s="31">
        <v>6513</v>
      </c>
      <c r="D19" s="32"/>
      <c r="E19" s="33"/>
      <c r="F19" s="34"/>
      <c r="G19" s="35">
        <v>6514</v>
      </c>
      <c r="H19" s="32"/>
      <c r="I19" s="36"/>
    </row>
    <row r="20" spans="1:9" ht="22.5" customHeight="1">
      <c r="A20" s="112" t="s">
        <v>46</v>
      </c>
      <c r="B20" s="37"/>
      <c r="C20" s="38">
        <v>1213</v>
      </c>
      <c r="D20" s="39"/>
      <c r="E20" s="40"/>
      <c r="F20" s="41"/>
      <c r="G20" s="42">
        <v>1213</v>
      </c>
      <c r="H20" s="39"/>
      <c r="I20" s="43"/>
    </row>
    <row r="21" spans="1:9" ht="22.5" customHeight="1">
      <c r="A21" s="103" t="s">
        <v>4</v>
      </c>
      <c r="B21" s="44">
        <v>8864</v>
      </c>
      <c r="C21" s="50">
        <v>10724</v>
      </c>
      <c r="D21" s="50">
        <f aca="true" t="shared" si="0" ref="D21:D31">+B21-C21</f>
        <v>-1860</v>
      </c>
      <c r="E21" s="51">
        <f aca="true" t="shared" si="1" ref="E21:E32">+B21/C21</f>
        <v>0.8265572547556882</v>
      </c>
      <c r="F21" s="47">
        <v>8864</v>
      </c>
      <c r="G21" s="52">
        <v>10724</v>
      </c>
      <c r="H21" s="50">
        <f aca="true" t="shared" si="2" ref="H21:H28">+F21-G21</f>
        <v>-1860</v>
      </c>
      <c r="I21" s="53">
        <f aca="true" t="shared" si="3" ref="I21:I28">+F21/G21</f>
        <v>0.8265572547556882</v>
      </c>
    </row>
    <row r="22" spans="1:9" ht="22.5" customHeight="1">
      <c r="A22" s="113" t="s">
        <v>10</v>
      </c>
      <c r="B22" s="54">
        <v>6226</v>
      </c>
      <c r="C22" s="55">
        <v>7134</v>
      </c>
      <c r="D22" s="55">
        <f t="shared" si="0"/>
        <v>-908</v>
      </c>
      <c r="E22" s="56">
        <f t="shared" si="1"/>
        <v>0.872722175497617</v>
      </c>
      <c r="F22" s="57">
        <v>6226</v>
      </c>
      <c r="G22" s="58">
        <v>7134</v>
      </c>
      <c r="H22" s="55">
        <f t="shared" si="2"/>
        <v>-908</v>
      </c>
      <c r="I22" s="59">
        <f t="shared" si="3"/>
        <v>0.872722175497617</v>
      </c>
    </row>
    <row r="23" spans="1:9" ht="22.5" customHeight="1">
      <c r="A23" s="114" t="s">
        <v>11</v>
      </c>
      <c r="B23" s="60">
        <v>4705</v>
      </c>
      <c r="C23" s="35">
        <v>5333</v>
      </c>
      <c r="D23" s="55">
        <f t="shared" si="0"/>
        <v>-628</v>
      </c>
      <c r="E23" s="56">
        <f t="shared" si="1"/>
        <v>0.8822426401650103</v>
      </c>
      <c r="F23" s="61">
        <v>4706</v>
      </c>
      <c r="G23" s="35">
        <v>5330</v>
      </c>
      <c r="H23" s="55">
        <f t="shared" si="2"/>
        <v>-624</v>
      </c>
      <c r="I23" s="59">
        <f t="shared" si="3"/>
        <v>0.8829268292682927</v>
      </c>
    </row>
    <row r="24" spans="1:9" ht="22.5" customHeight="1">
      <c r="A24" s="114" t="s">
        <v>17</v>
      </c>
      <c r="B24" s="54">
        <v>8489</v>
      </c>
      <c r="C24" s="31">
        <v>10066</v>
      </c>
      <c r="D24" s="31">
        <f t="shared" si="0"/>
        <v>-1577</v>
      </c>
      <c r="E24" s="56">
        <f t="shared" si="1"/>
        <v>0.8433339956288496</v>
      </c>
      <c r="F24" s="57">
        <v>8490</v>
      </c>
      <c r="G24" s="35">
        <v>10064</v>
      </c>
      <c r="H24" s="31">
        <f t="shared" si="2"/>
        <v>-1574</v>
      </c>
      <c r="I24" s="59">
        <f t="shared" si="3"/>
        <v>0.8436009538950715</v>
      </c>
    </row>
    <row r="25" spans="1:9" ht="22.5" customHeight="1">
      <c r="A25" s="114" t="s">
        <v>23</v>
      </c>
      <c r="B25" s="54">
        <v>4165</v>
      </c>
      <c r="C25" s="35">
        <v>4588</v>
      </c>
      <c r="D25" s="31">
        <f t="shared" si="0"/>
        <v>-423</v>
      </c>
      <c r="E25" s="56">
        <f t="shared" si="1"/>
        <v>0.9078029642545772</v>
      </c>
      <c r="F25" s="57">
        <v>4165</v>
      </c>
      <c r="G25" s="35">
        <v>4588</v>
      </c>
      <c r="H25" s="31">
        <f t="shared" si="2"/>
        <v>-423</v>
      </c>
      <c r="I25" s="59">
        <f t="shared" si="3"/>
        <v>0.9078029642545772</v>
      </c>
    </row>
    <row r="26" spans="1:9" ht="22.5" customHeight="1">
      <c r="A26" s="114" t="s">
        <v>18</v>
      </c>
      <c r="B26" s="54">
        <v>3401</v>
      </c>
      <c r="C26" s="31">
        <v>4449</v>
      </c>
      <c r="D26" s="31">
        <f t="shared" si="0"/>
        <v>-1048</v>
      </c>
      <c r="E26" s="56">
        <f t="shared" si="1"/>
        <v>0.7644414475162958</v>
      </c>
      <c r="F26" s="57">
        <v>3400</v>
      </c>
      <c r="G26" s="35">
        <v>4448</v>
      </c>
      <c r="H26" s="31">
        <f t="shared" si="2"/>
        <v>-1048</v>
      </c>
      <c r="I26" s="59">
        <f t="shared" si="3"/>
        <v>0.7643884892086331</v>
      </c>
    </row>
    <row r="27" spans="1:9" ht="22.5" customHeight="1">
      <c r="A27" s="113" t="s">
        <v>19</v>
      </c>
      <c r="B27" s="60">
        <v>6986</v>
      </c>
      <c r="C27" s="58">
        <v>7739</v>
      </c>
      <c r="D27" s="55">
        <f t="shared" si="0"/>
        <v>-753</v>
      </c>
      <c r="E27" s="62">
        <f t="shared" si="1"/>
        <v>0.9027006073136065</v>
      </c>
      <c r="F27" s="61">
        <v>6986</v>
      </c>
      <c r="G27" s="58">
        <v>7738</v>
      </c>
      <c r="H27" s="55">
        <f t="shared" si="2"/>
        <v>-752</v>
      </c>
      <c r="I27" s="63">
        <f t="shared" si="3"/>
        <v>0.902817265443267</v>
      </c>
    </row>
    <row r="28" spans="1:9" ht="22.5" customHeight="1">
      <c r="A28" s="105" t="s">
        <v>20</v>
      </c>
      <c r="B28" s="64">
        <f>SUM(B29:B30)</f>
        <v>8545</v>
      </c>
      <c r="C28" s="65">
        <f>SUM(C29:C30)</f>
        <v>9547</v>
      </c>
      <c r="D28" s="25">
        <f t="shared" si="0"/>
        <v>-1002</v>
      </c>
      <c r="E28" s="26">
        <f t="shared" si="1"/>
        <v>0.8950455640515345</v>
      </c>
      <c r="F28" s="27">
        <v>8546</v>
      </c>
      <c r="G28" s="28">
        <v>9546</v>
      </c>
      <c r="H28" s="25">
        <f t="shared" si="2"/>
        <v>-1000</v>
      </c>
      <c r="I28" s="29">
        <f t="shared" si="3"/>
        <v>0.895244081290593</v>
      </c>
    </row>
    <row r="29" spans="1:9" ht="22.5" customHeight="1">
      <c r="A29" s="111" t="s">
        <v>29</v>
      </c>
      <c r="B29" s="44">
        <v>876</v>
      </c>
      <c r="C29" s="50">
        <v>1020</v>
      </c>
      <c r="D29" s="50">
        <f t="shared" si="0"/>
        <v>-144</v>
      </c>
      <c r="E29" s="51">
        <f t="shared" si="1"/>
        <v>0.8588235294117647</v>
      </c>
      <c r="F29" s="66"/>
      <c r="G29" s="67"/>
      <c r="H29" s="68"/>
      <c r="I29" s="69"/>
    </row>
    <row r="30" spans="1:9" ht="22.5" customHeight="1">
      <c r="A30" s="115" t="s">
        <v>30</v>
      </c>
      <c r="B30" s="70">
        <v>7669</v>
      </c>
      <c r="C30" s="38">
        <v>8527</v>
      </c>
      <c r="D30" s="38">
        <f t="shared" si="0"/>
        <v>-858</v>
      </c>
      <c r="E30" s="71">
        <f t="shared" si="1"/>
        <v>0.8993784449396036</v>
      </c>
      <c r="F30" s="72"/>
      <c r="G30" s="73"/>
      <c r="H30" s="39"/>
      <c r="I30" s="43"/>
    </row>
    <row r="31" spans="1:9" ht="22.5" customHeight="1" thickBot="1">
      <c r="A31" s="116" t="s">
        <v>21</v>
      </c>
      <c r="B31" s="44">
        <v>3558</v>
      </c>
      <c r="C31" s="74">
        <v>3961</v>
      </c>
      <c r="D31" s="50">
        <f t="shared" si="0"/>
        <v>-403</v>
      </c>
      <c r="E31" s="75">
        <f t="shared" si="1"/>
        <v>0.898258015652613</v>
      </c>
      <c r="F31" s="76">
        <v>3557</v>
      </c>
      <c r="G31" s="77">
        <v>3960</v>
      </c>
      <c r="H31" s="50">
        <f>+F31-G31</f>
        <v>-403</v>
      </c>
      <c r="I31" s="75">
        <f>+F31/G31</f>
        <v>0.8982323232323233</v>
      </c>
    </row>
    <row r="32" spans="1:9" ht="22.5" customHeight="1">
      <c r="A32" s="117" t="s">
        <v>15</v>
      </c>
      <c r="B32" s="78">
        <f>SUM(B8:B10,B18,B21:B28,B31)</f>
        <v>101245</v>
      </c>
      <c r="C32" s="79">
        <f>SUM(C8:C10,C18,C21:C28,C31)</f>
        <v>114593</v>
      </c>
      <c r="D32" s="79">
        <f>+B32-C32</f>
        <v>-13348</v>
      </c>
      <c r="E32" s="80">
        <f t="shared" si="1"/>
        <v>0.8835181904653862</v>
      </c>
      <c r="F32" s="78">
        <f>SUM(F8:F10,F18,F21:F28,F31)</f>
        <v>101247</v>
      </c>
      <c r="G32" s="79">
        <f>SUM(G8:G10,G18,G21:G28,G31)</f>
        <v>114579</v>
      </c>
      <c r="H32" s="79">
        <f>+F32-G32</f>
        <v>-13332</v>
      </c>
      <c r="I32" s="81">
        <f>+F32/G32</f>
        <v>0.8836435996124944</v>
      </c>
    </row>
    <row r="33" spans="1:9" ht="9.75" customHeight="1" thickBot="1">
      <c r="A33" s="118"/>
      <c r="B33" s="82"/>
      <c r="C33" s="83"/>
      <c r="D33" s="83"/>
      <c r="E33" s="84"/>
      <c r="F33" s="82"/>
      <c r="G33" s="83"/>
      <c r="H33" s="83"/>
      <c r="I33" s="85"/>
    </row>
    <row r="34" spans="1:9" ht="22.5" customHeight="1">
      <c r="A34" s="114" t="s">
        <v>5</v>
      </c>
      <c r="B34" s="54">
        <v>1345</v>
      </c>
      <c r="C34" s="31">
        <v>1655</v>
      </c>
      <c r="D34" s="31">
        <f aca="true" t="shared" si="4" ref="D34:D40">+B34-C34</f>
        <v>-310</v>
      </c>
      <c r="E34" s="56">
        <f aca="true" t="shared" si="5" ref="E34:E40">+B34/C34</f>
        <v>0.8126888217522659</v>
      </c>
      <c r="F34" s="57">
        <v>1345</v>
      </c>
      <c r="G34" s="31">
        <v>1654</v>
      </c>
      <c r="H34" s="31">
        <f aca="true" t="shared" si="6" ref="H34:H40">+F34-G34</f>
        <v>-309</v>
      </c>
      <c r="I34" s="59">
        <f aca="true" t="shared" si="7" ref="I34:I40">+F34/G34</f>
        <v>0.813180169286578</v>
      </c>
    </row>
    <row r="35" spans="1:9" ht="22.5" customHeight="1">
      <c r="A35" s="113" t="s">
        <v>6</v>
      </c>
      <c r="B35" s="60">
        <v>1278</v>
      </c>
      <c r="C35" s="31">
        <v>1482</v>
      </c>
      <c r="D35" s="31">
        <f t="shared" si="4"/>
        <v>-204</v>
      </c>
      <c r="E35" s="56">
        <f t="shared" si="5"/>
        <v>0.8623481781376519</v>
      </c>
      <c r="F35" s="86">
        <v>1278</v>
      </c>
      <c r="G35" s="31">
        <v>1482</v>
      </c>
      <c r="H35" s="31">
        <f t="shared" si="6"/>
        <v>-204</v>
      </c>
      <c r="I35" s="59">
        <f t="shared" si="7"/>
        <v>0.8623481781376519</v>
      </c>
    </row>
    <row r="36" spans="1:9" ht="22.5" customHeight="1">
      <c r="A36" s="119" t="s">
        <v>24</v>
      </c>
      <c r="B36" s="87">
        <v>1468</v>
      </c>
      <c r="C36" s="52">
        <v>1556</v>
      </c>
      <c r="D36" s="50">
        <f t="shared" si="4"/>
        <v>-88</v>
      </c>
      <c r="E36" s="51">
        <f t="shared" si="5"/>
        <v>0.9434447300771208</v>
      </c>
      <c r="F36" s="86">
        <v>1468</v>
      </c>
      <c r="G36" s="52">
        <v>1556</v>
      </c>
      <c r="H36" s="50">
        <f t="shared" si="6"/>
        <v>-88</v>
      </c>
      <c r="I36" s="53">
        <f t="shared" si="7"/>
        <v>0.9434447300771208</v>
      </c>
    </row>
    <row r="37" spans="1:9" ht="22.5" customHeight="1">
      <c r="A37" s="114" t="s">
        <v>7</v>
      </c>
      <c r="B37" s="54">
        <v>672</v>
      </c>
      <c r="C37" s="35">
        <v>675</v>
      </c>
      <c r="D37" s="31">
        <f t="shared" si="4"/>
        <v>-3</v>
      </c>
      <c r="E37" s="56">
        <f t="shared" si="5"/>
        <v>0.9955555555555555</v>
      </c>
      <c r="F37" s="57">
        <v>672</v>
      </c>
      <c r="G37" s="35">
        <v>675</v>
      </c>
      <c r="H37" s="31">
        <f t="shared" si="6"/>
        <v>-3</v>
      </c>
      <c r="I37" s="59">
        <f t="shared" si="7"/>
        <v>0.9955555555555555</v>
      </c>
    </row>
    <row r="38" spans="1:9" ht="22.5" customHeight="1">
      <c r="A38" s="114" t="s">
        <v>8</v>
      </c>
      <c r="B38" s="54">
        <v>685</v>
      </c>
      <c r="C38" s="35">
        <v>641</v>
      </c>
      <c r="D38" s="31">
        <f t="shared" si="4"/>
        <v>44</v>
      </c>
      <c r="E38" s="56">
        <f t="shared" si="5"/>
        <v>1.0686427457098284</v>
      </c>
      <c r="F38" s="57">
        <v>685</v>
      </c>
      <c r="G38" s="35">
        <v>641</v>
      </c>
      <c r="H38" s="31">
        <f t="shared" si="6"/>
        <v>44</v>
      </c>
      <c r="I38" s="59">
        <f t="shared" si="7"/>
        <v>1.0686427457098284</v>
      </c>
    </row>
    <row r="39" spans="1:9" ht="22.5" customHeight="1" thickBot="1">
      <c r="A39" s="114" t="s">
        <v>9</v>
      </c>
      <c r="B39" s="54">
        <v>651</v>
      </c>
      <c r="C39" s="35">
        <v>681</v>
      </c>
      <c r="D39" s="31">
        <f t="shared" si="4"/>
        <v>-30</v>
      </c>
      <c r="E39" s="56">
        <f t="shared" si="5"/>
        <v>0.9559471365638766</v>
      </c>
      <c r="F39" s="57">
        <v>651</v>
      </c>
      <c r="G39" s="35">
        <v>680</v>
      </c>
      <c r="H39" s="31">
        <f t="shared" si="6"/>
        <v>-29</v>
      </c>
      <c r="I39" s="59">
        <f t="shared" si="7"/>
        <v>0.9573529411764706</v>
      </c>
    </row>
    <row r="40" spans="1:9" ht="22.5" customHeight="1">
      <c r="A40" s="117" t="s">
        <v>22</v>
      </c>
      <c r="B40" s="88">
        <f>SUM(B34:B39)</f>
        <v>6099</v>
      </c>
      <c r="C40" s="79">
        <f>SUM(C34:C39)</f>
        <v>6690</v>
      </c>
      <c r="D40" s="79">
        <f t="shared" si="4"/>
        <v>-591</v>
      </c>
      <c r="E40" s="80">
        <f t="shared" si="5"/>
        <v>0.9116591928251121</v>
      </c>
      <c r="F40" s="78">
        <f>SUM(F34:F39)</f>
        <v>6099</v>
      </c>
      <c r="G40" s="79">
        <f>SUM(G34:G39)</f>
        <v>6688</v>
      </c>
      <c r="H40" s="79">
        <f t="shared" si="6"/>
        <v>-589</v>
      </c>
      <c r="I40" s="81">
        <f t="shared" si="7"/>
        <v>0.9119318181818182</v>
      </c>
    </row>
    <row r="41" spans="1:9" ht="9.75" customHeight="1" thickBot="1">
      <c r="A41" s="120"/>
      <c r="B41" s="89"/>
      <c r="C41" s="90"/>
      <c r="D41" s="90"/>
      <c r="E41" s="91"/>
      <c r="F41" s="92"/>
      <c r="G41" s="90"/>
      <c r="H41" s="90"/>
      <c r="I41" s="93"/>
    </row>
    <row r="42" spans="1:9" ht="22.5" customHeight="1" thickTop="1">
      <c r="A42" s="121" t="s">
        <v>16</v>
      </c>
      <c r="B42" s="94">
        <f>B32+B40</f>
        <v>107344</v>
      </c>
      <c r="C42" s="95">
        <f>C32+C40</f>
        <v>121283</v>
      </c>
      <c r="D42" s="95">
        <f>+B42-C42</f>
        <v>-13939</v>
      </c>
      <c r="E42" s="96">
        <f>+B42/C42</f>
        <v>0.8850704550514087</v>
      </c>
      <c r="F42" s="94">
        <f>F32+F40</f>
        <v>107346</v>
      </c>
      <c r="G42" s="95">
        <f>G32+G40</f>
        <v>121267</v>
      </c>
      <c r="H42" s="95">
        <f>+F42-G42</f>
        <v>-13921</v>
      </c>
      <c r="I42" s="97">
        <f>+F42/G42</f>
        <v>0.8852037240139526</v>
      </c>
    </row>
    <row r="43" spans="1:9" ht="8.25" customHeight="1" thickBot="1">
      <c r="A43" s="8"/>
      <c r="B43" s="98"/>
      <c r="C43" s="99"/>
      <c r="D43" s="100"/>
      <c r="E43" s="101"/>
      <c r="F43" s="98"/>
      <c r="G43" s="99"/>
      <c r="H43" s="99"/>
      <c r="I43" s="102"/>
    </row>
    <row r="44" spans="1:9" ht="16.5" customHeight="1" thickTop="1">
      <c r="A44" s="5" t="s">
        <v>47</v>
      </c>
      <c r="B44" s="3"/>
      <c r="C44" s="3"/>
      <c r="D44" s="3"/>
      <c r="E44" s="4"/>
      <c r="F44" s="3"/>
      <c r="G44" s="3"/>
      <c r="H44" s="3"/>
      <c r="I44" s="4"/>
    </row>
    <row r="45" ht="16.5" customHeight="1">
      <c r="A45" t="s">
        <v>48</v>
      </c>
    </row>
    <row r="46" ht="16.5" customHeight="1">
      <c r="A46" s="6" t="s">
        <v>32</v>
      </c>
    </row>
    <row r="47" ht="14.25" thickBot="1"/>
    <row r="48" spans="1:5" ht="22.5" customHeight="1">
      <c r="A48" s="131" t="s">
        <v>36</v>
      </c>
      <c r="B48" s="122">
        <f>SUM(B8,B27)</f>
        <v>29429</v>
      </c>
      <c r="C48" s="122">
        <f>SUM(C8,C27)</f>
        <v>32390</v>
      </c>
      <c r="D48" s="123">
        <f>+B48-C48</f>
        <v>-2961</v>
      </c>
      <c r="E48" s="124">
        <f>+B48/C48</f>
        <v>0.9085828959555419</v>
      </c>
    </row>
    <row r="49" spans="1:5" ht="22.5" customHeight="1">
      <c r="A49" s="132" t="s">
        <v>29</v>
      </c>
      <c r="B49" s="125">
        <f>SUM(B9,B10,B29,B31,B36,B37,B38,B39)</f>
        <v>24593</v>
      </c>
      <c r="C49" s="125">
        <f>SUM(C9,C10,C29,C31,C36,C37,C38,C39)</f>
        <v>27209</v>
      </c>
      <c r="D49" s="126">
        <f>+B49-C49</f>
        <v>-2616</v>
      </c>
      <c r="E49" s="127">
        <f>+B49/C49</f>
        <v>0.9038553419824323</v>
      </c>
    </row>
    <row r="50" spans="1:5" ht="22.5" customHeight="1">
      <c r="A50" s="132" t="s">
        <v>37</v>
      </c>
      <c r="B50" s="125">
        <f>SUM(B21:B23,B25)</f>
        <v>23960</v>
      </c>
      <c r="C50" s="125">
        <f>SUM(C21:C23,C25)</f>
        <v>27779</v>
      </c>
      <c r="D50" s="126">
        <f>+B50-C50</f>
        <v>-3819</v>
      </c>
      <c r="E50" s="127">
        <f>+B50/C50</f>
        <v>0.8625220490298426</v>
      </c>
    </row>
    <row r="51" spans="1:5" ht="22.5" customHeight="1" thickBot="1">
      <c r="A51" s="133" t="s">
        <v>30</v>
      </c>
      <c r="B51" s="128">
        <f>SUM(B18,B24,B26,B30,B34:B35)</f>
        <v>29362</v>
      </c>
      <c r="C51" s="128">
        <f>SUM(C18,C24,C26,C30,C34:C35)</f>
        <v>33905</v>
      </c>
      <c r="D51" s="129">
        <f>+B51-C51</f>
        <v>-4543</v>
      </c>
      <c r="E51" s="130">
        <f>+B51/C51</f>
        <v>0.8660079634272231</v>
      </c>
    </row>
  </sheetData>
  <mergeCells count="6">
    <mergeCell ref="B4:E4"/>
    <mergeCell ref="F4:I4"/>
    <mergeCell ref="I5:I6"/>
    <mergeCell ref="E5:E6"/>
    <mergeCell ref="H5:H6"/>
    <mergeCell ref="D5:D6"/>
  </mergeCells>
  <printOptions horizontalCentered="1"/>
  <pageMargins left="0.984251968503937" right="0.7874015748031497" top="0.7874015748031497" bottom="0.3937007874015748" header="0.35433070866141736" footer="0.2755905511811024"/>
  <pageSetup fitToHeight="1" fitToWidth="1" horizontalDpi="400" verticalDpi="400" orientation="portrait" paperSize="9" scale="68" r:id="rId1"/>
  <rowBreaks count="1" manualBreakCount="1">
    <brk id="45" max="8" man="1"/>
  </rowBreaks>
</worksheet>
</file>

<file path=xl/worksheets/sheet2.xml><?xml version="1.0" encoding="utf-8"?>
<worksheet xmlns="http://schemas.openxmlformats.org/spreadsheetml/2006/main" xmlns:r="http://schemas.openxmlformats.org/officeDocument/2006/relationships">
  <sheetPr>
    <pageSetUpPr fitToPage="1"/>
  </sheetPr>
  <dimension ref="A1:I51"/>
  <sheetViews>
    <sheetView zoomScale="75" zoomScaleNormal="75" workbookViewId="0" topLeftCell="A1">
      <pane xSplit="1" ySplit="7" topLeftCell="B17" activePane="bottomRight" state="frozen"/>
      <selection pane="topLeft" activeCell="A29" sqref="A29"/>
      <selection pane="topRight" activeCell="A29" sqref="A29"/>
      <selection pane="bottomLeft" activeCell="A29" sqref="A29"/>
      <selection pane="bottomRight" activeCell="C2" sqref="C2"/>
    </sheetView>
  </sheetViews>
  <sheetFormatPr defaultColWidth="8.796875" defaultRowHeight="14.25"/>
  <cols>
    <col min="1" max="1" width="15.8984375" style="0" customWidth="1"/>
    <col min="2" max="2" width="17.19921875" style="0" customWidth="1"/>
    <col min="3" max="3" width="17" style="0" customWidth="1"/>
    <col min="5" max="5" width="9" style="2" bestFit="1" customWidth="1"/>
    <col min="6" max="6" width="16.09765625" style="0" customWidth="1"/>
    <col min="7" max="7" width="17.19921875" style="0" customWidth="1"/>
    <col min="9" max="9" width="9" style="2" bestFit="1" customWidth="1"/>
  </cols>
  <sheetData>
    <row r="1" ht="16.5" customHeight="1">
      <c r="A1" s="181" t="s">
        <v>59</v>
      </c>
    </row>
    <row r="2" ht="16.5" customHeight="1">
      <c r="A2" s="1"/>
    </row>
    <row r="3" ht="16.5" customHeight="1" thickBot="1">
      <c r="A3" s="1" t="s">
        <v>27</v>
      </c>
    </row>
    <row r="4" spans="1:9" ht="21.75" customHeight="1" thickBot="1">
      <c r="A4" s="134"/>
      <c r="B4" s="169" t="s">
        <v>28</v>
      </c>
      <c r="C4" s="170"/>
      <c r="D4" s="170"/>
      <c r="E4" s="171"/>
      <c r="F4" s="172" t="s">
        <v>57</v>
      </c>
      <c r="G4" s="173"/>
      <c r="H4" s="173"/>
      <c r="I4" s="174"/>
    </row>
    <row r="5" spans="1:9" ht="33" customHeight="1">
      <c r="A5" s="135" t="s">
        <v>12</v>
      </c>
      <c r="B5" s="136" t="s">
        <v>25</v>
      </c>
      <c r="C5" s="137" t="s">
        <v>26</v>
      </c>
      <c r="D5" s="179" t="s">
        <v>13</v>
      </c>
      <c r="E5" s="177" t="s">
        <v>14</v>
      </c>
      <c r="F5" s="138" t="s">
        <v>25</v>
      </c>
      <c r="G5" s="137" t="s">
        <v>26</v>
      </c>
      <c r="H5" s="179" t="s">
        <v>13</v>
      </c>
      <c r="I5" s="175" t="s">
        <v>14</v>
      </c>
    </row>
    <row r="6" spans="1:9" ht="23.25" customHeight="1">
      <c r="A6" s="139"/>
      <c r="B6" s="140" t="s">
        <v>56</v>
      </c>
      <c r="C6" s="141" t="s">
        <v>39</v>
      </c>
      <c r="D6" s="180"/>
      <c r="E6" s="178"/>
      <c r="F6" s="142" t="str">
        <f>B6</f>
        <v>（H24.12.16執行）</v>
      </c>
      <c r="G6" s="141" t="s">
        <v>39</v>
      </c>
      <c r="H6" s="180"/>
      <c r="I6" s="176"/>
    </row>
    <row r="7" spans="1:9" ht="23.25" customHeight="1" thickBot="1">
      <c r="A7" s="143"/>
      <c r="B7" s="144" t="s">
        <v>60</v>
      </c>
      <c r="C7" s="145" t="s">
        <v>61</v>
      </c>
      <c r="D7" s="141" t="s">
        <v>62</v>
      </c>
      <c r="E7" s="146" t="s">
        <v>63</v>
      </c>
      <c r="F7" s="147" t="s">
        <v>60</v>
      </c>
      <c r="G7" s="141" t="s">
        <v>61</v>
      </c>
      <c r="H7" s="141" t="s">
        <v>62</v>
      </c>
      <c r="I7" s="148" t="s">
        <v>63</v>
      </c>
    </row>
    <row r="8" spans="1:9" ht="22.5" customHeight="1">
      <c r="A8" s="103" t="s">
        <v>0</v>
      </c>
      <c r="B8" s="14">
        <v>1285</v>
      </c>
      <c r="C8" s="15">
        <v>1539</v>
      </c>
      <c r="D8" s="15">
        <f aca="true" t="shared" si="0" ref="D8:D32">+B8-C8</f>
        <v>-254</v>
      </c>
      <c r="E8" s="16">
        <f aca="true" t="shared" si="1" ref="E8:E32">+B8/C8</f>
        <v>0.8349577647823262</v>
      </c>
      <c r="F8" s="17">
        <v>1285</v>
      </c>
      <c r="G8" s="15">
        <v>1538</v>
      </c>
      <c r="H8" s="15">
        <f aca="true" t="shared" si="2" ref="H8:H32">+F8-G8</f>
        <v>-253</v>
      </c>
      <c r="I8" s="151">
        <f aca="true" t="shared" si="3" ref="I8:I32">+F8/G8</f>
        <v>0.8355006501950585</v>
      </c>
    </row>
    <row r="9" spans="1:9" ht="22.5" customHeight="1">
      <c r="A9" s="104" t="s">
        <v>1</v>
      </c>
      <c r="B9" s="19">
        <v>409</v>
      </c>
      <c r="C9" s="20">
        <v>476</v>
      </c>
      <c r="D9" s="20">
        <f t="shared" si="0"/>
        <v>-67</v>
      </c>
      <c r="E9" s="21">
        <f t="shared" si="1"/>
        <v>0.8592436974789915</v>
      </c>
      <c r="F9" s="22">
        <v>409</v>
      </c>
      <c r="G9" s="20">
        <v>476</v>
      </c>
      <c r="H9" s="20">
        <f t="shared" si="2"/>
        <v>-67</v>
      </c>
      <c r="I9" s="23">
        <f t="shared" si="3"/>
        <v>0.8592436974789915</v>
      </c>
    </row>
    <row r="10" spans="1:9" ht="22.5" customHeight="1">
      <c r="A10" s="105" t="s">
        <v>2</v>
      </c>
      <c r="B10" s="24">
        <v>344</v>
      </c>
      <c r="C10" s="25">
        <f>SUM(C11:C17)</f>
        <v>441</v>
      </c>
      <c r="D10" s="25">
        <f t="shared" si="0"/>
        <v>-97</v>
      </c>
      <c r="E10" s="26">
        <f t="shared" si="1"/>
        <v>0.780045351473923</v>
      </c>
      <c r="F10" s="27">
        <v>344</v>
      </c>
      <c r="G10" s="28">
        <f>SUM(G11:G17)</f>
        <v>441</v>
      </c>
      <c r="H10" s="25">
        <f t="shared" si="2"/>
        <v>-97</v>
      </c>
      <c r="I10" s="29">
        <f t="shared" si="3"/>
        <v>0.780045351473923</v>
      </c>
    </row>
    <row r="11" spans="1:9" ht="22.5" customHeight="1">
      <c r="A11" s="106" t="s">
        <v>31</v>
      </c>
      <c r="B11" s="30"/>
      <c r="C11" s="31">
        <v>248</v>
      </c>
      <c r="D11" s="32"/>
      <c r="E11" s="33"/>
      <c r="F11" s="34"/>
      <c r="G11" s="35">
        <v>248</v>
      </c>
      <c r="H11" s="32"/>
      <c r="I11" s="36"/>
    </row>
    <row r="12" spans="1:9" ht="22.5" customHeight="1">
      <c r="A12" s="106" t="s">
        <v>49</v>
      </c>
      <c r="B12" s="30"/>
      <c r="C12" s="31">
        <v>35</v>
      </c>
      <c r="D12" s="32"/>
      <c r="E12" s="33"/>
      <c r="F12" s="34"/>
      <c r="G12" s="35">
        <v>35</v>
      </c>
      <c r="H12" s="32"/>
      <c r="I12" s="36"/>
    </row>
    <row r="13" spans="1:9" ht="22.5" customHeight="1">
      <c r="A13" s="107" t="s">
        <v>50</v>
      </c>
      <c r="B13" s="30"/>
      <c r="C13" s="31">
        <v>26</v>
      </c>
      <c r="D13" s="32"/>
      <c r="E13" s="33"/>
      <c r="F13" s="34"/>
      <c r="G13" s="35">
        <v>26</v>
      </c>
      <c r="H13" s="32"/>
      <c r="I13" s="36"/>
    </row>
    <row r="14" spans="1:9" ht="22.5" customHeight="1">
      <c r="A14" s="108" t="s">
        <v>42</v>
      </c>
      <c r="B14" s="30"/>
      <c r="C14" s="31">
        <v>37</v>
      </c>
      <c r="D14" s="32"/>
      <c r="E14" s="33"/>
      <c r="F14" s="34"/>
      <c r="G14" s="35">
        <v>37</v>
      </c>
      <c r="H14" s="32"/>
      <c r="I14" s="36"/>
    </row>
    <row r="15" spans="1:9" ht="22.5" customHeight="1">
      <c r="A15" s="108" t="s">
        <v>43</v>
      </c>
      <c r="B15" s="30"/>
      <c r="C15" s="31">
        <v>60</v>
      </c>
      <c r="D15" s="32"/>
      <c r="E15" s="33"/>
      <c r="F15" s="34"/>
      <c r="G15" s="35">
        <v>60</v>
      </c>
      <c r="H15" s="32"/>
      <c r="I15" s="36"/>
    </row>
    <row r="16" spans="1:9" ht="22.5" customHeight="1">
      <c r="A16" s="157" t="s">
        <v>44</v>
      </c>
      <c r="B16" s="30"/>
      <c r="C16" s="31">
        <v>16</v>
      </c>
      <c r="D16" s="32"/>
      <c r="E16" s="33"/>
      <c r="F16" s="34"/>
      <c r="G16" s="35">
        <v>16</v>
      </c>
      <c r="H16" s="32"/>
      <c r="I16" s="36"/>
    </row>
    <row r="17" spans="1:9" ht="22.5" customHeight="1">
      <c r="A17" s="158" t="s">
        <v>45</v>
      </c>
      <c r="B17" s="37"/>
      <c r="C17" s="38">
        <v>19</v>
      </c>
      <c r="D17" s="39"/>
      <c r="E17" s="40"/>
      <c r="F17" s="41"/>
      <c r="G17" s="42">
        <v>19</v>
      </c>
      <c r="H17" s="39"/>
      <c r="I17" s="43"/>
    </row>
    <row r="18" spans="1:9" ht="22.5" customHeight="1">
      <c r="A18" s="110" t="s">
        <v>3</v>
      </c>
      <c r="B18" s="44">
        <v>273</v>
      </c>
      <c r="C18" s="45">
        <f>SUM(C19:C20)</f>
        <v>344</v>
      </c>
      <c r="D18" s="45">
        <f t="shared" si="0"/>
        <v>-71</v>
      </c>
      <c r="E18" s="46">
        <f t="shared" si="1"/>
        <v>0.7936046511627907</v>
      </c>
      <c r="F18" s="47">
        <v>273</v>
      </c>
      <c r="G18" s="48">
        <f>SUM(G19:G20)</f>
        <v>344</v>
      </c>
      <c r="H18" s="45">
        <f t="shared" si="2"/>
        <v>-71</v>
      </c>
      <c r="I18" s="49">
        <f t="shared" si="3"/>
        <v>0.7936046511627907</v>
      </c>
    </row>
    <row r="19" spans="1:9" ht="22.5" customHeight="1">
      <c r="A19" s="159" t="s">
        <v>53</v>
      </c>
      <c r="B19" s="30"/>
      <c r="C19" s="20">
        <v>277</v>
      </c>
      <c r="D19" s="32"/>
      <c r="E19" s="152"/>
      <c r="F19" s="34"/>
      <c r="G19" s="153">
        <v>277</v>
      </c>
      <c r="H19" s="32"/>
      <c r="I19" s="154"/>
    </row>
    <row r="20" spans="1:9" ht="22.5" customHeight="1">
      <c r="A20" s="109" t="s">
        <v>51</v>
      </c>
      <c r="B20" s="37"/>
      <c r="C20" s="38">
        <v>67</v>
      </c>
      <c r="D20" s="39"/>
      <c r="E20" s="40"/>
      <c r="F20" s="41"/>
      <c r="G20" s="42">
        <v>67</v>
      </c>
      <c r="H20" s="39"/>
      <c r="I20" s="43"/>
    </row>
    <row r="21" spans="1:9" ht="22.5" customHeight="1">
      <c r="A21" s="103" t="s">
        <v>4</v>
      </c>
      <c r="B21" s="44">
        <v>307</v>
      </c>
      <c r="C21" s="50">
        <v>500</v>
      </c>
      <c r="D21" s="50">
        <f t="shared" si="0"/>
        <v>-193</v>
      </c>
      <c r="E21" s="51">
        <f t="shared" si="1"/>
        <v>0.614</v>
      </c>
      <c r="F21" s="47">
        <v>307</v>
      </c>
      <c r="G21" s="52">
        <v>500</v>
      </c>
      <c r="H21" s="50">
        <f t="shared" si="2"/>
        <v>-193</v>
      </c>
      <c r="I21" s="53">
        <f t="shared" si="3"/>
        <v>0.614</v>
      </c>
    </row>
    <row r="22" spans="1:9" ht="22.5" customHeight="1">
      <c r="A22" s="113" t="s">
        <v>10</v>
      </c>
      <c r="B22" s="54">
        <v>168</v>
      </c>
      <c r="C22" s="55">
        <v>238</v>
      </c>
      <c r="D22" s="55">
        <f t="shared" si="0"/>
        <v>-70</v>
      </c>
      <c r="E22" s="56">
        <f t="shared" si="1"/>
        <v>0.7058823529411765</v>
      </c>
      <c r="F22" s="57">
        <v>168</v>
      </c>
      <c r="G22" s="58">
        <v>239</v>
      </c>
      <c r="H22" s="55">
        <f t="shared" si="2"/>
        <v>-71</v>
      </c>
      <c r="I22" s="59">
        <f t="shared" si="3"/>
        <v>0.702928870292887</v>
      </c>
    </row>
    <row r="23" spans="1:9" ht="22.5" customHeight="1">
      <c r="A23" s="114" t="s">
        <v>11</v>
      </c>
      <c r="B23" s="60">
        <v>166</v>
      </c>
      <c r="C23" s="35">
        <v>360</v>
      </c>
      <c r="D23" s="55">
        <f t="shared" si="0"/>
        <v>-194</v>
      </c>
      <c r="E23" s="56">
        <f t="shared" si="1"/>
        <v>0.46111111111111114</v>
      </c>
      <c r="F23" s="61">
        <v>165</v>
      </c>
      <c r="G23" s="35">
        <v>360</v>
      </c>
      <c r="H23" s="55">
        <f t="shared" si="2"/>
        <v>-195</v>
      </c>
      <c r="I23" s="59">
        <f t="shared" si="3"/>
        <v>0.4583333333333333</v>
      </c>
    </row>
    <row r="24" spans="1:9" ht="22.5" customHeight="1">
      <c r="A24" s="114" t="s">
        <v>17</v>
      </c>
      <c r="B24" s="54">
        <v>325</v>
      </c>
      <c r="C24" s="31">
        <v>397</v>
      </c>
      <c r="D24" s="31">
        <f t="shared" si="0"/>
        <v>-72</v>
      </c>
      <c r="E24" s="56">
        <f t="shared" si="1"/>
        <v>0.818639798488665</v>
      </c>
      <c r="F24" s="57">
        <v>325</v>
      </c>
      <c r="G24" s="35">
        <v>397</v>
      </c>
      <c r="H24" s="31">
        <f t="shared" si="2"/>
        <v>-72</v>
      </c>
      <c r="I24" s="59">
        <f t="shared" si="3"/>
        <v>0.818639798488665</v>
      </c>
    </row>
    <row r="25" spans="1:9" ht="22.5" customHeight="1">
      <c r="A25" s="114" t="s">
        <v>23</v>
      </c>
      <c r="B25" s="54">
        <v>106</v>
      </c>
      <c r="C25" s="35">
        <v>124</v>
      </c>
      <c r="D25" s="31">
        <f t="shared" si="0"/>
        <v>-18</v>
      </c>
      <c r="E25" s="56">
        <f t="shared" si="1"/>
        <v>0.8548387096774194</v>
      </c>
      <c r="F25" s="57">
        <v>105</v>
      </c>
      <c r="G25" s="35">
        <v>124</v>
      </c>
      <c r="H25" s="31">
        <f t="shared" si="2"/>
        <v>-19</v>
      </c>
      <c r="I25" s="59">
        <f t="shared" si="3"/>
        <v>0.8467741935483871</v>
      </c>
    </row>
    <row r="26" spans="1:9" ht="22.5" customHeight="1">
      <c r="A26" s="114" t="s">
        <v>18</v>
      </c>
      <c r="B26" s="54">
        <v>148</v>
      </c>
      <c r="C26" s="31">
        <v>183</v>
      </c>
      <c r="D26" s="31">
        <f t="shared" si="0"/>
        <v>-35</v>
      </c>
      <c r="E26" s="56">
        <f t="shared" si="1"/>
        <v>0.8087431693989071</v>
      </c>
      <c r="F26" s="57">
        <v>148</v>
      </c>
      <c r="G26" s="35">
        <v>183</v>
      </c>
      <c r="H26" s="31">
        <f t="shared" si="2"/>
        <v>-35</v>
      </c>
      <c r="I26" s="59">
        <f t="shared" si="3"/>
        <v>0.8087431693989071</v>
      </c>
    </row>
    <row r="27" spans="1:9" ht="22.5" customHeight="1">
      <c r="A27" s="113" t="s">
        <v>19</v>
      </c>
      <c r="B27" s="60">
        <v>311</v>
      </c>
      <c r="C27" s="58">
        <v>234</v>
      </c>
      <c r="D27" s="55">
        <f t="shared" si="0"/>
        <v>77</v>
      </c>
      <c r="E27" s="62">
        <f t="shared" si="1"/>
        <v>1.329059829059829</v>
      </c>
      <c r="F27" s="61">
        <v>311</v>
      </c>
      <c r="G27" s="58">
        <v>234</v>
      </c>
      <c r="H27" s="55">
        <f t="shared" si="2"/>
        <v>77</v>
      </c>
      <c r="I27" s="63">
        <f t="shared" si="3"/>
        <v>1.329059829059829</v>
      </c>
    </row>
    <row r="28" spans="1:9" ht="22.5" customHeight="1">
      <c r="A28" s="105" t="s">
        <v>20</v>
      </c>
      <c r="B28" s="24">
        <f>SUM(B29:B30)</f>
        <v>276</v>
      </c>
      <c r="C28" s="25">
        <f>SUM(C29:C30)</f>
        <v>287</v>
      </c>
      <c r="D28" s="25">
        <f t="shared" si="0"/>
        <v>-11</v>
      </c>
      <c r="E28" s="26">
        <f t="shared" si="1"/>
        <v>0.9616724738675958</v>
      </c>
      <c r="F28" s="27">
        <v>276</v>
      </c>
      <c r="G28" s="28">
        <v>287</v>
      </c>
      <c r="H28" s="25">
        <f t="shared" si="2"/>
        <v>-11</v>
      </c>
      <c r="I28" s="29">
        <f t="shared" si="3"/>
        <v>0.9616724738675958</v>
      </c>
    </row>
    <row r="29" spans="1:9" ht="22.5" customHeight="1">
      <c r="A29" s="106" t="s">
        <v>29</v>
      </c>
      <c r="B29" s="54">
        <v>28</v>
      </c>
      <c r="C29" s="31">
        <v>26</v>
      </c>
      <c r="D29" s="31">
        <f>+B29-C29</f>
        <v>2</v>
      </c>
      <c r="E29" s="56">
        <f>+B29/C29</f>
        <v>1.0769230769230769</v>
      </c>
      <c r="F29" s="155"/>
      <c r="G29" s="67"/>
      <c r="H29" s="68"/>
      <c r="I29" s="69"/>
    </row>
    <row r="30" spans="1:9" ht="22.5" customHeight="1">
      <c r="A30" s="115" t="s">
        <v>30</v>
      </c>
      <c r="B30" s="70">
        <v>248</v>
      </c>
      <c r="C30" s="38">
        <v>261</v>
      </c>
      <c r="D30" s="38">
        <f>+B30-C30</f>
        <v>-13</v>
      </c>
      <c r="E30" s="71">
        <f>+B30/C30</f>
        <v>0.9501915708812261</v>
      </c>
      <c r="F30" s="72"/>
      <c r="G30" s="73"/>
      <c r="H30" s="39"/>
      <c r="I30" s="43"/>
    </row>
    <row r="31" spans="1:9" ht="22.5" customHeight="1" thickBot="1">
      <c r="A31" s="116" t="s">
        <v>21</v>
      </c>
      <c r="B31" s="44">
        <v>105</v>
      </c>
      <c r="C31" s="52">
        <v>162</v>
      </c>
      <c r="D31" s="50">
        <f>+B31-C31</f>
        <v>-57</v>
      </c>
      <c r="E31" s="75">
        <f>+B31/C31</f>
        <v>0.6481481481481481</v>
      </c>
      <c r="F31" s="76">
        <v>106</v>
      </c>
      <c r="G31" s="77">
        <v>162</v>
      </c>
      <c r="H31" s="50">
        <f>+F31-G31</f>
        <v>-56</v>
      </c>
      <c r="I31" s="75">
        <f>+F31/G31</f>
        <v>0.654320987654321</v>
      </c>
    </row>
    <row r="32" spans="1:9" ht="22.5" customHeight="1">
      <c r="A32" s="117" t="s">
        <v>15</v>
      </c>
      <c r="B32" s="78">
        <f>SUM(B8:B10,B18,B21:B28,B31)</f>
        <v>4223</v>
      </c>
      <c r="C32" s="79">
        <f>SUM(C8:C10,C18,C21:C28,C31)</f>
        <v>5285</v>
      </c>
      <c r="D32" s="79">
        <f t="shared" si="0"/>
        <v>-1062</v>
      </c>
      <c r="E32" s="80">
        <f t="shared" si="1"/>
        <v>0.799053926206244</v>
      </c>
      <c r="F32" s="78">
        <f>SUM(F8:F10,F18,F21:F28,F31)</f>
        <v>4222</v>
      </c>
      <c r="G32" s="79">
        <f>SUM(G8:G10,G18,G21:G28,G31)</f>
        <v>5285</v>
      </c>
      <c r="H32" s="79">
        <f t="shared" si="2"/>
        <v>-1063</v>
      </c>
      <c r="I32" s="81">
        <f t="shared" si="3"/>
        <v>0.7988647114474929</v>
      </c>
    </row>
    <row r="33" spans="1:9" ht="9.75" customHeight="1" thickBot="1">
      <c r="A33" s="118"/>
      <c r="B33" s="82"/>
      <c r="C33" s="83"/>
      <c r="D33" s="83"/>
      <c r="E33" s="84"/>
      <c r="F33" s="82"/>
      <c r="G33" s="83"/>
      <c r="H33" s="83"/>
      <c r="I33" s="85"/>
    </row>
    <row r="34" spans="1:9" ht="22.5" customHeight="1">
      <c r="A34" s="114" t="s">
        <v>5</v>
      </c>
      <c r="B34" s="54">
        <v>131</v>
      </c>
      <c r="C34" s="31">
        <v>129</v>
      </c>
      <c r="D34" s="31">
        <f aca="true" t="shared" si="4" ref="D34:D40">+B34-C34</f>
        <v>2</v>
      </c>
      <c r="E34" s="56">
        <f aca="true" t="shared" si="5" ref="E34:E40">+B34/C34</f>
        <v>1.0155038759689923</v>
      </c>
      <c r="F34" s="57">
        <v>131</v>
      </c>
      <c r="G34" s="31">
        <v>129</v>
      </c>
      <c r="H34" s="31">
        <f aca="true" t="shared" si="6" ref="H34:H40">+F34-G34</f>
        <v>2</v>
      </c>
      <c r="I34" s="59">
        <f aca="true" t="shared" si="7" ref="I34:I40">+F34/G34</f>
        <v>1.0155038759689923</v>
      </c>
    </row>
    <row r="35" spans="1:9" ht="22.5" customHeight="1">
      <c r="A35" s="114" t="s">
        <v>6</v>
      </c>
      <c r="B35" s="54">
        <v>39</v>
      </c>
      <c r="C35" s="31">
        <v>46</v>
      </c>
      <c r="D35" s="31">
        <f t="shared" si="4"/>
        <v>-7</v>
      </c>
      <c r="E35" s="56">
        <f t="shared" si="5"/>
        <v>0.8478260869565217</v>
      </c>
      <c r="F35" s="57">
        <v>39</v>
      </c>
      <c r="G35" s="31">
        <v>46</v>
      </c>
      <c r="H35" s="31">
        <f t="shared" si="6"/>
        <v>-7</v>
      </c>
      <c r="I35" s="59">
        <f t="shared" si="7"/>
        <v>0.8478260869565217</v>
      </c>
    </row>
    <row r="36" spans="1:9" ht="22.5" customHeight="1">
      <c r="A36" s="116" t="s">
        <v>24</v>
      </c>
      <c r="B36" s="44">
        <v>49</v>
      </c>
      <c r="C36" s="50">
        <v>71</v>
      </c>
      <c r="D36" s="50">
        <f t="shared" si="4"/>
        <v>-22</v>
      </c>
      <c r="E36" s="156">
        <f t="shared" si="5"/>
        <v>0.6901408450704225</v>
      </c>
      <c r="F36" s="47">
        <v>49</v>
      </c>
      <c r="G36" s="50">
        <v>71</v>
      </c>
      <c r="H36" s="50">
        <f t="shared" si="6"/>
        <v>-22</v>
      </c>
      <c r="I36" s="75">
        <f t="shared" si="7"/>
        <v>0.6901408450704225</v>
      </c>
    </row>
    <row r="37" spans="1:9" ht="22.5" customHeight="1">
      <c r="A37" s="103" t="s">
        <v>7</v>
      </c>
      <c r="B37" s="44">
        <v>21</v>
      </c>
      <c r="C37" s="52">
        <v>48</v>
      </c>
      <c r="D37" s="50">
        <f t="shared" si="4"/>
        <v>-27</v>
      </c>
      <c r="E37" s="51">
        <f t="shared" si="5"/>
        <v>0.4375</v>
      </c>
      <c r="F37" s="47">
        <v>21</v>
      </c>
      <c r="G37" s="52">
        <v>48</v>
      </c>
      <c r="H37" s="50">
        <f t="shared" si="6"/>
        <v>-27</v>
      </c>
      <c r="I37" s="53">
        <f t="shared" si="7"/>
        <v>0.4375</v>
      </c>
    </row>
    <row r="38" spans="1:9" ht="22.5" customHeight="1">
      <c r="A38" s="114" t="s">
        <v>8</v>
      </c>
      <c r="B38" s="54">
        <v>30</v>
      </c>
      <c r="C38" s="35">
        <v>23</v>
      </c>
      <c r="D38" s="31">
        <f t="shared" si="4"/>
        <v>7</v>
      </c>
      <c r="E38" s="56">
        <f t="shared" si="5"/>
        <v>1.3043478260869565</v>
      </c>
      <c r="F38" s="57">
        <v>30</v>
      </c>
      <c r="G38" s="35">
        <v>23</v>
      </c>
      <c r="H38" s="31">
        <f t="shared" si="6"/>
        <v>7</v>
      </c>
      <c r="I38" s="59">
        <f t="shared" si="7"/>
        <v>1.3043478260869565</v>
      </c>
    </row>
    <row r="39" spans="1:9" ht="22.5" customHeight="1" thickBot="1">
      <c r="A39" s="104" t="s">
        <v>54</v>
      </c>
      <c r="B39" s="19">
        <v>32</v>
      </c>
      <c r="C39" s="153">
        <v>41</v>
      </c>
      <c r="D39" s="20">
        <f t="shared" si="4"/>
        <v>-9</v>
      </c>
      <c r="E39" s="21">
        <f t="shared" si="5"/>
        <v>0.7804878048780488</v>
      </c>
      <c r="F39" s="22">
        <v>32</v>
      </c>
      <c r="G39" s="153">
        <v>41</v>
      </c>
      <c r="H39" s="20">
        <f t="shared" si="6"/>
        <v>-9</v>
      </c>
      <c r="I39" s="23">
        <f t="shared" si="7"/>
        <v>0.7804878048780488</v>
      </c>
    </row>
    <row r="40" spans="1:9" ht="22.5" customHeight="1">
      <c r="A40" s="117" t="s">
        <v>22</v>
      </c>
      <c r="B40" s="88">
        <f>SUM(B34:B39)</f>
        <v>302</v>
      </c>
      <c r="C40" s="79">
        <f>SUM(C34:C39)</f>
        <v>358</v>
      </c>
      <c r="D40" s="79">
        <f t="shared" si="4"/>
        <v>-56</v>
      </c>
      <c r="E40" s="80">
        <f t="shared" si="5"/>
        <v>0.8435754189944135</v>
      </c>
      <c r="F40" s="78">
        <f>SUM(F34:F39)</f>
        <v>302</v>
      </c>
      <c r="G40" s="79">
        <f>SUM(G34:G39)</f>
        <v>358</v>
      </c>
      <c r="H40" s="79">
        <f t="shared" si="6"/>
        <v>-56</v>
      </c>
      <c r="I40" s="81">
        <f t="shared" si="7"/>
        <v>0.8435754189944135</v>
      </c>
    </row>
    <row r="41" spans="1:9" ht="9.75" customHeight="1" thickBot="1">
      <c r="A41" s="120"/>
      <c r="B41" s="89"/>
      <c r="C41" s="90"/>
      <c r="D41" s="90"/>
      <c r="E41" s="91"/>
      <c r="F41" s="92"/>
      <c r="G41" s="90"/>
      <c r="H41" s="90"/>
      <c r="I41" s="93"/>
    </row>
    <row r="42" spans="1:9" ht="22.5" customHeight="1" thickTop="1">
      <c r="A42" s="121" t="s">
        <v>16</v>
      </c>
      <c r="B42" s="94">
        <f>B32+B40</f>
        <v>4525</v>
      </c>
      <c r="C42" s="95">
        <f>C32+C40</f>
        <v>5643</v>
      </c>
      <c r="D42" s="95">
        <f>+B42-C42</f>
        <v>-1118</v>
      </c>
      <c r="E42" s="96">
        <f>+B42/C42</f>
        <v>0.8018784334573809</v>
      </c>
      <c r="F42" s="94">
        <f>F32+F40</f>
        <v>4524</v>
      </c>
      <c r="G42" s="95">
        <f>G32+G40</f>
        <v>5643</v>
      </c>
      <c r="H42" s="95">
        <f>+F42-G42</f>
        <v>-1119</v>
      </c>
      <c r="I42" s="97">
        <f>+F42/G42</f>
        <v>0.8017012227538544</v>
      </c>
    </row>
    <row r="43" spans="1:9" ht="8.25" customHeight="1" thickBot="1">
      <c r="A43" s="160"/>
      <c r="B43" s="9"/>
      <c r="C43" s="10"/>
      <c r="D43" s="11"/>
      <c r="E43" s="12"/>
      <c r="F43" s="9"/>
      <c r="G43" s="10"/>
      <c r="H43" s="10"/>
      <c r="I43" s="13"/>
    </row>
    <row r="44" spans="1:9" ht="16.5" customHeight="1" thickTop="1">
      <c r="A44" s="5" t="s">
        <v>47</v>
      </c>
      <c r="B44" s="3"/>
      <c r="C44" s="3"/>
      <c r="D44" s="3"/>
      <c r="E44" s="4"/>
      <c r="F44" s="3"/>
      <c r="G44" s="3"/>
      <c r="H44" s="3"/>
      <c r="I44" s="4"/>
    </row>
    <row r="45" ht="16.5" customHeight="1">
      <c r="A45" t="s">
        <v>52</v>
      </c>
    </row>
    <row r="46" ht="16.5" customHeight="1">
      <c r="A46" s="6" t="s">
        <v>32</v>
      </c>
    </row>
    <row r="47" ht="14.25" thickBot="1"/>
    <row r="48" spans="1:5" ht="22.5" customHeight="1">
      <c r="A48" s="131" t="s">
        <v>36</v>
      </c>
      <c r="B48" s="122">
        <f>SUM(B8,B27)</f>
        <v>1596</v>
      </c>
      <c r="C48" s="122">
        <f>SUM(C8,C27)</f>
        <v>1773</v>
      </c>
      <c r="D48" s="149">
        <f>+B48-C48</f>
        <v>-177</v>
      </c>
      <c r="E48" s="150">
        <f>+B48/C48</f>
        <v>0.9001692047377327</v>
      </c>
    </row>
    <row r="49" spans="1:5" ht="22.5" customHeight="1">
      <c r="A49" s="132" t="s">
        <v>29</v>
      </c>
      <c r="B49" s="125">
        <f>SUM(B9,B10,B29,B31,B36:B39)</f>
        <v>1018</v>
      </c>
      <c r="C49" s="125">
        <f>SUM(C9,C10,C29,C31,C36:C39)</f>
        <v>1288</v>
      </c>
      <c r="D49" s="126">
        <f>+B49-C49</f>
        <v>-270</v>
      </c>
      <c r="E49" s="127">
        <f>+B49/C49</f>
        <v>0.7903726708074534</v>
      </c>
    </row>
    <row r="50" spans="1:5" ht="22.5" customHeight="1">
      <c r="A50" s="132" t="s">
        <v>37</v>
      </c>
      <c r="B50" s="125">
        <f>SUM(B21:B23,B25)</f>
        <v>747</v>
      </c>
      <c r="C50" s="125">
        <f>SUM(C21:C23,C25)</f>
        <v>1222</v>
      </c>
      <c r="D50" s="126">
        <f>+B50-C50</f>
        <v>-475</v>
      </c>
      <c r="E50" s="127">
        <f>+B50/C50</f>
        <v>0.6112929623567921</v>
      </c>
    </row>
    <row r="51" spans="1:5" ht="22.5" customHeight="1" thickBot="1">
      <c r="A51" s="133" t="s">
        <v>30</v>
      </c>
      <c r="B51" s="128">
        <f>SUM(B18,B24,B26,B30,B34:B35)</f>
        <v>1164</v>
      </c>
      <c r="C51" s="128">
        <f>SUM(C18,C24,C26,C30,C34:C35)</f>
        <v>1360</v>
      </c>
      <c r="D51" s="129">
        <f>+B51-C51</f>
        <v>-196</v>
      </c>
      <c r="E51" s="130">
        <f>+B51/C51</f>
        <v>0.8558823529411764</v>
      </c>
    </row>
  </sheetData>
  <mergeCells count="6">
    <mergeCell ref="B4:E4"/>
    <mergeCell ref="F4:I4"/>
    <mergeCell ref="I5:I6"/>
    <mergeCell ref="E5:E6"/>
    <mergeCell ref="H5:H6"/>
    <mergeCell ref="D5:D6"/>
  </mergeCells>
  <printOptions horizontalCentered="1"/>
  <pageMargins left="0.984251968503937" right="0.7874015748031497" top="0.7874015748031497" bottom="0.3937007874015748" header="0.35433070866141736" footer="0.2755905511811024"/>
  <pageSetup fitToHeight="1" fitToWidth="1" horizontalDpi="400" verticalDpi="400" orientation="portrait" paperSize="9" scale="70" r:id="rId1"/>
  <rowBreaks count="1" manualBreakCount="1">
    <brk id="45" max="8" man="1"/>
  </rowBreaks>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tabSelected="1" zoomScale="75" zoomScaleNormal="75" workbookViewId="0" topLeftCell="A1">
      <pane xSplit="1" ySplit="7" topLeftCell="B8" activePane="bottomRight" state="frozen"/>
      <selection pane="topLeft" activeCell="A29" sqref="A29"/>
      <selection pane="topRight" activeCell="A29" sqref="A29"/>
      <selection pane="bottomLeft" activeCell="A29" sqref="A29"/>
      <selection pane="bottomRight" activeCell="A3" sqref="A3"/>
    </sheetView>
  </sheetViews>
  <sheetFormatPr defaultColWidth="8.796875" defaultRowHeight="14.25"/>
  <cols>
    <col min="1" max="1" width="15.8984375" style="0" customWidth="1"/>
    <col min="2" max="2" width="18.09765625" style="0" customWidth="1"/>
    <col min="3" max="3" width="17" style="0" customWidth="1"/>
    <col min="4" max="4" width="9.69921875" style="0" bestFit="1" customWidth="1"/>
    <col min="5" max="5" width="9.09765625" style="2" bestFit="1" customWidth="1"/>
    <col min="6" max="6" width="17.09765625" style="0" customWidth="1"/>
    <col min="7" max="7" width="17.19921875" style="0" customWidth="1"/>
    <col min="8" max="8" width="9.69921875" style="0" bestFit="1" customWidth="1"/>
    <col min="9" max="9" width="9.09765625" style="2" bestFit="1" customWidth="1"/>
  </cols>
  <sheetData>
    <row r="1" ht="16.5" customHeight="1">
      <c r="A1" s="181" t="s">
        <v>55</v>
      </c>
    </row>
    <row r="2" ht="16.5" customHeight="1">
      <c r="A2" s="1"/>
    </row>
    <row r="3" ht="16.5" customHeight="1" thickBot="1">
      <c r="A3" s="1" t="s">
        <v>27</v>
      </c>
    </row>
    <row r="4" spans="1:9" ht="21.75" customHeight="1" thickBot="1">
      <c r="A4" s="134"/>
      <c r="B4" s="169" t="s">
        <v>28</v>
      </c>
      <c r="C4" s="170"/>
      <c r="D4" s="170"/>
      <c r="E4" s="171"/>
      <c r="F4" s="172" t="s">
        <v>57</v>
      </c>
      <c r="G4" s="173"/>
      <c r="H4" s="173"/>
      <c r="I4" s="174"/>
    </row>
    <row r="5" spans="1:9" ht="33" customHeight="1">
      <c r="A5" s="135" t="s">
        <v>12</v>
      </c>
      <c r="B5" s="136" t="s">
        <v>34</v>
      </c>
      <c r="C5" s="137" t="s">
        <v>35</v>
      </c>
      <c r="D5" s="179" t="s">
        <v>13</v>
      </c>
      <c r="E5" s="177" t="s">
        <v>14</v>
      </c>
      <c r="F5" s="138" t="s">
        <v>34</v>
      </c>
      <c r="G5" s="137" t="s">
        <v>35</v>
      </c>
      <c r="H5" s="179" t="s">
        <v>13</v>
      </c>
      <c r="I5" s="175" t="s">
        <v>14</v>
      </c>
    </row>
    <row r="6" spans="1:9" ht="15" customHeight="1">
      <c r="A6" s="139"/>
      <c r="B6" s="140" t="s">
        <v>56</v>
      </c>
      <c r="C6" s="141" t="s">
        <v>39</v>
      </c>
      <c r="D6" s="180"/>
      <c r="E6" s="178"/>
      <c r="F6" s="142" t="str">
        <f>'第3回(期日前＋不在者)'!B6</f>
        <v>（H24.12.16執行）</v>
      </c>
      <c r="G6" s="141" t="s">
        <v>39</v>
      </c>
      <c r="H6" s="180"/>
      <c r="I6" s="176"/>
    </row>
    <row r="7" spans="1:9" ht="15" customHeight="1" thickBot="1">
      <c r="A7" s="143"/>
      <c r="B7" s="144" t="s">
        <v>60</v>
      </c>
      <c r="C7" s="161" t="s">
        <v>61</v>
      </c>
      <c r="D7" s="141" t="s">
        <v>62</v>
      </c>
      <c r="E7" s="146" t="s">
        <v>63</v>
      </c>
      <c r="F7" s="147" t="s">
        <v>60</v>
      </c>
      <c r="G7" s="161" t="s">
        <v>61</v>
      </c>
      <c r="H7" s="141" t="s">
        <v>62</v>
      </c>
      <c r="I7" s="162" t="s">
        <v>63</v>
      </c>
    </row>
    <row r="8" spans="1:9" ht="22.5" customHeight="1">
      <c r="A8" s="103" t="s">
        <v>0</v>
      </c>
      <c r="B8" s="14">
        <f>SUM('第3回(期日前):第3回(不在者)'!B8)</f>
        <v>23728</v>
      </c>
      <c r="C8" s="163">
        <f>SUM('第3回(期日前):第3回(不在者)'!C8)</f>
        <v>26190</v>
      </c>
      <c r="D8" s="15">
        <f aca="true" t="shared" si="0" ref="D8:D32">+B8-C8</f>
        <v>-2462</v>
      </c>
      <c r="E8" s="16">
        <f aca="true" t="shared" si="1" ref="E8:E32">+B8/C8</f>
        <v>0.9059946544482627</v>
      </c>
      <c r="F8" s="17">
        <f>SUM('第3回(期日前):第3回(不在者)'!F8)</f>
        <v>23731</v>
      </c>
      <c r="G8" s="15">
        <f>SUM('第3回(期日前):第3回(不在者)'!G8)</f>
        <v>26189</v>
      </c>
      <c r="H8" s="15">
        <f aca="true" t="shared" si="2" ref="H8:H32">+F8-G8</f>
        <v>-2458</v>
      </c>
      <c r="I8" s="164">
        <f aca="true" t="shared" si="3" ref="I8:I32">+F8/G8</f>
        <v>0.9061438008324105</v>
      </c>
    </row>
    <row r="9" spans="1:9" ht="22.5" customHeight="1">
      <c r="A9" s="104" t="s">
        <v>1</v>
      </c>
      <c r="B9" s="19">
        <f>SUM('第3回(期日前):第3回(不在者)'!B9)</f>
        <v>7501</v>
      </c>
      <c r="C9" s="165">
        <f>SUM('第3回(期日前):第3回(不在者)'!C9)</f>
        <v>8063</v>
      </c>
      <c r="D9" s="20">
        <f t="shared" si="0"/>
        <v>-562</v>
      </c>
      <c r="E9" s="21">
        <f t="shared" si="1"/>
        <v>0.9302988961924842</v>
      </c>
      <c r="F9" s="22">
        <f>SUM('第3回(期日前):第3回(不在者)'!F9)</f>
        <v>7501</v>
      </c>
      <c r="G9" s="20">
        <f>SUM('第3回(期日前):第3回(不在者)'!G9)</f>
        <v>8058</v>
      </c>
      <c r="H9" s="20">
        <f t="shared" si="2"/>
        <v>-557</v>
      </c>
      <c r="I9" s="166">
        <f t="shared" si="3"/>
        <v>0.9308761479275255</v>
      </c>
    </row>
    <row r="10" spans="1:9" ht="22.5" customHeight="1">
      <c r="A10" s="105" t="s">
        <v>2</v>
      </c>
      <c r="B10" s="64">
        <f>SUM('第3回(期日前):第3回(不在者)'!B10)</f>
        <v>9935</v>
      </c>
      <c r="C10" s="25">
        <f>SUM(C11:C17)</f>
        <v>11529</v>
      </c>
      <c r="D10" s="25">
        <f t="shared" si="0"/>
        <v>-1594</v>
      </c>
      <c r="E10" s="26">
        <f t="shared" si="1"/>
        <v>0.8617399601006158</v>
      </c>
      <c r="F10" s="27">
        <f>SUM('第3回(期日前):第3回(不在者)'!F10)</f>
        <v>9935</v>
      </c>
      <c r="G10" s="28">
        <f>SUM(G11:G17)</f>
        <v>11528</v>
      </c>
      <c r="H10" s="25">
        <f t="shared" si="2"/>
        <v>-1593</v>
      </c>
      <c r="I10" s="29">
        <f t="shared" si="3"/>
        <v>0.8618147120055517</v>
      </c>
    </row>
    <row r="11" spans="1:9" ht="22.5" customHeight="1">
      <c r="A11" s="106" t="s">
        <v>31</v>
      </c>
      <c r="B11" s="30"/>
      <c r="C11" s="31">
        <f>SUM('第3回(期日前):第3回(不在者)'!C11)</f>
        <v>6714</v>
      </c>
      <c r="D11" s="32"/>
      <c r="E11" s="33"/>
      <c r="F11" s="34"/>
      <c r="G11" s="35">
        <f>SUM('第3回(期日前):第3回(不在者)'!G11)</f>
        <v>6713</v>
      </c>
      <c r="H11" s="32"/>
      <c r="I11" s="36"/>
    </row>
    <row r="12" spans="1:9" ht="22.5" customHeight="1">
      <c r="A12" s="106" t="s">
        <v>49</v>
      </c>
      <c r="B12" s="30"/>
      <c r="C12" s="31">
        <f>SUM('第3回(期日前):第3回(不在者)'!C12)</f>
        <v>709</v>
      </c>
      <c r="D12" s="32"/>
      <c r="E12" s="33"/>
      <c r="F12" s="34"/>
      <c r="G12" s="35">
        <f>SUM('第3回(期日前):第3回(不在者)'!G12)</f>
        <v>709</v>
      </c>
      <c r="H12" s="32"/>
      <c r="I12" s="36"/>
    </row>
    <row r="13" spans="1:9" ht="22.5" customHeight="1">
      <c r="A13" s="107" t="s">
        <v>50</v>
      </c>
      <c r="B13" s="30"/>
      <c r="C13" s="31">
        <f>SUM('第3回(期日前):第3回(不在者)'!C13)</f>
        <v>935</v>
      </c>
      <c r="D13" s="32"/>
      <c r="E13" s="33"/>
      <c r="F13" s="34"/>
      <c r="G13" s="35">
        <f>SUM('第3回(期日前):第3回(不在者)'!G13)</f>
        <v>935</v>
      </c>
      <c r="H13" s="32"/>
      <c r="I13" s="36"/>
    </row>
    <row r="14" spans="1:9" ht="22.5" customHeight="1">
      <c r="A14" s="108" t="s">
        <v>42</v>
      </c>
      <c r="B14" s="30"/>
      <c r="C14" s="31">
        <f>SUM('第3回(期日前):第3回(不在者)'!C14)</f>
        <v>1333</v>
      </c>
      <c r="D14" s="32"/>
      <c r="E14" s="33"/>
      <c r="F14" s="34"/>
      <c r="G14" s="35">
        <f>SUM('第3回(期日前):第3回(不在者)'!G14)</f>
        <v>1333</v>
      </c>
      <c r="H14" s="32"/>
      <c r="I14" s="36"/>
    </row>
    <row r="15" spans="1:9" ht="22.5" customHeight="1">
      <c r="A15" s="108" t="s">
        <v>43</v>
      </c>
      <c r="B15" s="30"/>
      <c r="C15" s="31">
        <f>SUM('第3回(期日前):第3回(不在者)'!C15)</f>
        <v>956</v>
      </c>
      <c r="D15" s="32"/>
      <c r="E15" s="33"/>
      <c r="F15" s="34"/>
      <c r="G15" s="35">
        <f>SUM('第3回(期日前):第3回(不在者)'!G15)</f>
        <v>956</v>
      </c>
      <c r="H15" s="32"/>
      <c r="I15" s="36"/>
    </row>
    <row r="16" spans="1:9" ht="22.5" customHeight="1">
      <c r="A16" s="157" t="s">
        <v>44</v>
      </c>
      <c r="B16" s="30"/>
      <c r="C16" s="31">
        <f>SUM('第3回(期日前):第3回(不在者)'!C16)</f>
        <v>467</v>
      </c>
      <c r="D16" s="32"/>
      <c r="E16" s="33"/>
      <c r="F16" s="34"/>
      <c r="G16" s="35">
        <f>SUM('第3回(期日前):第3回(不在者)'!G16)</f>
        <v>467</v>
      </c>
      <c r="H16" s="32"/>
      <c r="I16" s="36"/>
    </row>
    <row r="17" spans="1:9" ht="22.5" customHeight="1">
      <c r="A17" s="158" t="s">
        <v>45</v>
      </c>
      <c r="B17" s="37"/>
      <c r="C17" s="38">
        <f>SUM('第3回(期日前):第3回(不在者)'!C17)</f>
        <v>415</v>
      </c>
      <c r="D17" s="39"/>
      <c r="E17" s="40"/>
      <c r="F17" s="41"/>
      <c r="G17" s="42">
        <f>SUM('第3回(期日前):第3回(不在者)'!G17)</f>
        <v>415</v>
      </c>
      <c r="H17" s="39"/>
      <c r="I17" s="43"/>
    </row>
    <row r="18" spans="1:9" ht="22.5" customHeight="1">
      <c r="A18" s="110" t="s">
        <v>3</v>
      </c>
      <c r="B18" s="44">
        <f>SUM('第3回(期日前):第3回(不在者)'!B18)</f>
        <v>7453</v>
      </c>
      <c r="C18" s="45">
        <f>SUM(C19:C20)</f>
        <v>8070</v>
      </c>
      <c r="D18" s="45">
        <f t="shared" si="0"/>
        <v>-617</v>
      </c>
      <c r="E18" s="46">
        <f t="shared" si="1"/>
        <v>0.923543990086741</v>
      </c>
      <c r="F18" s="47">
        <f>SUM('第3回(期日前):第3回(不在者)'!F18)</f>
        <v>7451</v>
      </c>
      <c r="G18" s="48">
        <f>SUM(G19:G20)</f>
        <v>8071</v>
      </c>
      <c r="H18" s="45">
        <f t="shared" si="2"/>
        <v>-620</v>
      </c>
      <c r="I18" s="49">
        <f t="shared" si="3"/>
        <v>0.9231817618634618</v>
      </c>
    </row>
    <row r="19" spans="1:9" ht="22.5" customHeight="1">
      <c r="A19" s="111" t="s">
        <v>53</v>
      </c>
      <c r="B19" s="30"/>
      <c r="C19" s="50">
        <f>SUM('第3回(期日前):第3回(不在者)'!C19)</f>
        <v>6790</v>
      </c>
      <c r="D19" s="32"/>
      <c r="E19" s="33"/>
      <c r="F19" s="34"/>
      <c r="G19" s="35">
        <f>SUM('第3回(期日前):第3回(不在者)'!G19)</f>
        <v>6791</v>
      </c>
      <c r="H19" s="32"/>
      <c r="I19" s="36"/>
    </row>
    <row r="20" spans="1:9" ht="22.5" customHeight="1">
      <c r="A20" s="109" t="s">
        <v>46</v>
      </c>
      <c r="B20" s="37"/>
      <c r="C20" s="38">
        <f>SUM('第3回(期日前):第3回(不在者)'!C20)</f>
        <v>1280</v>
      </c>
      <c r="D20" s="39"/>
      <c r="E20" s="40"/>
      <c r="F20" s="41"/>
      <c r="G20" s="42">
        <f>SUM('第3回(期日前):第3回(不在者)'!G20)</f>
        <v>1280</v>
      </c>
      <c r="H20" s="39"/>
      <c r="I20" s="43"/>
    </row>
    <row r="21" spans="1:9" ht="22.5" customHeight="1">
      <c r="A21" s="103" t="s">
        <v>4</v>
      </c>
      <c r="B21" s="44">
        <f>SUM('第3回(期日前):第3回(不在者)'!B21)</f>
        <v>9171</v>
      </c>
      <c r="C21" s="50">
        <f>SUM('第3回(期日前):第3回(不在者)'!C21)</f>
        <v>11224</v>
      </c>
      <c r="D21" s="50">
        <f t="shared" si="0"/>
        <v>-2053</v>
      </c>
      <c r="E21" s="51">
        <f t="shared" si="1"/>
        <v>0.817088382038489</v>
      </c>
      <c r="F21" s="47">
        <f>SUM('第3回(期日前):第3回(不在者)'!F21)</f>
        <v>9171</v>
      </c>
      <c r="G21" s="52">
        <f>SUM('第3回(期日前):第3回(不在者)'!G21)</f>
        <v>11224</v>
      </c>
      <c r="H21" s="50">
        <f t="shared" si="2"/>
        <v>-2053</v>
      </c>
      <c r="I21" s="53">
        <f t="shared" si="3"/>
        <v>0.817088382038489</v>
      </c>
    </row>
    <row r="22" spans="1:9" ht="22.5" customHeight="1">
      <c r="A22" s="113" t="s">
        <v>10</v>
      </c>
      <c r="B22" s="54">
        <f>SUM('第3回(期日前):第3回(不在者)'!B22)</f>
        <v>6394</v>
      </c>
      <c r="C22" s="31">
        <f>SUM('第3回(期日前):第3回(不在者)'!C22)</f>
        <v>7372</v>
      </c>
      <c r="D22" s="55">
        <f t="shared" si="0"/>
        <v>-978</v>
      </c>
      <c r="E22" s="56">
        <f t="shared" si="1"/>
        <v>0.8673358654367879</v>
      </c>
      <c r="F22" s="57">
        <f>SUM('第3回(期日前):第3回(不在者)'!F22)</f>
        <v>6394</v>
      </c>
      <c r="G22" s="58">
        <f>SUM('第3回(期日前):第3回(不在者)'!G22)</f>
        <v>7373</v>
      </c>
      <c r="H22" s="55">
        <f t="shared" si="2"/>
        <v>-979</v>
      </c>
      <c r="I22" s="59">
        <f t="shared" si="3"/>
        <v>0.8672182286721822</v>
      </c>
    </row>
    <row r="23" spans="1:9" ht="22.5" customHeight="1">
      <c r="A23" s="114" t="s">
        <v>11</v>
      </c>
      <c r="B23" s="60">
        <f>SUM('第3回(期日前):第3回(不在者)'!B23)</f>
        <v>4871</v>
      </c>
      <c r="C23" s="31">
        <f>SUM('第3回(期日前):第3回(不在者)'!C23)</f>
        <v>5693</v>
      </c>
      <c r="D23" s="55">
        <f t="shared" si="0"/>
        <v>-822</v>
      </c>
      <c r="E23" s="56">
        <f t="shared" si="1"/>
        <v>0.8556121552784121</v>
      </c>
      <c r="F23" s="61">
        <f>SUM('第3回(期日前):第3回(不在者)'!F23)</f>
        <v>4871</v>
      </c>
      <c r="G23" s="35">
        <f>SUM('第3回(期日前):第3回(不在者)'!G23)</f>
        <v>5690</v>
      </c>
      <c r="H23" s="55">
        <f t="shared" si="2"/>
        <v>-819</v>
      </c>
      <c r="I23" s="59">
        <f t="shared" si="3"/>
        <v>0.8560632688927944</v>
      </c>
    </row>
    <row r="24" spans="1:9" ht="22.5" customHeight="1">
      <c r="A24" s="114" t="s">
        <v>17</v>
      </c>
      <c r="B24" s="54">
        <f>SUM('第3回(期日前):第3回(不在者)'!B24)</f>
        <v>8814</v>
      </c>
      <c r="C24" s="31">
        <f>SUM('第3回(期日前):第3回(不在者)'!C24)</f>
        <v>10463</v>
      </c>
      <c r="D24" s="31">
        <f t="shared" si="0"/>
        <v>-1649</v>
      </c>
      <c r="E24" s="56">
        <f t="shared" si="1"/>
        <v>0.8423970180636529</v>
      </c>
      <c r="F24" s="57">
        <f>SUM('第3回(期日前):第3回(不在者)'!F24)</f>
        <v>8815</v>
      </c>
      <c r="G24" s="35">
        <f>SUM('第3回(期日前):第3回(不在者)'!G24)</f>
        <v>10461</v>
      </c>
      <c r="H24" s="31">
        <f t="shared" si="2"/>
        <v>-1646</v>
      </c>
      <c r="I24" s="59">
        <f t="shared" si="3"/>
        <v>0.8426536659975146</v>
      </c>
    </row>
    <row r="25" spans="1:9" ht="22.5" customHeight="1">
      <c r="A25" s="114" t="s">
        <v>23</v>
      </c>
      <c r="B25" s="54">
        <f>SUM('第3回(期日前):第3回(不在者)'!B25)</f>
        <v>4271</v>
      </c>
      <c r="C25" s="31">
        <f>SUM('第3回(期日前):第3回(不在者)'!C25)</f>
        <v>4712</v>
      </c>
      <c r="D25" s="31">
        <f t="shared" si="0"/>
        <v>-441</v>
      </c>
      <c r="E25" s="56">
        <f t="shared" si="1"/>
        <v>0.9064091680814941</v>
      </c>
      <c r="F25" s="57">
        <f>SUM('第3回(期日前):第3回(不在者)'!F25)</f>
        <v>4270</v>
      </c>
      <c r="G25" s="35">
        <f>SUM('第3回(期日前):第3回(不在者)'!G25)</f>
        <v>4712</v>
      </c>
      <c r="H25" s="31">
        <f t="shared" si="2"/>
        <v>-442</v>
      </c>
      <c r="I25" s="59">
        <f t="shared" si="3"/>
        <v>0.9061969439728353</v>
      </c>
    </row>
    <row r="26" spans="1:9" ht="22.5" customHeight="1">
      <c r="A26" s="114" t="s">
        <v>18</v>
      </c>
      <c r="B26" s="54">
        <f>SUM('第3回(期日前):第3回(不在者)'!B26)</f>
        <v>3549</v>
      </c>
      <c r="C26" s="31">
        <f>SUM('第3回(期日前):第3回(不在者)'!C26)</f>
        <v>4632</v>
      </c>
      <c r="D26" s="31">
        <f t="shared" si="0"/>
        <v>-1083</v>
      </c>
      <c r="E26" s="56">
        <f t="shared" si="1"/>
        <v>0.7661917098445595</v>
      </c>
      <c r="F26" s="57">
        <f>SUM('第3回(期日前):第3回(不在者)'!F26)</f>
        <v>3548</v>
      </c>
      <c r="G26" s="35">
        <f>SUM('第3回(期日前):第3回(不在者)'!G26)</f>
        <v>4631</v>
      </c>
      <c r="H26" s="31">
        <f t="shared" si="2"/>
        <v>-1083</v>
      </c>
      <c r="I26" s="59">
        <f t="shared" si="3"/>
        <v>0.7661412221982293</v>
      </c>
    </row>
    <row r="27" spans="1:9" ht="22.5" customHeight="1">
      <c r="A27" s="113" t="s">
        <v>19</v>
      </c>
      <c r="B27" s="60">
        <f>SUM('第3回(期日前):第3回(不在者)'!B27)</f>
        <v>7297</v>
      </c>
      <c r="C27" s="31">
        <f>SUM('第3回(期日前):第3回(不在者)'!C27)</f>
        <v>7973</v>
      </c>
      <c r="D27" s="55">
        <f t="shared" si="0"/>
        <v>-676</v>
      </c>
      <c r="E27" s="62">
        <f t="shared" si="1"/>
        <v>0.915213846732723</v>
      </c>
      <c r="F27" s="61">
        <f>SUM('第3回(期日前):第3回(不在者)'!F27)</f>
        <v>7297</v>
      </c>
      <c r="G27" s="58">
        <f>SUM('第3回(期日前):第3回(不在者)'!G27)</f>
        <v>7972</v>
      </c>
      <c r="H27" s="55">
        <f t="shared" si="2"/>
        <v>-675</v>
      </c>
      <c r="I27" s="63">
        <f t="shared" si="3"/>
        <v>0.9153286502759659</v>
      </c>
    </row>
    <row r="28" spans="1:9" ht="22.5" customHeight="1">
      <c r="A28" s="105" t="s">
        <v>20</v>
      </c>
      <c r="B28" s="24">
        <f>SUM(B29:B30)</f>
        <v>8821</v>
      </c>
      <c r="C28" s="25">
        <f>SUM(C29:C30)</f>
        <v>9834</v>
      </c>
      <c r="D28" s="25">
        <f t="shared" si="0"/>
        <v>-1013</v>
      </c>
      <c r="E28" s="26">
        <f t="shared" si="1"/>
        <v>0.8969900345739272</v>
      </c>
      <c r="F28" s="167">
        <f>SUM('第3回(期日前):第3回(不在者)'!F28)</f>
        <v>8822</v>
      </c>
      <c r="G28" s="28">
        <f>SUM('第3回(期日前):第3回(不在者)'!G28)</f>
        <v>9833</v>
      </c>
      <c r="H28" s="25">
        <f t="shared" si="2"/>
        <v>-1011</v>
      </c>
      <c r="I28" s="29">
        <f t="shared" si="3"/>
        <v>0.8971829553544188</v>
      </c>
    </row>
    <row r="29" spans="1:9" ht="22.5" customHeight="1">
      <c r="A29" s="106" t="s">
        <v>29</v>
      </c>
      <c r="B29" s="54">
        <f>SUM('第3回(期日前):第3回(不在者)'!B29)</f>
        <v>904</v>
      </c>
      <c r="C29" s="31">
        <f>SUM('第3回(期日前):第3回(不在者)'!C29)</f>
        <v>1046</v>
      </c>
      <c r="D29" s="31">
        <f>+B29-C29</f>
        <v>-142</v>
      </c>
      <c r="E29" s="56">
        <f>+B29/C29</f>
        <v>0.864244741873805</v>
      </c>
      <c r="F29" s="66"/>
      <c r="G29" s="168"/>
      <c r="H29" s="32"/>
      <c r="I29" s="36"/>
    </row>
    <row r="30" spans="1:9" ht="22.5" customHeight="1">
      <c r="A30" s="115" t="s">
        <v>30</v>
      </c>
      <c r="B30" s="70">
        <f>SUM('第3回(期日前):第3回(不在者)'!B30)</f>
        <v>7917</v>
      </c>
      <c r="C30" s="38">
        <f>SUM('第3回(期日前):第3回(不在者)'!C30)</f>
        <v>8788</v>
      </c>
      <c r="D30" s="38">
        <f>+B30-C30</f>
        <v>-871</v>
      </c>
      <c r="E30" s="71">
        <f>+B30/C30</f>
        <v>0.900887573964497</v>
      </c>
      <c r="F30" s="72"/>
      <c r="G30" s="73"/>
      <c r="H30" s="39"/>
      <c r="I30" s="43"/>
    </row>
    <row r="31" spans="1:9" ht="22.5" customHeight="1" thickBot="1">
      <c r="A31" s="116" t="s">
        <v>21</v>
      </c>
      <c r="B31" s="44">
        <f>SUM('第3回(期日前):第3回(不在者)'!B31)</f>
        <v>3663</v>
      </c>
      <c r="C31" s="52">
        <f>SUM('第3回(期日前):第3回(不在者)'!C31)</f>
        <v>4123</v>
      </c>
      <c r="D31" s="50">
        <f>+B31-C31</f>
        <v>-460</v>
      </c>
      <c r="E31" s="75">
        <f>+B31/C31</f>
        <v>0.8884307543051176</v>
      </c>
      <c r="F31" s="76">
        <f>SUM('第3回(期日前):第3回(不在者)'!F31)</f>
        <v>3663</v>
      </c>
      <c r="G31" s="77">
        <f>SUM('第3回(期日前):第3回(不在者)'!G31)</f>
        <v>4122</v>
      </c>
      <c r="H31" s="50">
        <f>+F31-G31</f>
        <v>-459</v>
      </c>
      <c r="I31" s="75">
        <f>+F31/G31</f>
        <v>0.888646288209607</v>
      </c>
    </row>
    <row r="32" spans="1:9" ht="22.5" customHeight="1">
      <c r="A32" s="117" t="s">
        <v>15</v>
      </c>
      <c r="B32" s="78">
        <f>SUM(B8:B10,B18,B21:B28,B31)</f>
        <v>105468</v>
      </c>
      <c r="C32" s="79">
        <f>SUM(C8:C10,C18,C21:C28,C31)</f>
        <v>119878</v>
      </c>
      <c r="D32" s="79">
        <f t="shared" si="0"/>
        <v>-14410</v>
      </c>
      <c r="E32" s="80">
        <f t="shared" si="1"/>
        <v>0.8797944576986603</v>
      </c>
      <c r="F32" s="78">
        <f>SUM(F8:F10,F18,F21:F28,F31)</f>
        <v>105469</v>
      </c>
      <c r="G32" s="79">
        <f>SUM(G8:G10,G18,G21:G28,G31)</f>
        <v>119864</v>
      </c>
      <c r="H32" s="79">
        <f t="shared" si="2"/>
        <v>-14395</v>
      </c>
      <c r="I32" s="81">
        <f t="shared" si="3"/>
        <v>0.8799055596342521</v>
      </c>
    </row>
    <row r="33" spans="1:9" ht="9.75" customHeight="1" thickBot="1">
      <c r="A33" s="118"/>
      <c r="B33" s="82"/>
      <c r="C33" s="83"/>
      <c r="D33" s="83"/>
      <c r="E33" s="84"/>
      <c r="F33" s="82"/>
      <c r="G33" s="83"/>
      <c r="H33" s="83"/>
      <c r="I33" s="85"/>
    </row>
    <row r="34" spans="1:9" ht="22.5" customHeight="1">
      <c r="A34" s="114" t="s">
        <v>5</v>
      </c>
      <c r="B34" s="54">
        <f>SUM('第3回(期日前):第3回(不在者)'!B34)</f>
        <v>1476</v>
      </c>
      <c r="C34" s="31">
        <f>SUM('第3回(期日前):第3回(不在者)'!C34)</f>
        <v>1784</v>
      </c>
      <c r="D34" s="31">
        <f aca="true" t="shared" si="4" ref="D34:D40">+B34-C34</f>
        <v>-308</v>
      </c>
      <c r="E34" s="56">
        <f aca="true" t="shared" si="5" ref="E34:E40">+B34/C34</f>
        <v>0.827354260089686</v>
      </c>
      <c r="F34" s="57">
        <f>SUM('第3回(期日前):第3回(不在者)'!F34)</f>
        <v>1476</v>
      </c>
      <c r="G34" s="31">
        <f>SUM('第3回(期日前):第3回(不在者)'!G34)</f>
        <v>1783</v>
      </c>
      <c r="H34" s="31">
        <f aca="true" t="shared" si="6" ref="H34:H40">+F34-G34</f>
        <v>-307</v>
      </c>
      <c r="I34" s="59">
        <f aca="true" t="shared" si="7" ref="I34:I40">+F34/G34</f>
        <v>0.8278182837913629</v>
      </c>
    </row>
    <row r="35" spans="1:9" ht="22.5" customHeight="1">
      <c r="A35" s="114" t="s">
        <v>6</v>
      </c>
      <c r="B35" s="87">
        <f>SUM('第3回(期日前):第3回(不在者)'!B35)</f>
        <v>1317</v>
      </c>
      <c r="C35" s="55">
        <f>SUM('第3回(期日前):第3回(不在者)'!C35)</f>
        <v>1528</v>
      </c>
      <c r="D35" s="31">
        <f t="shared" si="4"/>
        <v>-211</v>
      </c>
      <c r="E35" s="56">
        <f t="shared" si="5"/>
        <v>0.8619109947643979</v>
      </c>
      <c r="F35" s="57">
        <f>SUM('第3回(期日前):第3回(不在者)'!F35)</f>
        <v>1317</v>
      </c>
      <c r="G35" s="31">
        <f>SUM('第3回(期日前):第3回(不在者)'!G35)</f>
        <v>1528</v>
      </c>
      <c r="H35" s="31">
        <f t="shared" si="6"/>
        <v>-211</v>
      </c>
      <c r="I35" s="59">
        <f t="shared" si="7"/>
        <v>0.8619109947643979</v>
      </c>
    </row>
    <row r="36" spans="1:9" ht="22.5" customHeight="1">
      <c r="A36" s="116" t="s">
        <v>24</v>
      </c>
      <c r="B36" s="44">
        <f>SUM('第3回(期日前):第3回(不在者)'!B36)</f>
        <v>1517</v>
      </c>
      <c r="C36" s="55">
        <f>SUM('第3回(期日前):第3回(不在者)'!C36)</f>
        <v>1627</v>
      </c>
      <c r="D36" s="31">
        <f t="shared" si="4"/>
        <v>-110</v>
      </c>
      <c r="E36" s="156">
        <f t="shared" si="5"/>
        <v>0.9323909035033805</v>
      </c>
      <c r="F36" s="47">
        <f>SUM('第3回(期日前):第3回(不在者)'!F36)</f>
        <v>1517</v>
      </c>
      <c r="G36" s="50">
        <f>SUM('第3回(期日前):第3回(不在者)'!G36)</f>
        <v>1627</v>
      </c>
      <c r="H36" s="50">
        <f t="shared" si="6"/>
        <v>-110</v>
      </c>
      <c r="I36" s="75">
        <f t="shared" si="7"/>
        <v>0.9323909035033805</v>
      </c>
    </row>
    <row r="37" spans="1:9" ht="22.5" customHeight="1">
      <c r="A37" s="103" t="s">
        <v>7</v>
      </c>
      <c r="B37" s="44">
        <f>SUM('第3回(期日前):第3回(不在者)'!B37)</f>
        <v>693</v>
      </c>
      <c r="C37" s="55">
        <f>SUM('第3回(期日前):第3回(不在者)'!C37)</f>
        <v>723</v>
      </c>
      <c r="D37" s="50">
        <f t="shared" si="4"/>
        <v>-30</v>
      </c>
      <c r="E37" s="51">
        <f t="shared" si="5"/>
        <v>0.9585062240663901</v>
      </c>
      <c r="F37" s="182">
        <f>SUM('第3回(期日前):第3回(不在者)'!F37)</f>
        <v>693</v>
      </c>
      <c r="G37" s="52">
        <f>SUM('第3回(期日前):第3回(不在者)'!G37)</f>
        <v>723</v>
      </c>
      <c r="H37" s="50">
        <f t="shared" si="6"/>
        <v>-30</v>
      </c>
      <c r="I37" s="53">
        <f t="shared" si="7"/>
        <v>0.9585062240663901</v>
      </c>
    </row>
    <row r="38" spans="1:9" ht="22.5" customHeight="1">
      <c r="A38" s="114" t="s">
        <v>8</v>
      </c>
      <c r="B38" s="54">
        <f>SUM('第3回(期日前):第3回(不在者)'!B38)</f>
        <v>715</v>
      </c>
      <c r="C38" s="55">
        <f>SUM('第3回(期日前):第3回(不在者)'!C38)</f>
        <v>664</v>
      </c>
      <c r="D38" s="31">
        <f t="shared" si="4"/>
        <v>51</v>
      </c>
      <c r="E38" s="56">
        <f t="shared" si="5"/>
        <v>1.0768072289156627</v>
      </c>
      <c r="F38" s="57">
        <f>SUM('第3回(期日前):第3回(不在者)'!F38)</f>
        <v>715</v>
      </c>
      <c r="G38" s="35">
        <f>SUM('第3回(期日前):第3回(不在者)'!G38)</f>
        <v>664</v>
      </c>
      <c r="H38" s="31">
        <f t="shared" si="6"/>
        <v>51</v>
      </c>
      <c r="I38" s="59">
        <f t="shared" si="7"/>
        <v>1.0768072289156627</v>
      </c>
    </row>
    <row r="39" spans="1:9" ht="22.5" customHeight="1" thickBot="1">
      <c r="A39" s="114" t="s">
        <v>9</v>
      </c>
      <c r="B39" s="54">
        <f>SUM('第3回(期日前):第3回(不在者)'!B39)</f>
        <v>683</v>
      </c>
      <c r="C39" s="55">
        <f>SUM('第3回(期日前):第3回(不在者)'!C39)</f>
        <v>722</v>
      </c>
      <c r="D39" s="31">
        <f t="shared" si="4"/>
        <v>-39</v>
      </c>
      <c r="E39" s="56">
        <f t="shared" si="5"/>
        <v>0.945983379501385</v>
      </c>
      <c r="F39" s="57">
        <f>SUM('第3回(期日前):第3回(不在者)'!F39)</f>
        <v>683</v>
      </c>
      <c r="G39" s="35">
        <f>SUM('第3回(期日前):第3回(不在者)'!G39)</f>
        <v>721</v>
      </c>
      <c r="H39" s="31">
        <f t="shared" si="6"/>
        <v>-38</v>
      </c>
      <c r="I39" s="59">
        <f t="shared" si="7"/>
        <v>0.9472954230235784</v>
      </c>
    </row>
    <row r="40" spans="1:9" ht="22.5" customHeight="1">
      <c r="A40" s="117" t="s">
        <v>22</v>
      </c>
      <c r="B40" s="88">
        <f>SUM(B34:B39)</f>
        <v>6401</v>
      </c>
      <c r="C40" s="79">
        <f>SUM(C34:C39)</f>
        <v>7048</v>
      </c>
      <c r="D40" s="79">
        <f t="shared" si="4"/>
        <v>-647</v>
      </c>
      <c r="E40" s="80">
        <f t="shared" si="5"/>
        <v>0.9082009080590239</v>
      </c>
      <c r="F40" s="78">
        <f>SUM(F34:F39)</f>
        <v>6401</v>
      </c>
      <c r="G40" s="79">
        <f>SUM(G34:G39)</f>
        <v>7046</v>
      </c>
      <c r="H40" s="79">
        <f t="shared" si="6"/>
        <v>-645</v>
      </c>
      <c r="I40" s="81">
        <f t="shared" si="7"/>
        <v>0.9084586999716151</v>
      </c>
    </row>
    <row r="41" spans="1:9" ht="9.75" customHeight="1" thickBot="1">
      <c r="A41" s="120"/>
      <c r="B41" s="89"/>
      <c r="C41" s="90"/>
      <c r="D41" s="90"/>
      <c r="E41" s="91"/>
      <c r="F41" s="92"/>
      <c r="G41" s="90"/>
      <c r="H41" s="90"/>
      <c r="I41" s="93"/>
    </row>
    <row r="42" spans="1:9" ht="22.5" customHeight="1" thickTop="1">
      <c r="A42" s="121" t="s">
        <v>16</v>
      </c>
      <c r="B42" s="94">
        <f>B32+B40</f>
        <v>111869</v>
      </c>
      <c r="C42" s="95">
        <f>C32+C40</f>
        <v>126926</v>
      </c>
      <c r="D42" s="95">
        <f>+B42-C42</f>
        <v>-15057</v>
      </c>
      <c r="E42" s="96">
        <f>+B42/C42</f>
        <v>0.8813718229519563</v>
      </c>
      <c r="F42" s="94">
        <f>F32+F40</f>
        <v>111870</v>
      </c>
      <c r="G42" s="95">
        <f>G32+G40</f>
        <v>126910</v>
      </c>
      <c r="H42" s="95">
        <f>+F42-G42</f>
        <v>-15040</v>
      </c>
      <c r="I42" s="97">
        <f>+F42/G42</f>
        <v>0.8814908202663305</v>
      </c>
    </row>
    <row r="43" spans="1:9" ht="8.25" customHeight="1" thickBot="1">
      <c r="A43" s="8"/>
      <c r="B43" s="98"/>
      <c r="C43" s="99"/>
      <c r="D43" s="100"/>
      <c r="E43" s="101"/>
      <c r="F43" s="98"/>
      <c r="G43" s="99"/>
      <c r="H43" s="99"/>
      <c r="I43" s="102"/>
    </row>
    <row r="44" spans="1:9" ht="16.5" customHeight="1" thickTop="1">
      <c r="A44" s="5" t="s">
        <v>47</v>
      </c>
      <c r="B44" s="3"/>
      <c r="C44" s="3"/>
      <c r="D44" s="3"/>
      <c r="E44" s="4"/>
      <c r="F44" s="3"/>
      <c r="G44" s="3"/>
      <c r="H44" s="3"/>
      <c r="I44" s="4"/>
    </row>
    <row r="45" ht="16.5" customHeight="1">
      <c r="A45" t="s">
        <v>52</v>
      </c>
    </row>
    <row r="46" ht="16.5" customHeight="1">
      <c r="A46" s="6" t="s">
        <v>32</v>
      </c>
    </row>
    <row r="47" ht="14.25" thickBot="1"/>
    <row r="48" spans="1:5" ht="23.25" customHeight="1">
      <c r="A48" s="131" t="s">
        <v>36</v>
      </c>
      <c r="B48" s="122">
        <f>SUM(B8,B27)</f>
        <v>31025</v>
      </c>
      <c r="C48" s="122">
        <f>SUM(C8,C27)</f>
        <v>34163</v>
      </c>
      <c r="D48" s="149">
        <f>+B48-C48</f>
        <v>-3138</v>
      </c>
      <c r="E48" s="150">
        <f>+B48/C48</f>
        <v>0.9081462400843018</v>
      </c>
    </row>
    <row r="49" spans="1:5" ht="23.25" customHeight="1">
      <c r="A49" s="132" t="s">
        <v>29</v>
      </c>
      <c r="B49" s="125">
        <f>SUM(B9,B10,B29,B31,B36:B39)</f>
        <v>25611</v>
      </c>
      <c r="C49" s="125">
        <f>SUM(C9,C10,C29,C31,C36:C39)</f>
        <v>28497</v>
      </c>
      <c r="D49" s="126">
        <f>+B49-C49</f>
        <v>-2886</v>
      </c>
      <c r="E49" s="127">
        <f>+B49/C49</f>
        <v>0.8987261817033372</v>
      </c>
    </row>
    <row r="50" spans="1:5" ht="23.25" customHeight="1">
      <c r="A50" s="132" t="s">
        <v>37</v>
      </c>
      <c r="B50" s="125">
        <f>SUM(B21:B23,B25)</f>
        <v>24707</v>
      </c>
      <c r="C50" s="125">
        <f>SUM(C21:C23,C25)</f>
        <v>29001</v>
      </c>
      <c r="D50" s="126">
        <f>+B50-C50</f>
        <v>-4294</v>
      </c>
      <c r="E50" s="127">
        <f>+B50/C50</f>
        <v>0.8519361401330988</v>
      </c>
    </row>
    <row r="51" spans="1:5" ht="23.25" customHeight="1" thickBot="1">
      <c r="A51" s="133" t="s">
        <v>30</v>
      </c>
      <c r="B51" s="128">
        <f>SUM(B18,B24,B26,B30,B34:B35)</f>
        <v>30526</v>
      </c>
      <c r="C51" s="128">
        <f>SUM(C18,C24,C26,C30,C34:C35)</f>
        <v>35265</v>
      </c>
      <c r="D51" s="129">
        <f>+B51-C51</f>
        <v>-4739</v>
      </c>
      <c r="E51" s="130">
        <f>+B51/C51</f>
        <v>0.8656174677442223</v>
      </c>
    </row>
  </sheetData>
  <mergeCells count="6">
    <mergeCell ref="B4:E4"/>
    <mergeCell ref="F4:I4"/>
    <mergeCell ref="I5:I6"/>
    <mergeCell ref="E5:E6"/>
    <mergeCell ref="H5:H6"/>
    <mergeCell ref="D5:D6"/>
  </mergeCells>
  <printOptions horizontalCentered="1"/>
  <pageMargins left="0.984251968503937" right="0.7874015748031497" top="0.7874015748031497" bottom="0.3937007874015748" header="0.35433070866141736" footer="0.2755905511811024"/>
  <pageSetup fitToHeight="1" fitToWidth="1" horizontalDpi="400" verticalDpi="400" orientation="portrait" paperSize="9" scale="68" r:id="rId1"/>
  <rowBreaks count="1" manualBreakCount="1">
    <brk id="4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滋賀県総務部市町村振興課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DESCARTES</dc:creator>
  <cp:keywords/>
  <dc:description/>
  <cp:lastModifiedBy>w</cp:lastModifiedBy>
  <cp:lastPrinted>2012-12-15T12:38:12Z</cp:lastPrinted>
  <dcterms:created xsi:type="dcterms:W3CDTF">2000-10-06T01:38:22Z</dcterms:created>
  <dcterms:modified xsi:type="dcterms:W3CDTF">2012-12-15T13:14:09Z</dcterms:modified>
  <cp:category/>
  <cp:version/>
  <cp:contentType/>
  <cp:contentStatus/>
</cp:coreProperties>
</file>