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workbookProtection workbookAlgorithmName="SHA-512" workbookHashValue="1QwLzaCEWR0yirWwEDjA0S0foTQu2NY4QnZuBzIZGJajtIaQCQv4EZ/1UojtEy9WA21pml48UCcSxwGp8seO3Q==" workbookSpinCount="100000" workbookSaltValue="CWo+QmJcVG0lEnxCwlU5pA==" lockStructure="1"/>
  <bookViews>
    <workbookView showHorizontalScroll="0" showVerticalScroll="0" xWindow="0" yWindow="0" windowWidth="23040" windowHeight="9408" activeTab="0"/>
  </bookViews>
  <sheets>
    <sheet name="法適用_水道事業" sheetId="4" r:id="rId1"/>
    <sheet name="データ" sheetId="5" state="hidden" r:id="rId2"/>
  </sheets>
  <definedNames/>
  <calcPr calcId="152511"/>
</workbook>
</file>

<file path=xl/sharedStrings.xml><?xml version="1.0" encoding="utf-8"?>
<sst xmlns="http://schemas.openxmlformats.org/spreadsheetml/2006/main" count="217" uniqueCount="106">
  <si>
    <t>経営比較分析表</t>
  </si>
  <si>
    <t>業務名</t>
    <rPh sb="2" eb="3">
      <t>メイ</t>
    </rPh>
    <phoneticPr fontId="4"/>
  </si>
  <si>
    <t>業種名</t>
    <rPh sb="2" eb="3">
      <t>メイ</t>
    </rPh>
    <phoneticPr fontId="4"/>
  </si>
  <si>
    <t>事業名</t>
  </si>
  <si>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</si>
  <si>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</si>
  <si>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rPr>
      <t>2</t>
    </r>
    <r>
      <rPr>
        <b/>
        <sz val="11"/>
        <color theme="1"/>
        <rFont val="ＭＳ ゴシック"/>
        <family val="3"/>
      </rPr>
      <t>)</t>
    </r>
  </si>
  <si>
    <r>
      <t>人口密度(人/km</t>
    </r>
    <r>
      <rPr>
        <b/>
        <vertAlign val="superscript"/>
        <sz val="11"/>
        <color theme="1"/>
        <rFont val="ＭＳ ゴシック"/>
        <family val="3"/>
      </rPr>
      <t>2</t>
    </r>
    <r>
      <rPr>
        <b/>
        <sz val="11"/>
        <color theme="1"/>
        <rFont val="ＭＳ ゴシック"/>
        <family val="3"/>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</si>
  <si>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</si>
  <si>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</si>
  <si>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</si>
  <si>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</si>
  <si>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</si>
  <si>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</si>
  <si>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rPr>
      <t>3</t>
    </r>
    <r>
      <rPr>
        <b/>
        <sz val="11"/>
        <color theme="1"/>
        <rFont val="ＭＳ ゴシック"/>
        <family val="3"/>
      </rPr>
      <t>当たり家庭料金(円)</t>
    </r>
  </si>
  <si>
    <t>現在給水人口(人)</t>
  </si>
  <si>
    <r>
      <t>給水区域面積(km</t>
    </r>
    <r>
      <rPr>
        <b/>
        <vertAlign val="superscript"/>
        <sz val="11"/>
        <color theme="1"/>
        <rFont val="ＭＳ ゴシック"/>
        <family val="3"/>
      </rPr>
      <t>2</t>
    </r>
    <r>
      <rPr>
        <b/>
        <sz val="11"/>
        <color theme="1"/>
        <rFont val="ＭＳ ゴシック"/>
        <family val="3"/>
      </rPr>
      <t>)</t>
    </r>
    <rPh sb="0" eb="2">
      <t>キュウスイ</t>
    </rPh>
    <rPh sb="2" eb="4">
      <t>クイキ</t>
    </rPh>
    <phoneticPr fontId="4"/>
  </si>
  <si>
    <r>
      <t>給水人口密度(人/km</t>
    </r>
    <r>
      <rPr>
        <b/>
        <vertAlign val="superscript"/>
        <sz val="11"/>
        <color theme="1"/>
        <rFont val="ＭＳ ゴシック"/>
        <family val="3"/>
      </rPr>
      <t>2</t>
    </r>
    <r>
      <rPr>
        <b/>
        <sz val="11"/>
        <color theme="1"/>
        <rFont val="ＭＳ ゴシック"/>
        <family val="3"/>
      </rPr>
      <t>)</t>
    </r>
    <rPh sb="0" eb="2">
      <t>キュウスイ</t>
    </rPh>
    <phoneticPr fontId="4"/>
  </si>
  <si>
    <t>－</t>
  </si>
  <si>
    <t>類似団体平均値（平均値）</t>
  </si>
  <si>
    <t>【】</t>
  </si>
  <si>
    <t>平成27年度全国平均</t>
  </si>
  <si>
    <t>分析欄</t>
    <rPh sb="0" eb="2">
      <t>ブンセキ</t>
    </rPh>
    <rPh sb="2" eb="3">
      <t>ラン</t>
    </rPh>
    <phoneticPr fontId="4"/>
  </si>
  <si>
    <t>1. 経営の健全性・効率性</t>
  </si>
  <si>
    <t>1. 経営の健全性・効率性について</t>
  </si>
  <si>
    <t>「経常損益」</t>
  </si>
  <si>
    <t>「累積欠損」</t>
    <rPh sb="1" eb="3">
      <t>ルイセキ</t>
    </rPh>
    <rPh sb="3" eb="5">
      <t>ケッソン</t>
    </rPh>
    <phoneticPr fontId="4"/>
  </si>
  <si>
    <t>「支払能力」</t>
  </si>
  <si>
    <t>「債務残高」</t>
    <rPh sb="1" eb="3">
      <t>サイム</t>
    </rPh>
    <rPh sb="3" eb="5">
      <t>ザンダカ</t>
    </rPh>
    <phoneticPr fontId="4"/>
  </si>
  <si>
    <t>2. 老朽化の状況について</t>
  </si>
  <si>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</si>
  <si>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</si>
  <si>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</si>
  <si>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</si>
  <si>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</si>
  <si>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</si>
  <si>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</si>
  <si>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</si>
  <si>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</si>
  <si>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</si>
  <si>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</si>
  <si>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</si>
  <si>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</si>
  <si>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</si>
  <si>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</si>
  <si>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</si>
  <si>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</si>
  <si>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</si>
  <si>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</si>
  <si>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</si>
  <si>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</si>
  <si>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</si>
  <si>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</si>
  <si>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</si>
  <si>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</si>
  <si>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</si>
  <si>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</si>
  <si>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</si>
  <si>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</si>
  <si>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</si>
  <si>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</si>
  <si>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</si>
  <si>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</si>
  <si>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</si>
  <si>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</si>
  <si>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</si>
  <si>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</si>
  <si>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</si>
  <si>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</si>
  <si>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</si>
  <si>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</si>
  <si>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</si>
  <si>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</si>
  <si>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</si>
  <si>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</si>
  <si>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</si>
  <si>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</si>
  <si>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</si>
  <si>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</si>
  <si>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</si>
  <si>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</si>
  <si>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</si>
  <si>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</si>
  <si>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</si>
  <si>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</si>
  <si>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</si>
  <si>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</si>
  <si>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</si>
  <si>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</si>
  <si>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</si>
  <si>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</si>
  <si>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</si>
  <si>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</si>
  <si>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</si>
  <si>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</si>
  <si>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</si>
  <si>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</si>
  <si>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</si>
  <si>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</si>
  <si>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</si>
  <si>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</si>
  <si>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</si>
  <si>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</si>
  <si>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現在の料金に改定した平成23年度と比べると、直近の平成27年度の数値は、やや落ち込んでいますが、給水業務を行なうために必要な経費のうち､動力費（電気代）や委託料などが､平成23年度に比べて多額となり、 水１ｍ3あたりの経費（⑥給水原価）が上昇したためです。
④｢企業債残高対給水収益比率｣は、水道料金収入に対する企業債残高の割合を示す指標で、“借金の重さ”“負債の規模”を表わしています。現在の料金となった平成23年度においては、303％で料金収入のおよそ３倍強でしたが、平成27年度末では261％に低下しています。これは、当初、吉川浄水場の耐震対策を実施する予定でしたが、東日本大震災の発生を受けて、耐震化の基準を見直す必要が生じたため、耐震対策を先送りしています。その結果、新たに借り入れる企業債の額が減少し、企業債残高が経営計画で見込んだ額を下回ったためです。また、資金収支の面でも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わすものですが、類似団体の平均とほぼ同水準にあり、安定して水道水を供給するうえでも適度に確保されています。
</t>
  </si>
  <si>
    <t xml:space="preserve">本県では、水道用水供給事業創設から、約40年近くが経過し、施設・設備の老朽化が進行しつつあります。本県の状況を老朽化の度合いを示す各指標を用いて説明します。
①｢有形固定資産減価償却率｣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37％、配水管は51％、機械装置は66％です。
②｢管路経年化率｣は、水道管（管路）の総延長のうち、法定耐用年数を経過した管路延長の割合を示す指標で、管路の老朽化度合を表わしています。本県には、３つの浄水場があり、昭和53年から順次、供給を開始しており、現在のところ法定耐用年数40年を経過した管路はありません。 
③｢管路更新率｣は、それぞれの年度において、更新工事を実施した管路延長の割合を表わ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しております。
</t>
  </si>
  <si>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
このため、中長期的な視点から、更新を行なう優先順位を見極め、財源の裏付けのある財政収支の見通しを立てて、計画的な施設の更新・維持管理が必要です。
このような考えのもと、平成27年度に、今後40年間にわたる施設整備計画を定めた「滋賀県企業庁アセットマネジメント計画(平成28年度～平成67年度)」を策定するとともに、今後５年間の事業実施計画と投資・財政計画からなる「滋賀県企業庁経営計画（平成28年度～平成32年度）」を策定しました。これらの計画に基づき、効率的・効果的に事業を進めていきます。
経営計画では、健全な経営を維持するため、保つべき経営水準として、平成32年度における主な経営指標の目標値を次のとおり設定しています。
　○経常収支比率 108％以上
　　　現時点では、健全な経営状況にありますが、さらなるコスト削減を検討して
　　　経営の効率化を進めます。
　○企業債残高対給水収益比率 320％以下、企業債残高150億円未満
　　　耐震対策や更新工事を実施するにあたっては、自己資金を積極的に投入する
　　　ことにより、企業債の新規借入をできる限り抑制します。
　○給水収益に対する内部留保資金の残高　80％以上 
　　　更新投資に必要な自己資金を確保するため、１年間の料金収入と同程度の資金を保持します。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</si>
</sst>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vertAlign val="superscript"/>
      <sz val="11"/>
      <color theme="1"/>
      <name val="ＭＳ ゴシック"/>
      <family val="3"/>
    </font>
    <font>
      <b/>
      <sz val="14"/>
      <color theme="1"/>
      <name val="ＭＳ ゴシック"/>
      <family val="3"/>
    </font>
    <font>
      <b/>
      <sz val="11"/>
      <color rgb="FF3366FF"/>
      <name val="ＭＳ ゴシック"/>
      <family val="3"/>
    </font>
    <font>
      <b/>
      <vertAlign val="superscript"/>
      <sz val="12"/>
      <color theme="1"/>
      <name val="ＭＳ ゴシック"/>
      <family val="3"/>
    </font>
    <font>
      <b/>
      <sz val="11"/>
      <color rgb="FFFF5050"/>
      <name val="ＭＳ ゴシック"/>
      <family val="3"/>
    </font>
    <font>
      <b/>
      <sz val="12"/>
      <color theme="1"/>
      <name val="ＭＳ ゴシック"/>
      <family val="3"/>
    </font>
    <font>
      <sz val="9"/>
      <color theme="1"/>
      <name val="ＭＳ ゴシック"/>
      <family val="3"/>
    </font>
    <font>
      <b/>
      <sz val="9"/>
      <color theme="1"/>
      <name val="ＭＳ ゴシック"/>
      <family val="3"/>
    </font>
    <font>
      <sz val="12"/>
      <name val="ＭＳ 明朝"/>
      <family val="1"/>
    </font>
    <font>
      <sz val="11"/>
      <name val="ＭＳ Ｐゴシック"/>
      <family val="3"/>
    </font>
    <font>
      <sz val="11"/>
      <color theme="1"/>
      <name val="Calibri"/>
      <family val="2"/>
      <scheme val="minor"/>
    </font>
    <font>
      <sz val="11"/>
      <name val="ＭＳ ゴシック"/>
      <family val="3"/>
    </font>
    <font>
      <sz val="12"/>
      <color theme="1"/>
      <name val="ＭＳ 明朝"/>
      <family val="1"/>
    </font>
    <font>
      <sz val="9"/>
      <name val="ＭＳ ゴシック"/>
      <family val="3"/>
    </font>
    <font>
      <sz val="8"/>
      <name val="ＭＳ ゴシック"/>
      <family val="2"/>
    </font>
    <font>
      <sz val="9"/>
      <color rgb="FF000000"/>
      <name val="ＭＳ ゴシック"/>
      <family val="2"/>
    </font>
    <font>
      <sz val="11"/>
      <color theme="1"/>
      <name val="ＭＳ Ｐゴシック"/>
      <family val="2"/>
      <scheme val="minor"/>
    </font>
  </fonts>
  <fills count="5">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s>
  <borders count="16">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38" fontId="15" fillId="0" borderId="0" applyFont="0" applyFill="0" applyBorder="0" applyAlignment="0" applyProtection="0"/>
    <xf numFmtId="38" fontId="16" fillId="0" borderId="0" applyFont="0" applyFill="0" applyBorder="0" applyProtection="0">
      <alignment/>
    </xf>
    <xf numFmtId="38" fontId="16" fillId="0" borderId="0" applyFont="0" applyFill="0" applyBorder="0" applyProtection="0">
      <alignment/>
    </xf>
    <xf numFmtId="6" fontId="16" fillId="0" borderId="0" applyFont="0" applyFill="0" applyBorder="0" applyAlignment="0" applyProtection="0"/>
    <xf numFmtId="0" fontId="17" fillId="0" borderId="0">
      <alignment vertical="center"/>
      <protection/>
    </xf>
    <xf numFmtId="0" fontId="16" fillId="0" borderId="0">
      <alignment/>
      <protection/>
    </xf>
    <xf numFmtId="0" fontId="17" fillId="0" borderId="0">
      <alignment vertical="center"/>
      <protection/>
    </xf>
    <xf numFmtId="0" fontId="0" fillId="0" borderId="0">
      <alignment vertical="center"/>
      <protection/>
    </xf>
    <xf numFmtId="0" fontId="16" fillId="0" borderId="0">
      <alignment/>
      <protection/>
    </xf>
    <xf numFmtId="0" fontId="18" fillId="0" borderId="0">
      <alignment/>
      <protection/>
    </xf>
    <xf numFmtId="0" fontId="19" fillId="0" borderId="0">
      <alignment vertical="center"/>
      <protection/>
    </xf>
    <xf numFmtId="0" fontId="13" fillId="0" borderId="0">
      <alignment vertical="center"/>
      <protection/>
    </xf>
    <xf numFmtId="0" fontId="16" fillId="0" borderId="0">
      <alignment/>
      <protection/>
    </xf>
    <xf numFmtId="0" fontId="17" fillId="0" borderId="0">
      <alignment vertical="center"/>
      <protection/>
    </xf>
    <xf numFmtId="0" fontId="18" fillId="0" borderId="0">
      <alignment/>
      <protection/>
    </xf>
    <xf numFmtId="0" fontId="13" fillId="0" borderId="0">
      <alignment vertical="center"/>
      <protection/>
    </xf>
    <xf numFmtId="0" fontId="20" fillId="0" borderId="0">
      <alignment/>
      <protection/>
    </xf>
  </cellStyleXfs>
  <cellXfs count="9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1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0" fontId="5" fillId="0" borderId="15" xfId="0" applyNumberFormat="1" applyFont="1" applyBorder="1" applyAlignment="1" applyProtection="1">
      <alignment horizontal="center" vertical="center"/>
      <protection hidden="1"/>
    </xf>
    <xf numFmtId="176" fontId="5" fillId="0" borderId="13" xfId="0" applyNumberFormat="1" applyFont="1" applyBorder="1" applyAlignment="1" applyProtection="1">
      <alignment horizontal="center" vertical="center"/>
      <protection hidden="1"/>
    </xf>
    <xf numFmtId="176" fontId="5" fillId="0" borderId="14" xfId="0" applyNumberFormat="1" applyFont="1" applyBorder="1" applyAlignment="1" applyProtection="1">
      <alignment horizontal="center" vertical="center"/>
      <protection hidden="1"/>
    </xf>
    <xf numFmtId="176" fontId="5" fillId="0" borderId="15" xfId="0" applyNumberFormat="1" applyFont="1" applyBorder="1" applyAlignment="1" applyProtection="1">
      <alignment horizontal="center" vertical="center"/>
      <protection hidden="1"/>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76" fontId="5" fillId="0" borderId="9" xfId="0" applyNumberFormat="1" applyFont="1" applyBorder="1" applyAlignment="1" applyProtection="1">
      <alignment horizontal="center" vertical="center"/>
      <protection hidden="1"/>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4">
    <cellStyle name="Normal" xfId="0"/>
    <cellStyle name="Percent" xfId="15"/>
    <cellStyle name="Currency" xfId="16"/>
    <cellStyle name="Currency [0]" xfId="17"/>
    <cellStyle name="Comma" xfId="18"/>
    <cellStyle name="Comma [0]" xfId="19"/>
    <cellStyle name="桁区切り" xfId="20"/>
    <cellStyle name="桁区切り 2" xfId="21"/>
    <cellStyle name="桁区切り 3" xfId="22"/>
    <cellStyle name="桁区切り 3 2" xfId="23"/>
    <cellStyle name="通貨 2" xfId="24"/>
    <cellStyle name="標準 2" xfId="25"/>
    <cellStyle name="標準 2 2" xfId="26"/>
    <cellStyle name="標準 2 3" xfId="27"/>
    <cellStyle name="標準 2 3 2" xfId="28"/>
    <cellStyle name="標準 2 4" xfId="29"/>
    <cellStyle name="標準 2_【重要】（県）指数表_書式まとめ" xfId="30"/>
    <cellStyle name="標準 3" xfId="31"/>
    <cellStyle name="標準 3 2" xfId="32"/>
    <cellStyle name="標準 3 3" xfId="33"/>
    <cellStyle name="標準 4" xfId="34"/>
    <cellStyle name="標準 5" xfId="35"/>
    <cellStyle name="標準 6" xfId="36"/>
    <cellStyle name="標準 7"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データ!$EC$6:$EG$6</c:f>
              <c:numCache/>
            </c:numRef>
          </c:val>
        </c:ser>
        <c:axId val="41541266"/>
        <c:axId val="38327075"/>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データ!$EH$6:$EL$6</c:f>
              <c:numCache/>
            </c:numRef>
          </c:val>
          <c:smooth val="0"/>
        </c:ser>
        <c:marker val="1"/>
        <c:axId val="41541266"/>
        <c:axId val="38327075"/>
      </c:lineChart>
      <c:dateAx>
        <c:axId val="41541266"/>
        <c:scaling>
          <c:orientation val="minMax"/>
        </c:scaling>
        <c:axPos val="b"/>
        <c:delete val="1"/>
        <c:majorTickMark val="none"/>
        <c:minorTickMark val="none"/>
        <c:tickLblPos val="none"/>
        <c:crossAx val="38327075"/>
        <c:crosses val="autoZero"/>
        <c:auto val="1"/>
        <c:baseTimeUnit val="years"/>
        <c:noMultiLvlLbl val="0"/>
      </c:dateAx>
      <c:valAx>
        <c:axId val="38327075"/>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1541266"/>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77" l="0.70000000000000062" r="0.70000000000000062" t="0.75000000000001277"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データ!$CK$6:$CO$6</c:f>
              <c:numCache/>
            </c:numRef>
          </c:val>
        </c:ser>
        <c:axId val="63429132"/>
        <c:axId val="33991277"/>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データ!$CP$6:$CT$6</c:f>
              <c:numCache/>
            </c:numRef>
          </c:val>
          <c:smooth val="0"/>
        </c:ser>
        <c:marker val="1"/>
        <c:axId val="63429132"/>
        <c:axId val="33991277"/>
      </c:lineChart>
      <c:dateAx>
        <c:axId val="63429132"/>
        <c:scaling>
          <c:orientation val="minMax"/>
        </c:scaling>
        <c:axPos val="b"/>
        <c:delete val="1"/>
        <c:majorTickMark val="none"/>
        <c:minorTickMark val="none"/>
        <c:tickLblPos val="none"/>
        <c:crossAx val="33991277"/>
        <c:crosses val="autoZero"/>
        <c:auto val="1"/>
        <c:baseTimeUnit val="years"/>
        <c:noMultiLvlLbl val="0"/>
      </c:dateAx>
      <c:valAx>
        <c:axId val="3399127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3429132"/>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データ!$CV$6:$CZ$6</c:f>
              <c:numCache/>
            </c:numRef>
          </c:val>
        </c:ser>
        <c:axId val="37486038"/>
        <c:axId val="1830023"/>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データ!$DA$6:$DE$6</c:f>
              <c:numCache/>
            </c:numRef>
          </c:val>
          <c:smooth val="0"/>
        </c:ser>
        <c:marker val="1"/>
        <c:axId val="37486038"/>
        <c:axId val="1830023"/>
      </c:lineChart>
      <c:dateAx>
        <c:axId val="37486038"/>
        <c:scaling>
          <c:orientation val="minMax"/>
        </c:scaling>
        <c:axPos val="b"/>
        <c:delete val="1"/>
        <c:majorTickMark val="none"/>
        <c:minorTickMark val="none"/>
        <c:tickLblPos val="none"/>
        <c:crossAx val="1830023"/>
        <c:crosses val="autoZero"/>
        <c:auto val="1"/>
        <c:baseTimeUnit val="years"/>
        <c:noMultiLvlLbl val="0"/>
      </c:dateAx>
      <c:valAx>
        <c:axId val="1830023"/>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37486038"/>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データ!$W$6:$AA$6</c:f>
              <c:numCache/>
            </c:numRef>
          </c:val>
        </c:ser>
        <c:axId val="9399356"/>
        <c:axId val="17485341"/>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データ!$AB$6:$AF$6</c:f>
              <c:numCache/>
            </c:numRef>
          </c:val>
          <c:smooth val="0"/>
        </c:ser>
        <c:marker val="1"/>
        <c:axId val="9399356"/>
        <c:axId val="17485341"/>
      </c:lineChart>
      <c:dateAx>
        <c:axId val="9399356"/>
        <c:scaling>
          <c:orientation val="minMax"/>
        </c:scaling>
        <c:axPos val="b"/>
        <c:delete val="1"/>
        <c:majorTickMark val="none"/>
        <c:minorTickMark val="none"/>
        <c:tickLblPos val="none"/>
        <c:crossAx val="17485341"/>
        <c:crosses val="autoZero"/>
        <c:auto val="1"/>
        <c:baseTimeUnit val="years"/>
        <c:noMultiLvlLbl val="0"/>
      </c:dateAx>
      <c:valAx>
        <c:axId val="17485341"/>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9399356"/>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21" l="0.70000000000000062" r="0.70000000000000062" t="0.7500000000000122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データ!$DG$6:$DK$6</c:f>
              <c:numCache/>
            </c:numRef>
          </c:val>
        </c:ser>
        <c:axId val="23150342"/>
        <c:axId val="7026487"/>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データ!$DL$6:$DP$6</c:f>
              <c:numCache/>
            </c:numRef>
          </c:val>
          <c:smooth val="0"/>
        </c:ser>
        <c:marker val="1"/>
        <c:axId val="23150342"/>
        <c:axId val="7026487"/>
      </c:lineChart>
      <c:dateAx>
        <c:axId val="23150342"/>
        <c:scaling>
          <c:orientation val="minMax"/>
        </c:scaling>
        <c:axPos val="b"/>
        <c:delete val="1"/>
        <c:majorTickMark val="none"/>
        <c:minorTickMark val="none"/>
        <c:tickLblPos val="none"/>
        <c:crossAx val="7026487"/>
        <c:crosses val="autoZero"/>
        <c:auto val="1"/>
        <c:baseTimeUnit val="years"/>
        <c:noMultiLvlLbl val="0"/>
      </c:dateAx>
      <c:valAx>
        <c:axId val="702648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3150342"/>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データ!$DR$6:$DV$6</c:f>
              <c:numCache/>
            </c:numRef>
          </c:val>
        </c:ser>
        <c:axId val="63238384"/>
        <c:axId val="32274545"/>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データ!$DW$6:$EA$6</c:f>
              <c:numCache/>
            </c:numRef>
          </c:val>
          <c:smooth val="0"/>
        </c:ser>
        <c:marker val="1"/>
        <c:axId val="63238384"/>
        <c:axId val="32274545"/>
      </c:lineChart>
      <c:dateAx>
        <c:axId val="63238384"/>
        <c:scaling>
          <c:orientation val="minMax"/>
        </c:scaling>
        <c:axPos val="b"/>
        <c:delete val="1"/>
        <c:majorTickMark val="none"/>
        <c:minorTickMark val="none"/>
        <c:tickLblPos val="none"/>
        <c:crossAx val="32274545"/>
        <c:crosses val="autoZero"/>
        <c:auto val="1"/>
        <c:baseTimeUnit val="years"/>
        <c:noMultiLvlLbl val="0"/>
      </c:dateAx>
      <c:valAx>
        <c:axId val="32274545"/>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323838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66" l="0.70000000000000062" r="0.70000000000000062" t="0.75000000000001266"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データ!$AH$6:$AL$6</c:f>
              <c:numCache/>
            </c:numRef>
          </c:val>
        </c:ser>
        <c:axId val="22035450"/>
        <c:axId val="64101323"/>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データ!$AM$6:$AQ$6</c:f>
              <c:numCache/>
            </c:numRef>
          </c:val>
          <c:smooth val="0"/>
        </c:ser>
        <c:marker val="1"/>
        <c:axId val="22035450"/>
        <c:axId val="64101323"/>
      </c:lineChart>
      <c:dateAx>
        <c:axId val="22035450"/>
        <c:scaling>
          <c:orientation val="minMax"/>
        </c:scaling>
        <c:axPos val="b"/>
        <c:delete val="1"/>
        <c:majorTickMark val="none"/>
        <c:minorTickMark val="none"/>
        <c:tickLblPos val="none"/>
        <c:crossAx val="64101323"/>
        <c:crosses val="autoZero"/>
        <c:auto val="1"/>
        <c:baseTimeUnit val="years"/>
        <c:noMultiLvlLbl val="0"/>
      </c:dateAx>
      <c:valAx>
        <c:axId val="64101323"/>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2203545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データ!$AS$6:$AW$6</c:f>
              <c:numCache/>
            </c:numRef>
          </c:val>
        </c:ser>
        <c:axId val="40040996"/>
        <c:axId val="24824645"/>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データ!$AX$6:$BB$6</c:f>
              <c:numCache/>
            </c:numRef>
          </c:val>
          <c:smooth val="0"/>
        </c:ser>
        <c:marker val="1"/>
        <c:axId val="40040996"/>
        <c:axId val="24824645"/>
      </c:lineChart>
      <c:dateAx>
        <c:axId val="40040996"/>
        <c:scaling>
          <c:orientation val="minMax"/>
        </c:scaling>
        <c:axPos val="b"/>
        <c:delete val="1"/>
        <c:majorTickMark val="none"/>
        <c:minorTickMark val="none"/>
        <c:tickLblPos val="none"/>
        <c:crossAx val="24824645"/>
        <c:crosses val="autoZero"/>
        <c:auto val="1"/>
        <c:baseTimeUnit val="years"/>
        <c:noMultiLvlLbl val="0"/>
      </c:dateAx>
      <c:valAx>
        <c:axId val="24824645"/>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40040996"/>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データ!$BD$6:$BH$6</c:f>
              <c:numCache/>
            </c:numRef>
          </c:val>
        </c:ser>
        <c:axId val="22095214"/>
        <c:axId val="64639199"/>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データ!$BI$6:$BM$6</c:f>
              <c:numCache/>
            </c:numRef>
          </c:val>
          <c:smooth val="0"/>
        </c:ser>
        <c:marker val="1"/>
        <c:axId val="22095214"/>
        <c:axId val="64639199"/>
      </c:lineChart>
      <c:dateAx>
        <c:axId val="22095214"/>
        <c:scaling>
          <c:orientation val="minMax"/>
        </c:scaling>
        <c:axPos val="b"/>
        <c:delete val="1"/>
        <c:majorTickMark val="none"/>
        <c:minorTickMark val="none"/>
        <c:tickLblPos val="none"/>
        <c:crossAx val="64639199"/>
        <c:crosses val="autoZero"/>
        <c:auto val="1"/>
        <c:baseTimeUnit val="years"/>
        <c:noMultiLvlLbl val="0"/>
      </c:dateAx>
      <c:valAx>
        <c:axId val="64639199"/>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2209521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データ!$BO$6:$BS$6</c:f>
              <c:numCache/>
            </c:numRef>
          </c:val>
        </c:ser>
        <c:axId val="44881880"/>
        <c:axId val="1283737"/>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データ!$BT$6:$BX$6</c:f>
              <c:numCache/>
            </c:numRef>
          </c:val>
          <c:smooth val="0"/>
        </c:ser>
        <c:marker val="1"/>
        <c:axId val="44881880"/>
        <c:axId val="1283737"/>
      </c:lineChart>
      <c:dateAx>
        <c:axId val="44881880"/>
        <c:scaling>
          <c:orientation val="minMax"/>
        </c:scaling>
        <c:axPos val="b"/>
        <c:delete val="1"/>
        <c:majorTickMark val="none"/>
        <c:minorTickMark val="none"/>
        <c:tickLblPos val="none"/>
        <c:crossAx val="1283737"/>
        <c:crosses val="autoZero"/>
        <c:auto val="1"/>
        <c:baseTimeUnit val="years"/>
        <c:noMultiLvlLbl val="0"/>
      </c:dateAx>
      <c:valAx>
        <c:axId val="1283737"/>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4881880"/>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データ!$BZ$6:$CD$6</c:f>
              <c:numCache/>
            </c:numRef>
          </c:val>
        </c:ser>
        <c:axId val="11553634"/>
        <c:axId val="36873843"/>
      </c:barChart>
      <c:lineChart>
        <c:grouping val="standard"/>
        <c:varyColors val="0"/>
        <c:ser>
          <c:idx val="1"/>
          <c:order val="1"/>
          <c:tx>
            <c:v>平均値</c:v>
          </c:tx>
          <c:spPr>
            <a:ln>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データ!$CE$6:$CI$6</c:f>
              <c:numCache/>
            </c:numRef>
          </c:val>
          <c:smooth val="0"/>
        </c:ser>
        <c:marker val="1"/>
        <c:axId val="11553634"/>
        <c:axId val="36873843"/>
      </c:lineChart>
      <c:dateAx>
        <c:axId val="11553634"/>
        <c:scaling>
          <c:orientation val="minMax"/>
        </c:scaling>
        <c:axPos val="b"/>
        <c:delete val="1"/>
        <c:majorTickMark val="none"/>
        <c:minorTickMark val="none"/>
        <c:tickLblPos val="none"/>
        <c:crossAx val="36873843"/>
        <c:crosses val="autoZero"/>
        <c:auto val="1"/>
        <c:baseTimeUnit val="years"/>
        <c:noMultiLvlLbl val="0"/>
      </c:dateAx>
      <c:valAx>
        <c:axId val="36873843"/>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1553634"/>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126807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485775" y="1126807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126807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21" name="テキスト ボックス 20"/>
        <xdr:cNvSpPr txBox="1"/>
      </xdr:nvSpPr>
      <xdr:spPr>
        <a:xfrm>
          <a:off x="485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22" name="テキスト ボックス 21"/>
        <xdr:cNvSpPr txBox="1"/>
      </xdr:nvSpPr>
      <xdr:spPr>
        <a:xfrm>
          <a:off x="6200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23" name="テキスト ボックス 22"/>
        <xdr:cNvSpPr txBox="1"/>
      </xdr:nvSpPr>
      <xdr:spPr>
        <a:xfrm>
          <a:off x="11915775" y="1126807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95250</xdr:colOff>
      <xdr:row>17</xdr:row>
      <xdr:rowOff>0</xdr:rowOff>
    </xdr:from>
    <xdr:to>
      <xdr:col>16</xdr:col>
      <xdr:colOff>0</xdr:colOff>
      <xdr:row>18</xdr:row>
      <xdr:rowOff>66675</xdr:rowOff>
    </xdr:to>
    <xdr:sp macro="" textlink="データ!AG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17</xdr:row>
      <xdr:rowOff>0</xdr:rowOff>
    </xdr:from>
    <xdr:to>
      <xdr:col>31</xdr:col>
      <xdr:colOff>0</xdr:colOff>
      <xdr:row>18</xdr:row>
      <xdr:rowOff>66675</xdr:rowOff>
    </xdr:to>
    <xdr:sp macro="" textlink="データ!AR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17</xdr:row>
      <xdr:rowOff>0</xdr:rowOff>
    </xdr:from>
    <xdr:to>
      <xdr:col>46</xdr:col>
      <xdr:colOff>0</xdr:colOff>
      <xdr:row>18</xdr:row>
      <xdr:rowOff>66675</xdr:rowOff>
    </xdr:to>
    <xdr:sp macro="" textlink="データ!BC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17</xdr:row>
      <xdr:rowOff>0</xdr:rowOff>
    </xdr:from>
    <xdr:to>
      <xdr:col>61</xdr:col>
      <xdr:colOff>0</xdr:colOff>
      <xdr:row>18</xdr:row>
      <xdr:rowOff>66675</xdr:rowOff>
    </xdr:to>
    <xdr:sp macro="" textlink="データ!BN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39</xdr:row>
      <xdr:rowOff>0</xdr:rowOff>
    </xdr:from>
    <xdr:to>
      <xdr:col>61</xdr:col>
      <xdr:colOff>0</xdr:colOff>
      <xdr:row>40</xdr:row>
      <xdr:rowOff>66675</xdr:rowOff>
    </xdr:to>
    <xdr:sp macro="" textlink="データ!DF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39</xdr:row>
      <xdr:rowOff>9525</xdr:rowOff>
    </xdr:from>
    <xdr:to>
      <xdr:col>46</xdr:col>
      <xdr:colOff>0</xdr:colOff>
      <xdr:row>40</xdr:row>
      <xdr:rowOff>76200</xdr:rowOff>
    </xdr:to>
    <xdr:sp macro="" textlink="データ!CU6">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39</xdr:row>
      <xdr:rowOff>0</xdr:rowOff>
    </xdr:from>
    <xdr:to>
      <xdr:col>31</xdr:col>
      <xdr:colOff>0</xdr:colOff>
      <xdr:row>40</xdr:row>
      <xdr:rowOff>66675</xdr:rowOff>
    </xdr:to>
    <xdr:sp macro="" textlink="データ!CJ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95250</xdr:colOff>
      <xdr:row>39</xdr:row>
      <xdr:rowOff>0</xdr:rowOff>
    </xdr:from>
    <xdr:to>
      <xdr:col>16</xdr:col>
      <xdr:colOff>0</xdr:colOff>
      <xdr:row>40</xdr:row>
      <xdr:rowOff>66675</xdr:rowOff>
    </xdr:to>
    <xdr:sp macro="" textlink="データ!BY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95250</xdr:colOff>
      <xdr:row>63</xdr:row>
      <xdr:rowOff>0</xdr:rowOff>
    </xdr:from>
    <xdr:to>
      <xdr:col>20</xdr:col>
      <xdr:colOff>0</xdr:colOff>
      <xdr:row>64</xdr:row>
      <xdr:rowOff>66675</xdr:rowOff>
    </xdr:to>
    <xdr:sp macro="" textlink="データ!DQ6">
      <xdr:nvSpPr>
        <xdr:cNvPr id="32" name="テキスト ボックス 31"/>
        <xdr:cNvSpPr txBox="1"/>
      </xdr:nvSpPr>
      <xdr:spPr>
        <a:xfrm>
          <a:off x="486727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114300</xdr:colOff>
      <xdr:row>63</xdr:row>
      <xdr:rowOff>0</xdr:rowOff>
    </xdr:from>
    <xdr:to>
      <xdr:col>40</xdr:col>
      <xdr:colOff>19050</xdr:colOff>
      <xdr:row>64</xdr:row>
      <xdr:rowOff>66675</xdr:rowOff>
    </xdr:to>
    <xdr:sp macro="" textlink="データ!EB6">
      <xdr:nvSpPr>
        <xdr:cNvPr id="33" name="テキスト ボックス 32"/>
        <xdr:cNvSpPr txBox="1"/>
      </xdr:nvSpPr>
      <xdr:spPr>
        <a:xfrm>
          <a:off x="1060132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95250</xdr:colOff>
      <xdr:row>63</xdr:row>
      <xdr:rowOff>0</xdr:rowOff>
    </xdr:from>
    <xdr:to>
      <xdr:col>60</xdr:col>
      <xdr:colOff>0</xdr:colOff>
      <xdr:row>64</xdr:row>
      <xdr:rowOff>66675</xdr:rowOff>
    </xdr:to>
    <xdr:sp macro="" textlink="データ!EM6">
      <xdr:nvSpPr>
        <xdr:cNvPr id="34" name="テキスト ボックス 33"/>
        <xdr:cNvSpPr txBox="1"/>
      </xdr:nvSpPr>
      <xdr:spPr>
        <a:xfrm>
          <a:off x="16297275" y="1143952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topLeftCell="I52">
      <selection activeCell="AT59" sqref="AT59"/>
    </sheetView>
  </sheetViews>
  <sheetFormatPr defaultColWidth="2.625" defaultRowHeight="13.5"/>
  <cols>
    <col min="1" max="1" width="2.625" style="0" customWidth="1"/>
    <col min="2" max="62" width="3.75390625" style="0" customWidth="1"/>
    <col min="64" max="77" width="3.125" style="0" customWidth="1"/>
    <col min="78" max="78" width="48.625" style="0" customWidth="1"/>
    <col min="79" max="79" width="4.50390625" style="0" bestFit="1"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滋賀県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7"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1419863</v>
      </c>
      <c r="AJ8" s="56"/>
      <c r="AK8" s="56"/>
      <c r="AL8" s="56"/>
      <c r="AM8" s="56"/>
      <c r="AN8" s="56"/>
      <c r="AO8" s="56"/>
      <c r="AP8" s="57"/>
      <c r="AQ8" s="47">
        <f>データ!R6</f>
        <v>4017.38</v>
      </c>
      <c r="AR8" s="47"/>
      <c r="AS8" s="47"/>
      <c r="AT8" s="47"/>
      <c r="AU8" s="47"/>
      <c r="AV8" s="47"/>
      <c r="AW8" s="47"/>
      <c r="AX8" s="47"/>
      <c r="AY8" s="47">
        <f>データ!S6</f>
        <v>353.43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7"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7" ht="18.75" customHeight="1">
      <c r="A10" s="2"/>
      <c r="B10" s="47" t="str">
        <f>データ!M6</f>
        <v>-</v>
      </c>
      <c r="C10" s="47"/>
      <c r="D10" s="47"/>
      <c r="E10" s="47"/>
      <c r="F10" s="47"/>
      <c r="G10" s="47"/>
      <c r="H10" s="47"/>
      <c r="I10" s="47"/>
      <c r="J10" s="47">
        <f>データ!N6</f>
        <v>73.69</v>
      </c>
      <c r="K10" s="47"/>
      <c r="L10" s="47"/>
      <c r="M10" s="47"/>
      <c r="N10" s="47"/>
      <c r="O10" s="47"/>
      <c r="P10" s="47"/>
      <c r="Q10" s="47"/>
      <c r="R10" s="47">
        <f>データ!O6</f>
        <v>96.72</v>
      </c>
      <c r="S10" s="47"/>
      <c r="T10" s="47"/>
      <c r="U10" s="47"/>
      <c r="V10" s="47"/>
      <c r="W10" s="47"/>
      <c r="X10" s="47"/>
      <c r="Y10" s="47"/>
      <c r="Z10" s="78">
        <f>データ!P6</f>
        <v>0</v>
      </c>
      <c r="AA10" s="78"/>
      <c r="AB10" s="78"/>
      <c r="AC10" s="78"/>
      <c r="AD10" s="78"/>
      <c r="AE10" s="78"/>
      <c r="AF10" s="78"/>
      <c r="AG10" s="78"/>
      <c r="AH10" s="2"/>
      <c r="AI10" s="78">
        <f>データ!T6</f>
        <v>685183</v>
      </c>
      <c r="AJ10" s="78"/>
      <c r="AK10" s="78"/>
      <c r="AL10" s="78"/>
      <c r="AM10" s="78"/>
      <c r="AN10" s="78"/>
      <c r="AO10" s="78"/>
      <c r="AP10" s="78"/>
      <c r="AQ10" s="47">
        <f>データ!U6</f>
        <v>1536.85</v>
      </c>
      <c r="AR10" s="47"/>
      <c r="AS10" s="47"/>
      <c r="AT10" s="47"/>
      <c r="AU10" s="47"/>
      <c r="AV10" s="47"/>
      <c r="AW10" s="47"/>
      <c r="AX10" s="47"/>
      <c r="AY10" s="47">
        <f>データ!V6</f>
        <v>445.84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60"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90"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ht="13.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topLeftCell="DX1">
      <selection activeCell="EB8" sqref="EB8"/>
    </sheetView>
  </sheetViews>
  <sheetFormatPr defaultColWidth="9.00390625" defaultRowHeight="13.5"/>
  <cols>
    <col min="2" max="143" width="11.875" style="0" customWidth="1"/>
  </cols>
  <sheetData>
    <row r="1" spans="1:143" ht="13.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ht="13.5">
      <c r="A2" s="26" t="s">
        <v>41</v>
      </c>
      <c r="B2" s="26">
        <f>COLUMN()-1</f>
        <v>1</v>
      </c>
      <c r="C2" s="26">
        <f aca="true" t="shared" si="0" ref="C2:BQ2">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aca="true" t="shared" si="1" ref="BR2:EC2">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aca="true" t="shared" si="2" ref="ED2:EM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ht="13.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ht="13.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ht="13.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ht="13.5">
      <c r="A6" s="26" t="s">
        <v>91</v>
      </c>
      <c r="B6" s="31">
        <f>B7</f>
        <v>2015</v>
      </c>
      <c r="C6" s="31">
        <f aca="true" t="shared" si="3" ref="C6:V6">C7</f>
        <v>250007</v>
      </c>
      <c r="D6" s="31">
        <f t="shared" si="3"/>
        <v>46</v>
      </c>
      <c r="E6" s="31">
        <f t="shared" si="3"/>
        <v>1</v>
      </c>
      <c r="F6" s="31">
        <f t="shared" si="3"/>
        <v>0</v>
      </c>
      <c r="G6" s="31">
        <f t="shared" si="3"/>
        <v>2</v>
      </c>
      <c r="H6" s="31" t="str">
        <f t="shared" si="3"/>
        <v>滋賀県</v>
      </c>
      <c r="I6" s="31" t="str">
        <f t="shared" si="3"/>
        <v>法適用</v>
      </c>
      <c r="J6" s="31" t="str">
        <f t="shared" si="3"/>
        <v>水道事業</v>
      </c>
      <c r="K6" s="31" t="str">
        <f t="shared" si="3"/>
        <v>用水供給事業</v>
      </c>
      <c r="L6" s="31" t="str">
        <f t="shared" si="3"/>
        <v>B</v>
      </c>
      <c r="M6" s="32" t="str">
        <f t="shared" si="3"/>
        <v>-</v>
      </c>
      <c r="N6" s="32">
        <f t="shared" si="3"/>
        <v>73.69</v>
      </c>
      <c r="O6" s="32">
        <f t="shared" si="3"/>
        <v>96.72</v>
      </c>
      <c r="P6" s="32">
        <f t="shared" si="3"/>
        <v>0</v>
      </c>
      <c r="Q6" s="32">
        <f t="shared" si="3"/>
        <v>1419863</v>
      </c>
      <c r="R6" s="32">
        <f t="shared" si="3"/>
        <v>4017.38</v>
      </c>
      <c r="S6" s="32">
        <f t="shared" si="3"/>
        <v>353.43</v>
      </c>
      <c r="T6" s="32">
        <f t="shared" si="3"/>
        <v>685183</v>
      </c>
      <c r="U6" s="32">
        <f t="shared" si="3"/>
        <v>1536.85</v>
      </c>
      <c r="V6" s="32">
        <f t="shared" si="3"/>
        <v>445.84</v>
      </c>
      <c r="W6" s="33">
        <f>IF(W7="",NA(),W7)</f>
        <v>130.17</v>
      </c>
      <c r="X6" s="33">
        <f aca="true" t="shared" si="4" ref="X6:AF6">IF(X7="",NA(),X7)</f>
        <v>126.42</v>
      </c>
      <c r="Y6" s="33">
        <f t="shared" si="4"/>
        <v>128.34</v>
      </c>
      <c r="Z6" s="33">
        <f t="shared" si="4"/>
        <v>126</v>
      </c>
      <c r="AA6" s="33">
        <f t="shared" si="4"/>
        <v>125.52</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aca="true" t="shared" si="5" ref="AI6:AQ6">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855.88</v>
      </c>
      <c r="AT6" s="33">
        <f aca="true" t="shared" si="6" ref="AT6:BB6">IF(AT7="",NA(),AT7)</f>
        <v>1235.85</v>
      </c>
      <c r="AU6" s="33">
        <f t="shared" si="6"/>
        <v>1124.83</v>
      </c>
      <c r="AV6" s="33">
        <f t="shared" si="6"/>
        <v>474.83</v>
      </c>
      <c r="AW6" s="33">
        <f t="shared" si="6"/>
        <v>390.27</v>
      </c>
      <c r="AX6" s="33">
        <f t="shared" si="6"/>
        <v>720.62</v>
      </c>
      <c r="AY6" s="33">
        <f t="shared" si="6"/>
        <v>654.97</v>
      </c>
      <c r="AZ6" s="33">
        <f t="shared" si="6"/>
        <v>634.53</v>
      </c>
      <c r="BA6" s="33">
        <f t="shared" si="6"/>
        <v>200.22</v>
      </c>
      <c r="BB6" s="33">
        <f t="shared" si="6"/>
        <v>212.95</v>
      </c>
      <c r="BC6" s="32" t="str">
        <f>IF(BC7="","",IF(BC7="-","【-】","【"&amp;SUBSTITUTE(TEXT(BC7,"#,##0.00"),"-","△")&amp;"】"))</f>
        <v>【212.95】</v>
      </c>
      <c r="BD6" s="33">
        <f>IF(BD7="",NA(),BD7)</f>
        <v>303.86</v>
      </c>
      <c r="BE6" s="33">
        <f aca="true" t="shared" si="7" ref="BE6:BM6">IF(BE7="",NA(),BE7)</f>
        <v>285.45</v>
      </c>
      <c r="BF6" s="33">
        <f t="shared" si="7"/>
        <v>278.11</v>
      </c>
      <c r="BG6" s="33">
        <f t="shared" si="7"/>
        <v>262.25</v>
      </c>
      <c r="BH6" s="33">
        <f t="shared" si="7"/>
        <v>260.98</v>
      </c>
      <c r="BI6" s="33">
        <f t="shared" si="7"/>
        <v>415.99</v>
      </c>
      <c r="BJ6" s="33">
        <f t="shared" si="7"/>
        <v>383.75</v>
      </c>
      <c r="BK6" s="33">
        <f t="shared" si="7"/>
        <v>368.94</v>
      </c>
      <c r="BL6" s="33">
        <f t="shared" si="7"/>
        <v>351.06</v>
      </c>
      <c r="BM6" s="33">
        <f t="shared" si="7"/>
        <v>333.48</v>
      </c>
      <c r="BN6" s="32" t="str">
        <f>IF(BN7="","",IF(BN7="-","【-】","【"&amp;SUBSTITUTE(TEXT(BN7,"#,##0.00"),"-","△")&amp;"】"))</f>
        <v>【333.48】</v>
      </c>
      <c r="BO6" s="33">
        <f>IF(BO7="",NA(),BO7)</f>
        <v>129.01</v>
      </c>
      <c r="BP6" s="33">
        <f aca="true" t="shared" si="8" ref="BP6:BX6">IF(BP7="",NA(),BP7)</f>
        <v>124.46</v>
      </c>
      <c r="BQ6" s="33">
        <f t="shared" si="8"/>
        <v>126.73</v>
      </c>
      <c r="BR6" s="33">
        <f t="shared" si="8"/>
        <v>127.25</v>
      </c>
      <c r="BS6" s="33">
        <f t="shared" si="8"/>
        <v>125.9</v>
      </c>
      <c r="BT6" s="33">
        <f t="shared" si="8"/>
        <v>108.61</v>
      </c>
      <c r="BU6" s="33">
        <f t="shared" si="8"/>
        <v>110.39</v>
      </c>
      <c r="BV6" s="33">
        <f t="shared" si="8"/>
        <v>111.12</v>
      </c>
      <c r="BW6" s="33">
        <f t="shared" si="8"/>
        <v>112.92</v>
      </c>
      <c r="BX6" s="33">
        <f t="shared" si="8"/>
        <v>112.81</v>
      </c>
      <c r="BY6" s="32" t="str">
        <f>IF(BY7="","",IF(BY7="-","【-】","【"&amp;SUBSTITUTE(TEXT(BY7,"#,##0.00"),"-","△")&amp;"】"))</f>
        <v>【112.81】</v>
      </c>
      <c r="BZ6" s="33">
        <f>IF(BZ7="",NA(),BZ7)</f>
        <v>71.96</v>
      </c>
      <c r="CA6" s="33">
        <f aca="true" t="shared" si="9" ref="CA6:CI6">IF(CA7="",NA(),CA7)</f>
        <v>74.93</v>
      </c>
      <c r="CB6" s="33">
        <f t="shared" si="9"/>
        <v>72.58</v>
      </c>
      <c r="CC6" s="33">
        <f t="shared" si="9"/>
        <v>73.58</v>
      </c>
      <c r="CD6" s="33">
        <f t="shared" si="9"/>
        <v>74.2</v>
      </c>
      <c r="CE6" s="33">
        <f t="shared" si="9"/>
        <v>78.76</v>
      </c>
      <c r="CF6" s="33">
        <f t="shared" si="9"/>
        <v>76.81</v>
      </c>
      <c r="CG6" s="33">
        <f t="shared" si="9"/>
        <v>75.75</v>
      </c>
      <c r="CH6" s="33">
        <f t="shared" si="9"/>
        <v>75.3</v>
      </c>
      <c r="CI6" s="33">
        <f t="shared" si="9"/>
        <v>75.3</v>
      </c>
      <c r="CJ6" s="32" t="str">
        <f>IF(CJ7="","",IF(CJ7="-","【-】","【"&amp;SUBSTITUTE(TEXT(CJ7,"#,##0.00"),"-","△")&amp;"】"))</f>
        <v>【75.30】</v>
      </c>
      <c r="CK6" s="33">
        <f>IF(CK7="",NA(),CK7)</f>
        <v>67.96</v>
      </c>
      <c r="CL6" s="33">
        <f aca="true" t="shared" si="10" ref="CL6:CT6">IF(CL7="",NA(),CL7)</f>
        <v>67.7</v>
      </c>
      <c r="CM6" s="33">
        <f t="shared" si="10"/>
        <v>67.91</v>
      </c>
      <c r="CN6" s="33">
        <f t="shared" si="10"/>
        <v>66.16</v>
      </c>
      <c r="CO6" s="33">
        <f t="shared" si="10"/>
        <v>66.8</v>
      </c>
      <c r="CP6" s="33">
        <f t="shared" si="10"/>
        <v>63.73</v>
      </c>
      <c r="CQ6" s="33">
        <f t="shared" si="10"/>
        <v>64.55</v>
      </c>
      <c r="CR6" s="33">
        <f t="shared" si="10"/>
        <v>64.12</v>
      </c>
      <c r="CS6" s="33">
        <f t="shared" si="10"/>
        <v>62.69</v>
      </c>
      <c r="CT6" s="33">
        <f t="shared" si="10"/>
        <v>61.82</v>
      </c>
      <c r="CU6" s="32" t="str">
        <f>IF(CU7="","",IF(CU7="-","【-】","【"&amp;SUBSTITUTE(TEXT(CU7,"#,##0.00"),"-","△")&amp;"】"))</f>
        <v>【61.82】</v>
      </c>
      <c r="CV6" s="33">
        <f>IF(CV7="",NA(),CV7)</f>
        <v>97.8</v>
      </c>
      <c r="CW6" s="33">
        <f aca="true" t="shared" si="11" ref="CW6:DE6">IF(CW7="",NA(),CW7)</f>
        <v>97.87</v>
      </c>
      <c r="CX6" s="33">
        <f t="shared" si="11"/>
        <v>99.41</v>
      </c>
      <c r="CY6" s="33">
        <f t="shared" si="11"/>
        <v>99.72</v>
      </c>
      <c r="CZ6" s="33">
        <f t="shared" si="11"/>
        <v>98.78</v>
      </c>
      <c r="DA6" s="33">
        <f t="shared" si="11"/>
        <v>99.96</v>
      </c>
      <c r="DB6" s="33">
        <f t="shared" si="11"/>
        <v>99.93</v>
      </c>
      <c r="DC6" s="33">
        <f t="shared" si="11"/>
        <v>100.12</v>
      </c>
      <c r="DD6" s="33">
        <f t="shared" si="11"/>
        <v>100.12</v>
      </c>
      <c r="DE6" s="33">
        <f t="shared" si="11"/>
        <v>100.03</v>
      </c>
      <c r="DF6" s="32" t="str">
        <f>IF(DF7="","",IF(DF7="-","【-】","【"&amp;SUBSTITUTE(TEXT(DF7,"#,##0.00"),"-","△")&amp;"】"))</f>
        <v>【100.03】</v>
      </c>
      <c r="DG6" s="33">
        <f>IF(DG7="",NA(),DG7)</f>
        <v>45.82</v>
      </c>
      <c r="DH6" s="33">
        <f aca="true" t="shared" si="12" ref="DH6:DP6">IF(DH7="",NA(),DH7)</f>
        <v>47.06</v>
      </c>
      <c r="DI6" s="33">
        <f t="shared" si="12"/>
        <v>48.99</v>
      </c>
      <c r="DJ6" s="33">
        <f t="shared" si="12"/>
        <v>51.49</v>
      </c>
      <c r="DK6" s="33">
        <f t="shared" si="12"/>
        <v>53.19</v>
      </c>
      <c r="DL6" s="33">
        <f t="shared" si="12"/>
        <v>37.55</v>
      </c>
      <c r="DM6" s="33">
        <f t="shared" si="12"/>
        <v>38.86</v>
      </c>
      <c r="DN6" s="33">
        <f t="shared" si="12"/>
        <v>39.81</v>
      </c>
      <c r="DO6" s="33">
        <f t="shared" si="12"/>
        <v>51.44</v>
      </c>
      <c r="DP6" s="33">
        <f t="shared" si="12"/>
        <v>52.4</v>
      </c>
      <c r="DQ6" s="32" t="str">
        <f>IF(DQ7="","",IF(DQ7="-","【-】","【"&amp;SUBSTITUTE(TEXT(DQ7,"#,##0.00"),"-","△")&amp;"】"))</f>
        <v>【52.40】</v>
      </c>
      <c r="DR6" s="32">
        <f>IF(DR7="",NA(),DR7)</f>
        <v>0</v>
      </c>
      <c r="DS6" s="32">
        <f aca="true" t="shared" si="13" ref="DS6:EA6">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aca="true" t="shared" si="14" ref="ED6:EL6">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ht="13.5">
      <c r="A7" s="26"/>
      <c r="B7" s="35">
        <v>2015</v>
      </c>
      <c r="C7" s="35">
        <v>250007</v>
      </c>
      <c r="D7" s="35">
        <v>46</v>
      </c>
      <c r="E7" s="35">
        <v>1</v>
      </c>
      <c r="F7" s="35">
        <v>0</v>
      </c>
      <c r="G7" s="35">
        <v>2</v>
      </c>
      <c r="H7" s="35" t="s">
        <v>92</v>
      </c>
      <c r="I7" s="35" t="s">
        <v>93</v>
      </c>
      <c r="J7" s="35" t="s">
        <v>94</v>
      </c>
      <c r="K7" s="35" t="s">
        <v>95</v>
      </c>
      <c r="L7" s="35" t="s">
        <v>96</v>
      </c>
      <c r="M7" s="36" t="s">
        <v>97</v>
      </c>
      <c r="N7" s="36">
        <v>73.69</v>
      </c>
      <c r="O7" s="36">
        <v>96.72</v>
      </c>
      <c r="P7" s="36">
        <v>0</v>
      </c>
      <c r="Q7" s="36">
        <v>1419863</v>
      </c>
      <c r="R7" s="36">
        <v>4017.38</v>
      </c>
      <c r="S7" s="36">
        <v>353.43</v>
      </c>
      <c r="T7" s="36">
        <v>685183</v>
      </c>
      <c r="U7" s="36">
        <v>1536.85</v>
      </c>
      <c r="V7" s="36">
        <v>445.84</v>
      </c>
      <c r="W7" s="36">
        <v>130.17</v>
      </c>
      <c r="X7" s="36">
        <v>126.42</v>
      </c>
      <c r="Y7" s="36">
        <v>128.34</v>
      </c>
      <c r="Z7" s="36">
        <v>126</v>
      </c>
      <c r="AA7" s="36">
        <v>125.52</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855.88</v>
      </c>
      <c r="AT7" s="36">
        <v>1235.85</v>
      </c>
      <c r="AU7" s="36">
        <v>1124.83</v>
      </c>
      <c r="AV7" s="36">
        <v>474.83</v>
      </c>
      <c r="AW7" s="36">
        <v>390.27</v>
      </c>
      <c r="AX7" s="36">
        <v>720.62</v>
      </c>
      <c r="AY7" s="36">
        <v>654.97</v>
      </c>
      <c r="AZ7" s="36">
        <v>634.53</v>
      </c>
      <c r="BA7" s="36">
        <v>200.22</v>
      </c>
      <c r="BB7" s="36">
        <v>212.95</v>
      </c>
      <c r="BC7" s="36">
        <v>212.95</v>
      </c>
      <c r="BD7" s="36">
        <v>303.86</v>
      </c>
      <c r="BE7" s="36">
        <v>285.45</v>
      </c>
      <c r="BF7" s="36">
        <v>278.11</v>
      </c>
      <c r="BG7" s="36">
        <v>262.25</v>
      </c>
      <c r="BH7" s="36">
        <v>260.98</v>
      </c>
      <c r="BI7" s="36">
        <v>415.99</v>
      </c>
      <c r="BJ7" s="36">
        <v>383.75</v>
      </c>
      <c r="BK7" s="36">
        <v>368.94</v>
      </c>
      <c r="BL7" s="36">
        <v>351.06</v>
      </c>
      <c r="BM7" s="36">
        <v>333.48</v>
      </c>
      <c r="BN7" s="36">
        <v>333.48</v>
      </c>
      <c r="BO7" s="36">
        <v>129.01</v>
      </c>
      <c r="BP7" s="36">
        <v>124.46</v>
      </c>
      <c r="BQ7" s="36">
        <v>126.73</v>
      </c>
      <c r="BR7" s="36">
        <v>127.25</v>
      </c>
      <c r="BS7" s="36">
        <v>125.9</v>
      </c>
      <c r="BT7" s="36">
        <v>108.61</v>
      </c>
      <c r="BU7" s="36">
        <v>110.39</v>
      </c>
      <c r="BV7" s="36">
        <v>111.12</v>
      </c>
      <c r="BW7" s="36">
        <v>112.92</v>
      </c>
      <c r="BX7" s="36">
        <v>112.81</v>
      </c>
      <c r="BY7" s="36">
        <v>112.81</v>
      </c>
      <c r="BZ7" s="36">
        <v>71.96</v>
      </c>
      <c r="CA7" s="36">
        <v>74.93</v>
      </c>
      <c r="CB7" s="36">
        <v>72.58</v>
      </c>
      <c r="CC7" s="36">
        <v>73.58</v>
      </c>
      <c r="CD7" s="36">
        <v>74.2</v>
      </c>
      <c r="CE7" s="36">
        <v>78.76</v>
      </c>
      <c r="CF7" s="36">
        <v>76.81</v>
      </c>
      <c r="CG7" s="36">
        <v>75.75</v>
      </c>
      <c r="CH7" s="36">
        <v>75.3</v>
      </c>
      <c r="CI7" s="36">
        <v>75.3</v>
      </c>
      <c r="CJ7" s="36">
        <v>75.3</v>
      </c>
      <c r="CK7" s="36">
        <v>67.96</v>
      </c>
      <c r="CL7" s="36">
        <v>67.7</v>
      </c>
      <c r="CM7" s="36">
        <v>67.91</v>
      </c>
      <c r="CN7" s="36">
        <v>66.16</v>
      </c>
      <c r="CO7" s="36">
        <v>66.8</v>
      </c>
      <c r="CP7" s="36">
        <v>63.73</v>
      </c>
      <c r="CQ7" s="36">
        <v>64.55</v>
      </c>
      <c r="CR7" s="36">
        <v>64.12</v>
      </c>
      <c r="CS7" s="36">
        <v>62.69</v>
      </c>
      <c r="CT7" s="36">
        <v>61.82</v>
      </c>
      <c r="CU7" s="36">
        <v>61.82</v>
      </c>
      <c r="CV7" s="36">
        <v>97.8</v>
      </c>
      <c r="CW7" s="36">
        <v>97.87</v>
      </c>
      <c r="CX7" s="36">
        <v>99.41</v>
      </c>
      <c r="CY7" s="36">
        <v>99.72</v>
      </c>
      <c r="CZ7" s="36">
        <v>98.78</v>
      </c>
      <c r="DA7" s="36">
        <v>99.96</v>
      </c>
      <c r="DB7" s="36">
        <v>99.93</v>
      </c>
      <c r="DC7" s="36">
        <v>100.12</v>
      </c>
      <c r="DD7" s="36">
        <v>100.12</v>
      </c>
      <c r="DE7" s="36">
        <v>100.03</v>
      </c>
      <c r="DF7" s="36">
        <v>100.03</v>
      </c>
      <c r="DG7" s="36">
        <v>45.82</v>
      </c>
      <c r="DH7" s="36">
        <v>47.06</v>
      </c>
      <c r="DI7" s="36">
        <v>48.99</v>
      </c>
      <c r="DJ7" s="36">
        <v>51.49</v>
      </c>
      <c r="DK7" s="36">
        <v>53.19</v>
      </c>
      <c r="DL7" s="36">
        <v>37.55</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23:143" ht="13.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2" ht="13.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6" ht="13.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2017-02-01T08:43:50Z</dcterms:created>
  <dcterms:modified xsi:type="dcterms:W3CDTF">2017-02-14T07:06:22Z</dcterms:modified>
  <cp:category/>
  <cp:version/>
  <cp:contentType/>
  <cp:contentStatus/>
</cp:coreProperties>
</file>