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17表" sheetId="1" r:id="rId1"/>
  </sheets>
  <definedNames>
    <definedName name="_xlnm.Print_Area" localSheetId="0">'17表'!$A$1:$AY$34</definedName>
  </definedNames>
  <calcPr fullCalcOnLoad="1"/>
</workbook>
</file>

<file path=xl/sharedStrings.xml><?xml version="1.0" encoding="utf-8"?>
<sst xmlns="http://schemas.openxmlformats.org/spreadsheetml/2006/main" count="225" uniqueCount="143">
  <si>
    <t>固定資産税</t>
  </si>
  <si>
    <t>(A)</t>
  </si>
  <si>
    <t>(B)</t>
  </si>
  <si>
    <t>(C)</t>
  </si>
  <si>
    <t>(D)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</si>
  <si>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</si>
  <si>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</si>
  <si>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</si>
  <si>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</si>
  <si>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</si>
  <si>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</si>
  <si>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</si>
  <si>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</si>
  <si>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</si>
  <si>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</si>
  <si>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</si>
  <si>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</si>
  <si>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</si>
  <si>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（％）</t>
  </si>
  <si>
    <t>計</t>
  </si>
  <si>
    <t>甲賀市</t>
  </si>
  <si>
    <t>野洲市</t>
  </si>
  <si>
    <t>湖南市</t>
  </si>
  <si>
    <t>高島市</t>
  </si>
  <si>
    <t>東近江市</t>
  </si>
  <si>
    <t>米原市</t>
  </si>
  <si>
    <t>町  計</t>
  </si>
  <si>
    <t>栗東市</t>
  </si>
  <si>
    <t>愛荘町</t>
  </si>
  <si>
    <t>市町名</t>
  </si>
  <si>
    <t>(A)+(B)</t>
  </si>
  <si>
    <t>(E)</t>
  </si>
  <si>
    <t>税　    収　    入 　   額</t>
  </si>
  <si>
    <t xml:space="preserve">  税収入額に対する</t>
  </si>
  <si>
    <t>徴  税  職  員  数（人）</t>
  </si>
  <si>
    <t>人　　　　　　　　　件　　　　　　　　　費</t>
  </si>
  <si>
    <t>需　　　　用　　　　費</t>
  </si>
  <si>
    <t>報  奨  金  及  び  こ  れ  に  類  す  る  経  費</t>
  </si>
  <si>
    <t>合　計</t>
  </si>
  <si>
    <t>納税義務者</t>
  </si>
  <si>
    <t>報奨金の</t>
  </si>
  <si>
    <t xml:space="preserve">  徴 税 費 の 割 合</t>
  </si>
  <si>
    <t>税   収   入   額</t>
  </si>
  <si>
    <t>人              件                費</t>
  </si>
  <si>
    <t>個人県民税</t>
  </si>
  <si>
    <t>合 　　計</t>
  </si>
  <si>
    <t>基本給</t>
  </si>
  <si>
    <t>諸　　　　　　手　　　　　　当</t>
  </si>
  <si>
    <t>　共済組合</t>
  </si>
  <si>
    <t>報  酬</t>
  </si>
  <si>
    <t>そ の 他</t>
  </si>
  <si>
    <t>人件費計</t>
  </si>
  <si>
    <t>旅　費</t>
  </si>
  <si>
    <t>賃   金</t>
  </si>
  <si>
    <t>納 期 前 納 付 の 報 奨 金</t>
  </si>
  <si>
    <t>納税貯蓄</t>
  </si>
  <si>
    <t>の数を基準</t>
  </si>
  <si>
    <t>額に相当</t>
  </si>
  <si>
    <t>徴税職員</t>
  </si>
  <si>
    <t>ほ か 臨</t>
  </si>
  <si>
    <t>合   計</t>
  </si>
  <si>
    <t>超過勤務</t>
  </si>
  <si>
    <t>税務特別</t>
  </si>
  <si>
    <t>その他の</t>
  </si>
  <si>
    <t>共済組合</t>
  </si>
  <si>
    <t>報　酬</t>
  </si>
  <si>
    <t>旅  費</t>
  </si>
  <si>
    <t>徴税費合計</t>
  </si>
  <si>
    <t>小計ｲ+ﾛ+ﾊ</t>
  </si>
  <si>
    <t>　負担金等</t>
  </si>
  <si>
    <t>(D)+(E)+(F)</t>
  </si>
  <si>
    <t>住 民 税</t>
  </si>
  <si>
    <t>組合補助金</t>
  </si>
  <si>
    <t>奨励金</t>
  </si>
  <si>
    <t>にした金額</t>
  </si>
  <si>
    <t>する金額</t>
  </si>
  <si>
    <t>時 職 員</t>
  </si>
  <si>
    <t>手    当</t>
  </si>
  <si>
    <t>負担金等</t>
  </si>
  <si>
    <t>手当  (ｲ)</t>
  </si>
  <si>
    <t>手当  (ﾛ)</t>
  </si>
  <si>
    <t>手当  (ﾊ)</t>
  </si>
  <si>
    <t xml:space="preserve">      (F)</t>
  </si>
  <si>
    <t>(K)</t>
  </si>
  <si>
    <t>(L)</t>
  </si>
  <si>
    <t>(M)</t>
  </si>
  <si>
    <t>(都計含む)</t>
  </si>
  <si>
    <t>(N)</t>
  </si>
  <si>
    <t>(O)</t>
  </si>
  <si>
    <t>(P)</t>
  </si>
  <si>
    <t>(Q)</t>
  </si>
  <si>
    <t>(R)</t>
  </si>
  <si>
    <t>(U)</t>
  </si>
  <si>
    <t>　（単位 ： 千円）</t>
  </si>
  <si>
    <t>徴　　　　　　　　　　　　　　　　　　税　　　　　　　　　　　　　　　　　　費</t>
  </si>
  <si>
    <t>県 民 税 徴 収 取 扱 費</t>
  </si>
  <si>
    <t>徴　 　税　　 職 　　員　　 一 　　人　 　当　　 た　 　り　 　額</t>
  </si>
  <si>
    <t xml:space="preserve"> 合  計</t>
  </si>
  <si>
    <t>(Ｔ)-(W)</t>
  </si>
  <si>
    <t>市町名</t>
  </si>
  <si>
    <t>市 町 税</t>
  </si>
  <si>
    <t>計</t>
  </si>
  <si>
    <t>納　税</t>
  </si>
  <si>
    <t>計 (Ｎ)+(O)</t>
  </si>
  <si>
    <t>(Ｉ)+(M)+</t>
  </si>
  <si>
    <t>(Ｕ)+(Ｖ)</t>
  </si>
  <si>
    <t xml:space="preserve"> (Ｔ)／(Ｃ)</t>
  </si>
  <si>
    <t>(X)／(A)</t>
  </si>
  <si>
    <t>市町税</t>
  </si>
  <si>
    <t>個　人</t>
  </si>
  <si>
    <t>市町名</t>
  </si>
  <si>
    <t>(J)+(K)+(L)</t>
  </si>
  <si>
    <t>+(Ｐ)+(Ｑ)</t>
  </si>
  <si>
    <t>(R)+(Ｓ)</t>
  </si>
  <si>
    <t>県民税</t>
  </si>
  <si>
    <t xml:space="preserve">      (Ｇ)</t>
  </si>
  <si>
    <t xml:space="preserve">      (Ｈ)</t>
  </si>
  <si>
    <t>+(G)+(H)　（I）</t>
  </si>
  <si>
    <t>（Ｊ）</t>
  </si>
  <si>
    <t>(Ｓ)</t>
  </si>
  <si>
    <t>(T)</t>
  </si>
  <si>
    <t>(Ｖ)</t>
  </si>
  <si>
    <t>(W)</t>
  </si>
  <si>
    <t>(X)</t>
  </si>
  <si>
    <t>(Y)</t>
  </si>
  <si>
    <t>(A)/(Y)</t>
  </si>
  <si>
    <t>(B)/(Y)</t>
  </si>
  <si>
    <t>(C)/(Y)</t>
  </si>
  <si>
    <t>(D)/(Y)</t>
  </si>
  <si>
    <t>(ｲ)/(Y)</t>
  </si>
  <si>
    <t>(ﾛ)/(Y)</t>
  </si>
  <si>
    <t>(ﾊ)/(Y)</t>
  </si>
  <si>
    <t>(Ｆ)/(Y)</t>
  </si>
  <si>
    <t>(Ｇ)/(Y)</t>
  </si>
  <si>
    <t>(Ｈ)/(Y)</t>
  </si>
  <si>
    <t>(Ｉ)/(Y)</t>
  </si>
  <si>
    <t>(J)/(Y)</t>
  </si>
  <si>
    <t>(M)/(Y)</t>
  </si>
  <si>
    <t>(T)/(Y)</t>
  </si>
  <si>
    <t>Z</t>
  </si>
  <si>
    <t>　４　平成23年度　その他の税目の課税状況等</t>
  </si>
  <si>
    <t>第１７表　　　平成23年度にかかる市町税の徴収に要する経費</t>
  </si>
  <si>
    <t>第１７表　　　平成23年度にかかる市町税の徴収に要する経費（つづき）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</si>
</sst>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明朝"/>
      <family val="1"/>
    </font>
    <font>
      <sz val="14"/>
      <name val="Terminal"/>
      <family val="0"/>
    </font>
    <font>
      <sz val="18"/>
      <name val="ＭＳ Ｐゴシック"/>
      <family val="3"/>
    </font>
    <font>
      <sz val="22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>
      <alignment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14" fillId="0" borderId="1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right"/>
      <protection/>
    </xf>
    <xf numFmtId="0" fontId="10" fillId="0" borderId="2" xfId="0" applyFont="1" applyFill="1" applyBorder="1" applyAlignment="1" applyProtection="1">
      <alignment horizontal="right"/>
      <protection/>
    </xf>
    <xf numFmtId="0" fontId="10" fillId="0" borderId="2" xfId="0" applyFont="1" applyFill="1" applyBorder="1" applyAlignment="1" applyProtection="1">
      <alignment horizontal="left"/>
      <protection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 applyProtection="1">
      <alignment horizontal="centerContinuous"/>
      <protection/>
    </xf>
    <xf numFmtId="0" fontId="11" fillId="0" borderId="5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1" fillId="0" borderId="7" xfId="0" applyFont="1" applyFill="1" applyBorder="1" applyAlignment="1" applyProtection="1">
      <alignment horizontal="left"/>
      <protection/>
    </xf>
    <xf numFmtId="0" fontId="11" fillId="0" borderId="8" xfId="0" applyFont="1" applyFill="1" applyBorder="1" applyAlignment="1">
      <alignment/>
    </xf>
    <xf numFmtId="0" fontId="11" fillId="0" borderId="4" xfId="0" applyFont="1" applyFill="1" applyBorder="1" applyAlignment="1">
      <alignment horizontal="centerContinuous"/>
    </xf>
    <xf numFmtId="0" fontId="11" fillId="0" borderId="5" xfId="0" applyFont="1" applyFill="1" applyBorder="1" applyAlignment="1" applyProtection="1">
      <alignment horizontal="centerContinuous"/>
      <protection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6" xfId="0" applyFont="1" applyFill="1" applyBorder="1" applyAlignment="1" applyProtection="1">
      <alignment horizontal="centerContinuous"/>
      <protection/>
    </xf>
    <xf numFmtId="0" fontId="11" fillId="0" borderId="3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Continuous"/>
    </xf>
    <xf numFmtId="0" fontId="11" fillId="0" borderId="9" xfId="0" applyFont="1" applyFill="1" applyBorder="1" applyAlignment="1" applyProtection="1">
      <alignment horizontal="distributed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left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1" fillId="0" borderId="12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distributed"/>
    </xf>
    <xf numFmtId="0" fontId="11" fillId="0" borderId="20" xfId="0" applyFont="1" applyFill="1" applyBorder="1" applyAlignment="1" applyProtection="1">
      <alignment horizontal="right"/>
      <protection/>
    </xf>
    <xf numFmtId="0" fontId="11" fillId="0" borderId="21" xfId="0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 applyProtection="1">
      <alignment horizontal="right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left"/>
      <protection/>
    </xf>
    <xf numFmtId="49" fontId="11" fillId="0" borderId="19" xfId="0" applyNumberFormat="1" applyFont="1" applyFill="1" applyBorder="1" applyAlignment="1" applyProtection="1">
      <alignment horizontal="left"/>
      <protection/>
    </xf>
    <xf numFmtId="0" fontId="11" fillId="0" borderId="23" xfId="0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right"/>
      <protection/>
    </xf>
    <xf numFmtId="0" fontId="11" fillId="0" borderId="25" xfId="0" applyFont="1" applyFill="1" applyBorder="1" applyAlignment="1" applyProtection="1">
      <alignment horizontal="right"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0" xfId="0" applyFont="1" applyFill="1" applyBorder="1" applyAlignment="1">
      <alignment/>
    </xf>
    <xf numFmtId="0" fontId="11" fillId="0" borderId="27" xfId="0" applyFont="1" applyFill="1" applyBorder="1" applyAlignment="1" applyProtection="1">
      <alignment horizontal="righ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 applyProtection="1">
      <alignment horizontal="center"/>
      <protection/>
    </xf>
    <xf numFmtId="204" fontId="7" fillId="0" borderId="10" xfId="0" applyNumberFormat="1" applyFont="1" applyFill="1" applyBorder="1" applyAlignment="1" applyProtection="1">
      <alignment horizontal="right"/>
      <protection/>
    </xf>
    <xf numFmtId="204" fontId="7" fillId="0" borderId="11" xfId="0" applyNumberFormat="1" applyFont="1" applyFill="1" applyBorder="1" applyAlignment="1" applyProtection="1">
      <alignment horizontal="right"/>
      <protection/>
    </xf>
    <xf numFmtId="204" fontId="11" fillId="0" borderId="12" xfId="0" applyNumberFormat="1" applyFont="1" applyFill="1" applyBorder="1" applyAlignment="1" applyProtection="1">
      <alignment horizontal="right"/>
      <protection/>
    </xf>
    <xf numFmtId="204" fontId="7" fillId="0" borderId="10" xfId="0" applyNumberFormat="1" applyFont="1" applyFill="1" applyBorder="1" applyAlignment="1" applyProtection="1">
      <alignment horizontal="center"/>
      <protection/>
    </xf>
    <xf numFmtId="204" fontId="7" fillId="0" borderId="11" xfId="0" applyNumberFormat="1" applyFont="1" applyFill="1" applyBorder="1" applyAlignment="1" applyProtection="1">
      <alignment horizontal="center"/>
      <protection/>
    </xf>
    <xf numFmtId="204" fontId="7" fillId="0" borderId="12" xfId="0" applyNumberFormat="1" applyFont="1" applyFill="1" applyBorder="1" applyAlignment="1" applyProtection="1">
      <alignment horizontal="right"/>
      <protection/>
    </xf>
    <xf numFmtId="204" fontId="7" fillId="0" borderId="12" xfId="0" applyNumberFormat="1" applyFont="1" applyFill="1" applyBorder="1" applyAlignment="1" applyProtection="1">
      <alignment horizontal="left"/>
      <protection/>
    </xf>
    <xf numFmtId="204" fontId="7" fillId="0" borderId="28" xfId="0" applyNumberFormat="1" applyFont="1" applyFill="1" applyBorder="1" applyAlignment="1" applyProtection="1">
      <alignment horizontal="left"/>
      <protection/>
    </xf>
    <xf numFmtId="204" fontId="7" fillId="0" borderId="18" xfId="0" applyNumberFormat="1" applyFont="1" applyFill="1" applyBorder="1" applyAlignment="1" applyProtection="1">
      <alignment horizontal="right"/>
      <protection/>
    </xf>
    <xf numFmtId="204" fontId="7" fillId="0" borderId="10" xfId="0" applyNumberFormat="1" applyFont="1" applyFill="1" applyBorder="1" applyAlignment="1">
      <alignment/>
    </xf>
    <xf numFmtId="204" fontId="7" fillId="0" borderId="0" xfId="0" applyNumberFormat="1" applyFont="1" applyFill="1" applyBorder="1" applyAlignment="1" applyProtection="1">
      <alignment horizontal="right"/>
      <protection/>
    </xf>
    <xf numFmtId="204" fontId="7" fillId="0" borderId="29" xfId="0" applyNumberFormat="1" applyFont="1" applyFill="1" applyBorder="1" applyAlignment="1" applyProtection="1">
      <alignment horizontal="right"/>
      <protection/>
    </xf>
    <xf numFmtId="204" fontId="7" fillId="0" borderId="30" xfId="0" applyNumberFormat="1" applyFont="1" applyFill="1" applyBorder="1" applyAlignment="1" applyProtection="1">
      <alignment horizontal="right"/>
      <protection/>
    </xf>
    <xf numFmtId="204" fontId="7" fillId="0" borderId="9" xfId="0" applyNumberFormat="1" applyFont="1" applyFill="1" applyBorder="1" applyAlignment="1" applyProtection="1">
      <alignment horizontal="right"/>
      <protection/>
    </xf>
    <xf numFmtId="204" fontId="11" fillId="0" borderId="9" xfId="0" applyNumberFormat="1" applyFont="1" applyFill="1" applyBorder="1" applyAlignment="1">
      <alignment horizontal="distributed"/>
    </xf>
    <xf numFmtId="204" fontId="7" fillId="0" borderId="31" xfId="0" applyNumberFormat="1" applyFont="1" applyFill="1" applyBorder="1" applyAlignment="1" applyProtection="1">
      <alignment horizontal="right"/>
      <protection/>
    </xf>
    <xf numFmtId="204" fontId="7" fillId="0" borderId="12" xfId="0" applyNumberFormat="1" applyFont="1" applyFill="1" applyBorder="1" applyAlignment="1">
      <alignment/>
    </xf>
    <xf numFmtId="204" fontId="11" fillId="0" borderId="10" xfId="0" applyNumberFormat="1" applyFont="1" applyFill="1" applyBorder="1" applyAlignment="1" applyProtection="1">
      <alignment horizontal="center"/>
      <protection/>
    </xf>
    <xf numFmtId="204" fontId="11" fillId="0" borderId="11" xfId="0" applyNumberFormat="1" applyFont="1" applyFill="1" applyBorder="1" applyAlignment="1" applyProtection="1">
      <alignment horizontal="center"/>
      <protection/>
    </xf>
    <xf numFmtId="204" fontId="11" fillId="0" borderId="12" xfId="0" applyNumberFormat="1" applyFont="1" applyFill="1" applyBorder="1" applyAlignment="1" applyProtection="1">
      <alignment horizontal="center"/>
      <protection/>
    </xf>
    <xf numFmtId="204" fontId="11" fillId="0" borderId="32" xfId="0" applyNumberFormat="1" applyFont="1" applyFill="1" applyBorder="1" applyAlignment="1" applyProtection="1">
      <alignment horizontal="center"/>
      <protection/>
    </xf>
    <xf numFmtId="204" fontId="11" fillId="0" borderId="31" xfId="0" applyNumberFormat="1" applyFont="1" applyFill="1" applyBorder="1" applyAlignment="1" applyProtection="1">
      <alignment horizontal="center"/>
      <protection/>
    </xf>
    <xf numFmtId="204" fontId="11" fillId="0" borderId="0" xfId="0" applyNumberFormat="1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distributed" vertical="center"/>
      <protection/>
    </xf>
    <xf numFmtId="186" fontId="10" fillId="0" borderId="18" xfId="0" applyNumberFormat="1" applyFont="1" applyBorder="1" applyAlignment="1" quotePrefix="1">
      <alignment vertical="center" wrapText="1"/>
    </xf>
    <xf numFmtId="186" fontId="10" fillId="0" borderId="0" xfId="0" applyNumberFormat="1" applyFont="1" applyAlignment="1" quotePrefix="1">
      <alignment vertical="center" wrapText="1"/>
    </xf>
    <xf numFmtId="204" fontId="10" fillId="0" borderId="12" xfId="0" applyNumberFormat="1" applyFont="1" applyFill="1" applyBorder="1" applyAlignment="1" applyProtection="1">
      <alignment vertical="center"/>
      <protection/>
    </xf>
    <xf numFmtId="204" fontId="10" fillId="0" borderId="10" xfId="0" applyNumberFormat="1" applyFont="1" applyFill="1" applyBorder="1" applyAlignment="1" applyProtection="1">
      <alignment horizontal="right" vertical="center"/>
      <protection/>
    </xf>
    <xf numFmtId="204" fontId="10" fillId="0" borderId="11" xfId="0" applyNumberFormat="1" applyFont="1" applyFill="1" applyBorder="1" applyAlignment="1" applyProtection="1">
      <alignment vertical="center"/>
      <protection/>
    </xf>
    <xf numFmtId="186" fontId="10" fillId="0" borderId="9" xfId="0" applyNumberFormat="1" applyFont="1" applyBorder="1" applyAlignment="1" quotePrefix="1">
      <alignment vertical="center" wrapText="1"/>
    </xf>
    <xf numFmtId="186" fontId="10" fillId="0" borderId="1" xfId="0" applyNumberFormat="1" applyFont="1" applyBorder="1" applyAlignment="1" quotePrefix="1">
      <alignment vertical="center" wrapText="1"/>
    </xf>
    <xf numFmtId="204" fontId="10" fillId="0" borderId="10" xfId="0" applyNumberFormat="1" applyFont="1" applyFill="1" applyBorder="1" applyAlignment="1" applyProtection="1">
      <alignment vertical="center"/>
      <protection/>
    </xf>
    <xf numFmtId="204" fontId="10" fillId="0" borderId="11" xfId="0" applyNumberFormat="1" applyFont="1" applyFill="1" applyBorder="1" applyAlignment="1" applyProtection="1">
      <alignment horizontal="right" vertical="center"/>
      <protection/>
    </xf>
    <xf numFmtId="204" fontId="10" fillId="0" borderId="9" xfId="0" applyNumberFormat="1" applyFont="1" applyFill="1" applyBorder="1" applyAlignment="1" applyProtection="1">
      <alignment vertical="center"/>
      <protection/>
    </xf>
    <xf numFmtId="204" fontId="10" fillId="0" borderId="12" xfId="0" applyNumberFormat="1" applyFont="1" applyFill="1" applyBorder="1" applyAlignment="1" applyProtection="1">
      <alignment horizontal="right" vertical="center"/>
      <protection/>
    </xf>
    <xf numFmtId="204" fontId="10" fillId="0" borderId="0" xfId="0" applyNumberFormat="1" applyFont="1" applyFill="1" applyBorder="1" applyAlignment="1" applyProtection="1">
      <alignment vertical="center"/>
      <protection/>
    </xf>
    <xf numFmtId="204" fontId="10" fillId="0" borderId="9" xfId="0" applyNumberFormat="1" applyFont="1" applyFill="1" applyBorder="1" applyAlignment="1" applyProtection="1">
      <alignment horizontal="right" vertical="center"/>
      <protection/>
    </xf>
    <xf numFmtId="204" fontId="10" fillId="0" borderId="18" xfId="0" applyNumberFormat="1" applyFont="1" applyFill="1" applyBorder="1" applyAlignment="1" applyProtection="1">
      <alignment horizontal="right" vertical="center"/>
      <protection/>
    </xf>
    <xf numFmtId="204" fontId="10" fillId="0" borderId="1" xfId="0" applyNumberFormat="1" applyFont="1" applyFill="1" applyBorder="1" applyAlignment="1" applyProtection="1">
      <alignment horizontal="right" vertical="center"/>
      <protection/>
    </xf>
    <xf numFmtId="204" fontId="10" fillId="0" borderId="0" xfId="0" applyNumberFormat="1" applyFont="1" applyFill="1" applyBorder="1" applyAlignment="1" applyProtection="1">
      <alignment horizontal="right" vertical="center"/>
      <protection/>
    </xf>
    <xf numFmtId="204" fontId="10" fillId="0" borderId="18" xfId="0" applyNumberFormat="1" applyFont="1" applyFill="1" applyBorder="1" applyAlignment="1" applyProtection="1">
      <alignment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204" fontId="10" fillId="0" borderId="33" xfId="0" applyNumberFormat="1" applyFont="1" applyFill="1" applyBorder="1" applyAlignment="1" applyProtection="1">
      <alignment vertical="center"/>
      <protection/>
    </xf>
    <xf numFmtId="204" fontId="10" fillId="0" borderId="1" xfId="0" applyNumberFormat="1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204" fontId="10" fillId="0" borderId="13" xfId="0" applyNumberFormat="1" applyFont="1" applyFill="1" applyBorder="1" applyAlignment="1" applyProtection="1">
      <alignment vertical="center"/>
      <protection/>
    </xf>
    <xf numFmtId="204" fontId="10" fillId="0" borderId="35" xfId="0" applyNumberFormat="1" applyFont="1" applyFill="1" applyBorder="1" applyAlignment="1" applyProtection="1">
      <alignment vertical="center"/>
      <protection/>
    </xf>
    <xf numFmtId="204" fontId="10" fillId="0" borderId="36" xfId="0" applyNumberFormat="1" applyFont="1" applyFill="1" applyBorder="1" applyAlignment="1" applyProtection="1">
      <alignment vertical="center"/>
      <protection/>
    </xf>
    <xf numFmtId="204" fontId="10" fillId="0" borderId="34" xfId="0" applyNumberFormat="1" applyFont="1" applyFill="1" applyBorder="1" applyAlignment="1" applyProtection="1">
      <alignment vertical="center"/>
      <protection/>
    </xf>
    <xf numFmtId="204" fontId="10" fillId="0" borderId="2" xfId="0" applyNumberFormat="1" applyFont="1" applyFill="1" applyBorder="1" applyAlignment="1" applyProtection="1">
      <alignment vertical="center"/>
      <protection/>
    </xf>
    <xf numFmtId="204" fontId="10" fillId="0" borderId="37" xfId="0" applyNumberFormat="1" applyFont="1" applyFill="1" applyBorder="1" applyAlignment="1" applyProtection="1">
      <alignment vertical="center"/>
      <protection/>
    </xf>
    <xf numFmtId="204" fontId="10" fillId="0" borderId="36" xfId="0" applyNumberFormat="1" applyFont="1" applyFill="1" applyBorder="1" applyAlignment="1" applyProtection="1">
      <alignment horizontal="right" vertical="center"/>
      <protection/>
    </xf>
    <xf numFmtId="204" fontId="10" fillId="0" borderId="14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204" fontId="7" fillId="0" borderId="38" xfId="0" applyNumberFormat="1" applyFont="1" applyFill="1" applyBorder="1" applyAlignment="1" applyProtection="1">
      <alignment horizontal="right"/>
      <protection/>
    </xf>
    <xf numFmtId="0" fontId="10" fillId="0" borderId="2" xfId="0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 applyProtection="1">
      <alignment horizontal="center"/>
      <protection/>
    </xf>
    <xf numFmtId="0" fontId="11" fillId="0" borderId="6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0" fontId="11" fillId="0" borderId="4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V449"/>
  <sheetViews>
    <sheetView showGridLines="0" tabSelected="1" view="pageBreakPreview" zoomScale="50" zoomScaleNormal="75" zoomScaleSheetLayoutView="50" workbookViewId="0" topLeftCell="A1">
      <pane xSplit="1" ySplit="10" topLeftCell="B11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L19" sqref="L19"/>
    </sheetView>
  </sheetViews>
  <sheetFormatPr defaultColWidth="8.66015625" defaultRowHeight="18"/>
  <cols>
    <col min="1" max="1" width="12.66015625" style="8" customWidth="1"/>
    <col min="2" max="2" width="12.16015625" style="8" customWidth="1"/>
    <col min="3" max="3" width="11.91015625" style="8" customWidth="1"/>
    <col min="4" max="4" width="12.08203125" style="8" customWidth="1"/>
    <col min="5" max="5" width="9.91015625" style="8" customWidth="1"/>
    <col min="6" max="8" width="9.66015625" style="8" customWidth="1"/>
    <col min="9" max="9" width="10.08203125" style="8" customWidth="1"/>
    <col min="10" max="10" width="10.16015625" style="8" customWidth="1"/>
    <col min="11" max="11" width="9.66015625" style="8" customWidth="1"/>
    <col min="12" max="12" width="9.33203125" style="8" customWidth="1"/>
    <col min="13" max="13" width="11.16015625" style="8" customWidth="1"/>
    <col min="14" max="15" width="9" style="8" customWidth="1"/>
    <col min="16" max="16" width="9.66015625" style="8" customWidth="1"/>
    <col min="17" max="17" width="11.33203125" style="8" bestFit="1" customWidth="1"/>
    <col min="18" max="18" width="8.5" style="8" customWidth="1"/>
    <col min="19" max="19" width="10.83203125" style="8" customWidth="1"/>
    <col min="20" max="20" width="9.66015625" style="8" customWidth="1"/>
    <col min="21" max="21" width="10.16015625" style="8" customWidth="1"/>
    <col min="22" max="23" width="8" style="8" customWidth="1"/>
    <col min="24" max="25" width="9.91015625" style="8" bestFit="1" customWidth="1"/>
    <col min="26" max="26" width="11.33203125" style="8" bestFit="1" customWidth="1"/>
    <col min="27" max="27" width="14.66015625" style="8" customWidth="1"/>
    <col min="28" max="28" width="15" style="8" customWidth="1"/>
    <col min="29" max="32" width="11" style="8" customWidth="1"/>
    <col min="33" max="36" width="9.58203125" style="8" customWidth="1"/>
    <col min="37" max="39" width="10.91015625" style="8" customWidth="1"/>
    <col min="40" max="47" width="8.5" style="8" customWidth="1"/>
    <col min="48" max="48" width="8.08203125" style="8" customWidth="1"/>
    <col min="49" max="49" width="8.58203125" style="8" customWidth="1"/>
    <col min="50" max="50" width="10.66015625" style="8" customWidth="1"/>
    <col min="51" max="51" width="14.58203125" style="8" customWidth="1"/>
    <col min="52" max="16384" width="8.83203125" style="8" customWidth="1"/>
  </cols>
  <sheetData>
    <row r="1" spans="1:74" s="10" customFormat="1" ht="21" customHeight="1">
      <c r="A1" s="18" t="s">
        <v>140</v>
      </c>
      <c r="B1" s="16"/>
      <c r="H1" s="14"/>
      <c r="I1" s="14"/>
      <c r="J1" s="14"/>
      <c r="K1" s="14"/>
      <c r="L1" s="14"/>
      <c r="M1" s="14"/>
      <c r="N1" s="1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8" t="str">
        <f>A1</f>
        <v>　４　平成23年度　その他の税目の課税状況等</v>
      </c>
      <c r="AC1" s="16"/>
      <c r="AJ1" s="8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</row>
    <row r="2" spans="1:74" s="9" customFormat="1" ht="21" customHeight="1">
      <c r="A2" s="7"/>
      <c r="B2" s="15"/>
      <c r="H2" s="2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7"/>
      <c r="AC2" s="15"/>
      <c r="AK2" s="4"/>
      <c r="AL2" s="4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s="9" customFormat="1" ht="30" customHeight="1">
      <c r="A3" s="19" t="s">
        <v>141</v>
      </c>
      <c r="B3" s="15"/>
      <c r="H3" s="2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9" t="s">
        <v>142</v>
      </c>
      <c r="AC3" s="15"/>
      <c r="AK3" s="4"/>
      <c r="AL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9" customFormat="1" ht="18.75" customHeight="1">
      <c r="A4" s="2"/>
      <c r="B4" s="2"/>
      <c r="C4" s="4"/>
      <c r="D4" s="4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2"/>
      <c r="Q4" s="4"/>
      <c r="R4" s="2"/>
      <c r="S4" s="2"/>
      <c r="T4" s="2"/>
      <c r="U4" s="2"/>
      <c r="V4" s="2"/>
      <c r="W4" s="2"/>
      <c r="X4" s="2"/>
      <c r="Y4" s="4"/>
      <c r="Z4" s="2"/>
      <c r="AA4" s="2"/>
      <c r="AB4" s="2"/>
      <c r="AC4" s="2"/>
      <c r="AD4" s="4"/>
      <c r="AE4" s="2"/>
      <c r="AF4" s="2"/>
      <c r="AG4" s="2"/>
      <c r="AH4" s="2"/>
      <c r="AI4" s="2"/>
      <c r="AJ4" s="2"/>
      <c r="AK4" s="2"/>
      <c r="AL4" s="2"/>
      <c r="AM4" s="4"/>
      <c r="AN4" s="4"/>
      <c r="AO4" s="2"/>
      <c r="AP4" s="2"/>
      <c r="AQ4" s="2"/>
      <c r="AR4" s="2"/>
      <c r="AS4" s="2"/>
      <c r="AT4" s="2"/>
      <c r="AU4" s="2"/>
      <c r="AV4" s="2"/>
      <c r="AW4" s="4"/>
      <c r="AX4" s="4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s="9" customFormat="1" ht="21" customHeight="1" thickBot="1">
      <c r="A5" s="20"/>
      <c r="B5" s="20"/>
      <c r="C5" s="20"/>
      <c r="D5" s="20"/>
      <c r="E5" s="20"/>
      <c r="F5" s="20"/>
      <c r="G5" s="20"/>
      <c r="H5" s="20"/>
      <c r="I5" s="21"/>
      <c r="J5" s="21"/>
      <c r="K5" s="21"/>
      <c r="L5" s="140"/>
      <c r="M5" s="140"/>
      <c r="N5" s="20"/>
      <c r="O5" s="20"/>
      <c r="P5" s="20"/>
      <c r="Q5" s="20"/>
      <c r="R5" s="20"/>
      <c r="S5" s="20"/>
      <c r="T5" s="20"/>
      <c r="U5" s="20"/>
      <c r="V5" s="21"/>
      <c r="W5" s="20"/>
      <c r="X5" s="21"/>
      <c r="Y5" s="22"/>
      <c r="Z5" s="137" t="s">
        <v>93</v>
      </c>
      <c r="AA5" s="137"/>
      <c r="AB5" s="20"/>
      <c r="AC5" s="20"/>
      <c r="AD5" s="20"/>
      <c r="AE5" s="20"/>
      <c r="AF5" s="20"/>
      <c r="AG5" s="20"/>
      <c r="AH5" s="20"/>
      <c r="AI5" s="21"/>
      <c r="AJ5" s="23" t="s">
        <v>93</v>
      </c>
      <c r="AK5" s="24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1"/>
      <c r="AW5" s="20"/>
      <c r="AX5" s="137" t="s">
        <v>93</v>
      </c>
      <c r="AY5" s="137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9" customFormat="1" ht="18" thickBot="1">
      <c r="A6" s="25"/>
      <c r="B6" s="26" t="s">
        <v>32</v>
      </c>
      <c r="C6" s="27"/>
      <c r="D6" s="28"/>
      <c r="E6" s="141" t="s">
        <v>94</v>
      </c>
      <c r="F6" s="142"/>
      <c r="G6" s="142"/>
      <c r="H6" s="142"/>
      <c r="I6" s="142"/>
      <c r="J6" s="142"/>
      <c r="K6" s="142"/>
      <c r="L6" s="142"/>
      <c r="M6" s="142"/>
      <c r="N6" s="27"/>
      <c r="O6" s="27"/>
      <c r="P6" s="27"/>
      <c r="Q6" s="27"/>
      <c r="R6" s="29"/>
      <c r="S6" s="29"/>
      <c r="T6" s="29"/>
      <c r="U6" s="29"/>
      <c r="V6" s="29"/>
      <c r="W6" s="29"/>
      <c r="X6" s="29"/>
      <c r="Y6" s="29"/>
      <c r="Z6" s="29"/>
      <c r="AA6" s="25"/>
      <c r="AB6" s="30"/>
      <c r="AC6" s="26" t="s">
        <v>95</v>
      </c>
      <c r="AD6" s="27"/>
      <c r="AE6" s="28"/>
      <c r="AF6" s="25"/>
      <c r="AG6" s="31" t="s">
        <v>33</v>
      </c>
      <c r="AH6" s="32"/>
      <c r="AI6" s="26" t="s">
        <v>34</v>
      </c>
      <c r="AJ6" s="28"/>
      <c r="AK6" s="33" t="s">
        <v>96</v>
      </c>
      <c r="AL6" s="27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28"/>
      <c r="AY6" s="25"/>
      <c r="AZ6" s="12"/>
      <c r="BA6" s="1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9" customFormat="1" ht="18" thickBot="1">
      <c r="A7" s="35"/>
      <c r="B7" s="36"/>
      <c r="C7" s="37"/>
      <c r="D7" s="38"/>
      <c r="E7" s="33" t="s">
        <v>35</v>
      </c>
      <c r="F7" s="34"/>
      <c r="G7" s="27"/>
      <c r="H7" s="34"/>
      <c r="I7" s="27"/>
      <c r="J7" s="39"/>
      <c r="K7" s="39"/>
      <c r="L7" s="39"/>
      <c r="M7" s="25"/>
      <c r="N7" s="33" t="s">
        <v>36</v>
      </c>
      <c r="O7" s="34"/>
      <c r="P7" s="34"/>
      <c r="Q7" s="39"/>
      <c r="R7" s="33" t="s">
        <v>37</v>
      </c>
      <c r="S7" s="34"/>
      <c r="T7" s="27"/>
      <c r="U7" s="27"/>
      <c r="V7" s="27"/>
      <c r="W7" s="27"/>
      <c r="X7" s="28"/>
      <c r="Y7" s="37"/>
      <c r="Z7" s="40" t="s">
        <v>38</v>
      </c>
      <c r="AA7" s="35"/>
      <c r="AB7" s="41"/>
      <c r="AC7" s="42" t="s">
        <v>39</v>
      </c>
      <c r="AD7" s="43" t="s">
        <v>40</v>
      </c>
      <c r="AE7" s="43" t="s">
        <v>97</v>
      </c>
      <c r="AF7" s="44" t="s">
        <v>98</v>
      </c>
      <c r="AG7" s="45" t="s">
        <v>41</v>
      </c>
      <c r="AH7" s="46"/>
      <c r="AI7" s="36"/>
      <c r="AJ7" s="38"/>
      <c r="AK7" s="26" t="s">
        <v>42</v>
      </c>
      <c r="AL7" s="27"/>
      <c r="AM7" s="28"/>
      <c r="AN7" s="47" t="s">
        <v>43</v>
      </c>
      <c r="AO7" s="34"/>
      <c r="AP7" s="27"/>
      <c r="AQ7" s="34"/>
      <c r="AR7" s="34"/>
      <c r="AS7" s="34"/>
      <c r="AT7" s="34"/>
      <c r="AU7" s="27"/>
      <c r="AV7" s="138" t="s">
        <v>139</v>
      </c>
      <c r="AW7" s="139"/>
      <c r="AX7" s="37"/>
      <c r="AY7" s="35"/>
      <c r="AZ7" s="12"/>
      <c r="BA7" s="1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s="9" customFormat="1" ht="18" thickBot="1">
      <c r="A8" s="48" t="s">
        <v>99</v>
      </c>
      <c r="B8" s="42" t="s">
        <v>100</v>
      </c>
      <c r="C8" s="43" t="s">
        <v>44</v>
      </c>
      <c r="D8" s="49" t="s">
        <v>45</v>
      </c>
      <c r="E8" s="42" t="s">
        <v>46</v>
      </c>
      <c r="F8" s="33" t="s">
        <v>47</v>
      </c>
      <c r="G8" s="34"/>
      <c r="H8" s="34"/>
      <c r="I8" s="39"/>
      <c r="J8" s="50" t="s">
        <v>48</v>
      </c>
      <c r="K8" s="49" t="s">
        <v>49</v>
      </c>
      <c r="L8" s="49" t="s">
        <v>50</v>
      </c>
      <c r="M8" s="44" t="s">
        <v>51</v>
      </c>
      <c r="N8" s="51" t="s">
        <v>52</v>
      </c>
      <c r="O8" s="43" t="s">
        <v>53</v>
      </c>
      <c r="P8" s="43" t="s">
        <v>50</v>
      </c>
      <c r="Q8" s="49" t="s">
        <v>101</v>
      </c>
      <c r="R8" s="26" t="s">
        <v>54</v>
      </c>
      <c r="S8" s="27"/>
      <c r="T8" s="28"/>
      <c r="U8" s="43" t="s">
        <v>55</v>
      </c>
      <c r="V8" s="43" t="s">
        <v>102</v>
      </c>
      <c r="W8" s="43" t="s">
        <v>50</v>
      </c>
      <c r="X8" s="49" t="s">
        <v>103</v>
      </c>
      <c r="Y8" s="43" t="s">
        <v>50</v>
      </c>
      <c r="Z8" s="44" t="s">
        <v>104</v>
      </c>
      <c r="AA8" s="48" t="s">
        <v>29</v>
      </c>
      <c r="AB8" s="48" t="s">
        <v>29</v>
      </c>
      <c r="AC8" s="42" t="s">
        <v>56</v>
      </c>
      <c r="AD8" s="43" t="s">
        <v>57</v>
      </c>
      <c r="AE8" s="43" t="s">
        <v>105</v>
      </c>
      <c r="AF8" s="35"/>
      <c r="AG8" s="42" t="s">
        <v>106</v>
      </c>
      <c r="AH8" s="49" t="s">
        <v>107</v>
      </c>
      <c r="AI8" s="42" t="s">
        <v>58</v>
      </c>
      <c r="AJ8" s="49" t="s">
        <v>59</v>
      </c>
      <c r="AK8" s="42" t="s">
        <v>108</v>
      </c>
      <c r="AL8" s="43" t="s">
        <v>109</v>
      </c>
      <c r="AM8" s="49" t="s">
        <v>60</v>
      </c>
      <c r="AN8" s="43" t="s">
        <v>46</v>
      </c>
      <c r="AO8" s="43" t="s">
        <v>61</v>
      </c>
      <c r="AP8" s="43" t="s">
        <v>62</v>
      </c>
      <c r="AQ8" s="52" t="s">
        <v>63</v>
      </c>
      <c r="AR8" s="53" t="s">
        <v>64</v>
      </c>
      <c r="AS8" s="52" t="s">
        <v>65</v>
      </c>
      <c r="AT8" s="52" t="s">
        <v>50</v>
      </c>
      <c r="AU8" s="43" t="s">
        <v>19</v>
      </c>
      <c r="AV8" s="42" t="s">
        <v>66</v>
      </c>
      <c r="AW8" s="49" t="s">
        <v>19</v>
      </c>
      <c r="AX8" s="43" t="s">
        <v>67</v>
      </c>
      <c r="AY8" s="48" t="s">
        <v>110</v>
      </c>
      <c r="AZ8" s="12"/>
      <c r="BA8" s="1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s="9" customFormat="1" ht="17.25">
      <c r="A9" s="54"/>
      <c r="B9" s="55"/>
      <c r="C9" s="43"/>
      <c r="D9" s="49" t="s">
        <v>30</v>
      </c>
      <c r="E9" s="36"/>
      <c r="F9" s="42" t="s">
        <v>61</v>
      </c>
      <c r="G9" s="43" t="s">
        <v>62</v>
      </c>
      <c r="H9" s="43" t="s">
        <v>63</v>
      </c>
      <c r="I9" s="49" t="s">
        <v>68</v>
      </c>
      <c r="J9" s="38" t="s">
        <v>69</v>
      </c>
      <c r="K9" s="38"/>
      <c r="L9" s="38"/>
      <c r="M9" s="44" t="s">
        <v>70</v>
      </c>
      <c r="N9" s="56"/>
      <c r="O9" s="37"/>
      <c r="P9" s="37"/>
      <c r="Q9" s="49" t="s">
        <v>111</v>
      </c>
      <c r="R9" s="42" t="s">
        <v>71</v>
      </c>
      <c r="S9" s="43" t="s">
        <v>0</v>
      </c>
      <c r="T9" s="49" t="s">
        <v>19</v>
      </c>
      <c r="U9" s="43" t="s">
        <v>72</v>
      </c>
      <c r="V9" s="57" t="s">
        <v>73</v>
      </c>
      <c r="W9" s="37"/>
      <c r="X9" s="58" t="s">
        <v>112</v>
      </c>
      <c r="Y9" s="37"/>
      <c r="Z9" s="44" t="s">
        <v>113</v>
      </c>
      <c r="AA9" s="54"/>
      <c r="AB9" s="54"/>
      <c r="AC9" s="42" t="s">
        <v>74</v>
      </c>
      <c r="AD9" s="43" t="s">
        <v>75</v>
      </c>
      <c r="AE9" s="43"/>
      <c r="AF9" s="35"/>
      <c r="AG9" s="59"/>
      <c r="AH9" s="50"/>
      <c r="AI9" s="55"/>
      <c r="AJ9" s="49" t="s">
        <v>76</v>
      </c>
      <c r="AK9" s="55"/>
      <c r="AL9" s="43" t="s">
        <v>114</v>
      </c>
      <c r="AM9" s="60"/>
      <c r="AN9" s="57"/>
      <c r="AO9" s="43" t="s">
        <v>77</v>
      </c>
      <c r="AP9" s="43" t="s">
        <v>77</v>
      </c>
      <c r="AQ9" s="61" t="s">
        <v>77</v>
      </c>
      <c r="AR9" s="17" t="s">
        <v>78</v>
      </c>
      <c r="AS9" s="62"/>
      <c r="AT9" s="63"/>
      <c r="AU9" s="57"/>
      <c r="AV9" s="55"/>
      <c r="AW9" s="60"/>
      <c r="AX9" s="57"/>
      <c r="AY9" s="54"/>
      <c r="AZ9" s="12"/>
      <c r="BA9" s="1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9" customFormat="1" ht="18" thickBot="1">
      <c r="A10" s="64"/>
      <c r="B10" s="65" t="s">
        <v>1</v>
      </c>
      <c r="C10" s="66" t="s">
        <v>2</v>
      </c>
      <c r="D10" s="67" t="s">
        <v>3</v>
      </c>
      <c r="E10" s="65" t="s">
        <v>4</v>
      </c>
      <c r="F10" s="68" t="s">
        <v>79</v>
      </c>
      <c r="G10" s="69" t="s">
        <v>80</v>
      </c>
      <c r="H10" s="69" t="s">
        <v>81</v>
      </c>
      <c r="I10" s="67" t="s">
        <v>31</v>
      </c>
      <c r="J10" s="70" t="s">
        <v>82</v>
      </c>
      <c r="K10" s="70" t="s">
        <v>115</v>
      </c>
      <c r="L10" s="70" t="s">
        <v>116</v>
      </c>
      <c r="M10" s="71" t="s">
        <v>117</v>
      </c>
      <c r="N10" s="72" t="s">
        <v>118</v>
      </c>
      <c r="O10" s="73" t="s">
        <v>83</v>
      </c>
      <c r="P10" s="74" t="s">
        <v>84</v>
      </c>
      <c r="Q10" s="75" t="s">
        <v>85</v>
      </c>
      <c r="R10" s="76"/>
      <c r="S10" s="69" t="s">
        <v>86</v>
      </c>
      <c r="T10" s="67" t="s">
        <v>87</v>
      </c>
      <c r="U10" s="75" t="s">
        <v>88</v>
      </c>
      <c r="V10" s="73" t="s">
        <v>89</v>
      </c>
      <c r="W10" s="74" t="s">
        <v>90</v>
      </c>
      <c r="X10" s="77" t="s">
        <v>91</v>
      </c>
      <c r="Y10" s="66" t="s">
        <v>119</v>
      </c>
      <c r="Z10" s="78" t="s">
        <v>120</v>
      </c>
      <c r="AA10" s="64"/>
      <c r="AB10" s="64"/>
      <c r="AC10" s="66" t="s">
        <v>92</v>
      </c>
      <c r="AD10" s="73" t="s">
        <v>121</v>
      </c>
      <c r="AE10" s="67" t="s">
        <v>122</v>
      </c>
      <c r="AF10" s="135" t="s">
        <v>123</v>
      </c>
      <c r="AG10" s="65" t="s">
        <v>18</v>
      </c>
      <c r="AH10" s="67" t="s">
        <v>18</v>
      </c>
      <c r="AI10" s="66" t="s">
        <v>124</v>
      </c>
      <c r="AJ10" s="79"/>
      <c r="AK10" s="68" t="s">
        <v>125</v>
      </c>
      <c r="AL10" s="69" t="s">
        <v>126</v>
      </c>
      <c r="AM10" s="80" t="s">
        <v>127</v>
      </c>
      <c r="AN10" s="69" t="s">
        <v>128</v>
      </c>
      <c r="AO10" s="69" t="s">
        <v>129</v>
      </c>
      <c r="AP10" s="69" t="s">
        <v>130</v>
      </c>
      <c r="AQ10" s="69" t="s">
        <v>131</v>
      </c>
      <c r="AR10" s="81" t="s">
        <v>132</v>
      </c>
      <c r="AS10" s="69" t="s">
        <v>133</v>
      </c>
      <c r="AT10" s="69" t="s">
        <v>134</v>
      </c>
      <c r="AU10" s="69" t="s">
        <v>135</v>
      </c>
      <c r="AV10" s="68" t="s">
        <v>136</v>
      </c>
      <c r="AW10" s="80" t="s">
        <v>137</v>
      </c>
      <c r="AX10" s="69" t="s">
        <v>138</v>
      </c>
      <c r="AY10" s="64"/>
      <c r="AZ10" s="12"/>
      <c r="BA10" s="1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9" customFormat="1" ht="31.5" customHeight="1" thickTop="1">
      <c r="A11" s="54"/>
      <c r="B11" s="82"/>
      <c r="C11" s="83"/>
      <c r="D11" s="84"/>
      <c r="E11" s="82"/>
      <c r="F11" s="85"/>
      <c r="G11" s="86"/>
      <c r="H11" s="86"/>
      <c r="I11" s="87"/>
      <c r="J11" s="88"/>
      <c r="K11" s="88"/>
      <c r="L11" s="88"/>
      <c r="M11" s="89"/>
      <c r="N11" s="90"/>
      <c r="O11" s="83"/>
      <c r="P11" s="83"/>
      <c r="Q11" s="83"/>
      <c r="R11" s="91"/>
      <c r="S11" s="86"/>
      <c r="T11" s="87"/>
      <c r="U11" s="92"/>
      <c r="V11" s="83"/>
      <c r="W11" s="93"/>
      <c r="X11" s="94"/>
      <c r="Y11" s="83"/>
      <c r="Z11" s="95"/>
      <c r="AA11" s="96"/>
      <c r="AB11" s="96"/>
      <c r="AC11" s="92"/>
      <c r="AD11" s="83"/>
      <c r="AE11" s="97"/>
      <c r="AF11" s="136"/>
      <c r="AG11" s="82"/>
      <c r="AH11" s="87"/>
      <c r="AI11" s="92"/>
      <c r="AJ11" s="98"/>
      <c r="AK11" s="99"/>
      <c r="AL11" s="100"/>
      <c r="AM11" s="101"/>
      <c r="AN11" s="100"/>
      <c r="AO11" s="100"/>
      <c r="AP11" s="100"/>
      <c r="AQ11" s="100"/>
      <c r="AR11" s="100"/>
      <c r="AS11" s="100"/>
      <c r="AT11" s="100"/>
      <c r="AU11" s="100"/>
      <c r="AV11" s="102"/>
      <c r="AW11" s="103"/>
      <c r="AX11" s="104"/>
      <c r="AY11" s="54"/>
      <c r="AZ11" s="12"/>
      <c r="BA11" s="1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s="11" customFormat="1" ht="44.25" customHeight="1">
      <c r="A12" s="105" t="s">
        <v>5</v>
      </c>
      <c r="B12" s="106">
        <v>49757097</v>
      </c>
      <c r="C12" s="107">
        <v>12583548</v>
      </c>
      <c r="D12" s="108">
        <v>62340645</v>
      </c>
      <c r="E12" s="107">
        <v>316427</v>
      </c>
      <c r="F12" s="109">
        <v>40997</v>
      </c>
      <c r="G12" s="110">
        <v>648</v>
      </c>
      <c r="H12" s="110">
        <v>195764</v>
      </c>
      <c r="I12" s="108">
        <v>237409</v>
      </c>
      <c r="J12" s="111">
        <v>103062</v>
      </c>
      <c r="K12" s="111">
        <v>9707</v>
      </c>
      <c r="L12" s="107">
        <v>271</v>
      </c>
      <c r="M12" s="111">
        <v>666876</v>
      </c>
      <c r="N12" s="106">
        <v>748</v>
      </c>
      <c r="O12" s="112">
        <v>16605</v>
      </c>
      <c r="P12" s="112">
        <v>375467</v>
      </c>
      <c r="Q12" s="107">
        <v>392820</v>
      </c>
      <c r="R12" s="113">
        <v>17359</v>
      </c>
      <c r="S12" s="110">
        <v>63534</v>
      </c>
      <c r="T12" s="108">
        <v>80893</v>
      </c>
      <c r="U12" s="114">
        <v>0</v>
      </c>
      <c r="V12" s="114">
        <v>0</v>
      </c>
      <c r="W12" s="114">
        <v>0</v>
      </c>
      <c r="X12" s="108">
        <v>80893</v>
      </c>
      <c r="Y12" s="114">
        <v>0</v>
      </c>
      <c r="Z12" s="115">
        <v>1140589</v>
      </c>
      <c r="AA12" s="105" t="s">
        <v>5</v>
      </c>
      <c r="AB12" s="105" t="s">
        <v>5</v>
      </c>
      <c r="AC12" s="113">
        <v>501386</v>
      </c>
      <c r="AD12" s="110">
        <v>6927</v>
      </c>
      <c r="AE12" s="110">
        <v>508313</v>
      </c>
      <c r="AF12" s="115">
        <f>Z12-AE12</f>
        <v>632276</v>
      </c>
      <c r="AG12" s="113">
        <f aca="true" t="shared" si="0" ref="AG12:AG24">ROUND(Z12/D12*100,1)</f>
        <v>1.8</v>
      </c>
      <c r="AH12" s="108">
        <f>ROUND(AF12/B12*100,((1)*-1)*-1)</f>
        <v>1.3</v>
      </c>
      <c r="AI12" s="109">
        <v>92</v>
      </c>
      <c r="AJ12" s="116">
        <v>4</v>
      </c>
      <c r="AK12" s="113">
        <f>ROUND(B12/AI12,0)</f>
        <v>540838</v>
      </c>
      <c r="AL12" s="110">
        <f>ROUND(C12/AI12,0)</f>
        <v>136778</v>
      </c>
      <c r="AM12" s="108">
        <f>ROUND(D12/AI12,0)</f>
        <v>677616</v>
      </c>
      <c r="AN12" s="110">
        <f>ROUND(E12/AI12,0)</f>
        <v>3439</v>
      </c>
      <c r="AO12" s="110">
        <f>ROUND(F12/AI12,0)</f>
        <v>446</v>
      </c>
      <c r="AP12" s="110">
        <f>ROUND(G12/AI12,0)</f>
        <v>7</v>
      </c>
      <c r="AQ12" s="110">
        <f>ROUND(H12/AI12,0)</f>
        <v>2128</v>
      </c>
      <c r="AR12" s="110">
        <f>ROUND(J12/AI12,0)</f>
        <v>1120</v>
      </c>
      <c r="AS12" s="110">
        <f>ROUND(K12/AI12,0)</f>
        <v>106</v>
      </c>
      <c r="AT12" s="110">
        <f>ROUND(L12/AI12,0)</f>
        <v>3</v>
      </c>
      <c r="AU12" s="110">
        <f>ROUND(M12/AI12,0)</f>
        <v>7249</v>
      </c>
      <c r="AV12" s="113">
        <f>ROUND(N12/AI12,0)</f>
        <v>8</v>
      </c>
      <c r="AW12" s="108">
        <f>ROUND(Q12/AI12,0)</f>
        <v>4270</v>
      </c>
      <c r="AX12" s="117">
        <f>ROUND(Z12/AI12,0)</f>
        <v>12398</v>
      </c>
      <c r="AY12" s="105" t="s">
        <v>5</v>
      </c>
      <c r="AZ12" s="6"/>
      <c r="BA12" s="6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11" customFormat="1" ht="44.25" customHeight="1">
      <c r="A13" s="105" t="s">
        <v>6</v>
      </c>
      <c r="B13" s="106">
        <v>16649209</v>
      </c>
      <c r="C13" s="107">
        <v>3634066</v>
      </c>
      <c r="D13" s="108">
        <v>20283275</v>
      </c>
      <c r="E13" s="107">
        <v>144483</v>
      </c>
      <c r="F13" s="109">
        <v>29026</v>
      </c>
      <c r="G13" s="110">
        <v>504</v>
      </c>
      <c r="H13" s="110">
        <v>70977</v>
      </c>
      <c r="I13" s="108">
        <v>100507</v>
      </c>
      <c r="J13" s="111">
        <v>45719</v>
      </c>
      <c r="K13" s="111">
        <v>3241</v>
      </c>
      <c r="L13" s="109">
        <v>0</v>
      </c>
      <c r="M13" s="111">
        <v>293950</v>
      </c>
      <c r="N13" s="106">
        <v>213</v>
      </c>
      <c r="O13" s="112">
        <v>4627</v>
      </c>
      <c r="P13" s="112">
        <v>146770</v>
      </c>
      <c r="Q13" s="107">
        <v>151610</v>
      </c>
      <c r="R13" s="113">
        <v>4559</v>
      </c>
      <c r="S13" s="110">
        <v>21984</v>
      </c>
      <c r="T13" s="108">
        <v>26543</v>
      </c>
      <c r="U13" s="114">
        <v>0</v>
      </c>
      <c r="V13" s="114">
        <v>0</v>
      </c>
      <c r="W13" s="114">
        <v>5</v>
      </c>
      <c r="X13" s="108">
        <v>26548</v>
      </c>
      <c r="Y13" s="114">
        <v>275748</v>
      </c>
      <c r="Z13" s="115">
        <v>747856</v>
      </c>
      <c r="AA13" s="105" t="s">
        <v>6</v>
      </c>
      <c r="AB13" s="105" t="s">
        <v>6</v>
      </c>
      <c r="AC13" s="113">
        <v>174032</v>
      </c>
      <c r="AD13" s="110">
        <v>1814</v>
      </c>
      <c r="AE13" s="110">
        <v>175846</v>
      </c>
      <c r="AF13" s="115">
        <f aca="true" t="shared" si="1" ref="AF13:AF33">Z13-AE13</f>
        <v>572010</v>
      </c>
      <c r="AG13" s="113">
        <f t="shared" si="0"/>
        <v>3.7</v>
      </c>
      <c r="AH13" s="108">
        <f>ROUND(AF13/B13*100,((1)*-1)*-1)</f>
        <v>3.4</v>
      </c>
      <c r="AI13" s="109">
        <v>45</v>
      </c>
      <c r="AJ13" s="116">
        <v>0</v>
      </c>
      <c r="AK13" s="113">
        <f aca="true" t="shared" si="2" ref="AK13:AK33">ROUND(B13/AI13,0)</f>
        <v>369982</v>
      </c>
      <c r="AL13" s="110">
        <f aca="true" t="shared" si="3" ref="AL13:AL33">ROUND(C13/AI13,0)</f>
        <v>80757</v>
      </c>
      <c r="AM13" s="108">
        <f aca="true" t="shared" si="4" ref="AM13:AM33">ROUND(D13/AI13,0)</f>
        <v>450739</v>
      </c>
      <c r="AN13" s="110">
        <f aca="true" t="shared" si="5" ref="AN13:AN33">ROUND(E13/AI13,0)</f>
        <v>3211</v>
      </c>
      <c r="AO13" s="110">
        <f aca="true" t="shared" si="6" ref="AO13:AO33">ROUND(F13/AI13,0)</f>
        <v>645</v>
      </c>
      <c r="AP13" s="110">
        <f aca="true" t="shared" si="7" ref="AP13:AP33">ROUND(G13/AI13,0)</f>
        <v>11</v>
      </c>
      <c r="AQ13" s="110">
        <f aca="true" t="shared" si="8" ref="AQ13:AQ33">ROUND(H13/AI13,0)</f>
        <v>1577</v>
      </c>
      <c r="AR13" s="110">
        <f aca="true" t="shared" si="9" ref="AR13:AR33">ROUND(J13/AI13,0)</f>
        <v>1016</v>
      </c>
      <c r="AS13" s="110">
        <f aca="true" t="shared" si="10" ref="AS13:AS33">ROUND(K13/AI13,0)</f>
        <v>72</v>
      </c>
      <c r="AT13" s="110">
        <f aca="true" t="shared" si="11" ref="AT13:AT33">ROUND(L13/AI13,0)</f>
        <v>0</v>
      </c>
      <c r="AU13" s="110">
        <f aca="true" t="shared" si="12" ref="AU13:AU33">ROUND(M13/AI13,0)</f>
        <v>6532</v>
      </c>
      <c r="AV13" s="113">
        <f aca="true" t="shared" si="13" ref="AV13:AV33">ROUND(N13/AI13,0)</f>
        <v>5</v>
      </c>
      <c r="AW13" s="108">
        <f aca="true" t="shared" si="14" ref="AW13:AW33">ROUND(Q13/AI13,0)</f>
        <v>3369</v>
      </c>
      <c r="AX13" s="117">
        <f aca="true" t="shared" si="15" ref="AX13:AX33">ROUND(Z13/AI13,0)</f>
        <v>16619</v>
      </c>
      <c r="AY13" s="105" t="s">
        <v>6</v>
      </c>
      <c r="AZ13" s="6"/>
      <c r="BA13" s="6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11" customFormat="1" ht="44.25" customHeight="1">
      <c r="A14" s="105" t="s">
        <v>7</v>
      </c>
      <c r="B14" s="106">
        <v>18424005</v>
      </c>
      <c r="C14" s="107">
        <v>3601397</v>
      </c>
      <c r="D14" s="108">
        <v>22025402</v>
      </c>
      <c r="E14" s="107">
        <v>154310</v>
      </c>
      <c r="F14" s="109">
        <v>18368</v>
      </c>
      <c r="G14" s="110">
        <v>196</v>
      </c>
      <c r="H14" s="110">
        <v>64395</v>
      </c>
      <c r="I14" s="108">
        <v>82959</v>
      </c>
      <c r="J14" s="111">
        <v>45833</v>
      </c>
      <c r="K14" s="118">
        <v>0</v>
      </c>
      <c r="L14" s="109">
        <v>0</v>
      </c>
      <c r="M14" s="111">
        <v>283102</v>
      </c>
      <c r="N14" s="106">
        <v>29</v>
      </c>
      <c r="O14" s="112">
        <v>29413</v>
      </c>
      <c r="P14" s="112">
        <v>621</v>
      </c>
      <c r="Q14" s="107">
        <v>30063</v>
      </c>
      <c r="R14" s="113">
        <v>0</v>
      </c>
      <c r="S14" s="110">
        <v>0</v>
      </c>
      <c r="T14" s="108">
        <v>0</v>
      </c>
      <c r="U14" s="114">
        <v>0</v>
      </c>
      <c r="V14" s="114">
        <v>0</v>
      </c>
      <c r="W14" s="114">
        <v>0</v>
      </c>
      <c r="X14" s="108">
        <v>0</v>
      </c>
      <c r="Y14" s="114">
        <v>0</v>
      </c>
      <c r="Z14" s="115">
        <v>313165</v>
      </c>
      <c r="AA14" s="105" t="s">
        <v>7</v>
      </c>
      <c r="AB14" s="105" t="s">
        <v>7</v>
      </c>
      <c r="AC14" s="113">
        <v>194217</v>
      </c>
      <c r="AD14" s="110">
        <v>0</v>
      </c>
      <c r="AE14" s="110">
        <v>194217</v>
      </c>
      <c r="AF14" s="115">
        <f t="shared" si="1"/>
        <v>118948</v>
      </c>
      <c r="AG14" s="113">
        <f t="shared" si="0"/>
        <v>1.4</v>
      </c>
      <c r="AH14" s="108">
        <f>ROUND(AF14/B14*100,1)</f>
        <v>0.6</v>
      </c>
      <c r="AI14" s="109">
        <v>42</v>
      </c>
      <c r="AJ14" s="116">
        <v>22</v>
      </c>
      <c r="AK14" s="113">
        <f t="shared" si="2"/>
        <v>438667</v>
      </c>
      <c r="AL14" s="110">
        <f t="shared" si="3"/>
        <v>85748</v>
      </c>
      <c r="AM14" s="108">
        <f t="shared" si="4"/>
        <v>524414</v>
      </c>
      <c r="AN14" s="110">
        <f t="shared" si="5"/>
        <v>3674</v>
      </c>
      <c r="AO14" s="110">
        <f t="shared" si="6"/>
        <v>437</v>
      </c>
      <c r="AP14" s="110">
        <f t="shared" si="7"/>
        <v>5</v>
      </c>
      <c r="AQ14" s="110">
        <f t="shared" si="8"/>
        <v>1533</v>
      </c>
      <c r="AR14" s="110">
        <f t="shared" si="9"/>
        <v>1091</v>
      </c>
      <c r="AS14" s="110">
        <f t="shared" si="10"/>
        <v>0</v>
      </c>
      <c r="AT14" s="110">
        <f t="shared" si="11"/>
        <v>0</v>
      </c>
      <c r="AU14" s="110">
        <f t="shared" si="12"/>
        <v>6741</v>
      </c>
      <c r="AV14" s="113">
        <f t="shared" si="13"/>
        <v>1</v>
      </c>
      <c r="AW14" s="108">
        <f t="shared" si="14"/>
        <v>716</v>
      </c>
      <c r="AX14" s="117">
        <f t="shared" si="15"/>
        <v>7456</v>
      </c>
      <c r="AY14" s="105" t="s">
        <v>7</v>
      </c>
      <c r="AZ14" s="6"/>
      <c r="BA14" s="6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11" customFormat="1" ht="44.25" customHeight="1">
      <c r="A15" s="105" t="s">
        <v>8</v>
      </c>
      <c r="B15" s="106">
        <v>10613059</v>
      </c>
      <c r="C15" s="107">
        <v>2533483</v>
      </c>
      <c r="D15" s="108">
        <v>13146542</v>
      </c>
      <c r="E15" s="107">
        <v>101558</v>
      </c>
      <c r="F15" s="109">
        <v>12319</v>
      </c>
      <c r="G15" s="110">
        <v>84</v>
      </c>
      <c r="H15" s="110">
        <v>53056</v>
      </c>
      <c r="I15" s="108">
        <v>65459</v>
      </c>
      <c r="J15" s="111">
        <v>26401</v>
      </c>
      <c r="K15" s="118">
        <v>0</v>
      </c>
      <c r="L15" s="107">
        <v>39</v>
      </c>
      <c r="M15" s="111">
        <v>193457</v>
      </c>
      <c r="N15" s="106">
        <v>97</v>
      </c>
      <c r="O15" s="112">
        <v>2091</v>
      </c>
      <c r="P15" s="112">
        <v>88501</v>
      </c>
      <c r="Q15" s="107">
        <v>90689</v>
      </c>
      <c r="R15" s="113">
        <v>3350</v>
      </c>
      <c r="S15" s="110">
        <v>15380</v>
      </c>
      <c r="T15" s="108">
        <v>18730</v>
      </c>
      <c r="U15" s="114">
        <v>0</v>
      </c>
      <c r="V15" s="114">
        <v>0</v>
      </c>
      <c r="W15" s="114">
        <v>0</v>
      </c>
      <c r="X15" s="108">
        <v>18730</v>
      </c>
      <c r="Y15" s="114">
        <v>3083</v>
      </c>
      <c r="Z15" s="115">
        <v>305959</v>
      </c>
      <c r="AA15" s="105" t="s">
        <v>8</v>
      </c>
      <c r="AB15" s="105" t="s">
        <v>8</v>
      </c>
      <c r="AC15" s="113">
        <v>127265</v>
      </c>
      <c r="AD15" s="114">
        <v>2960</v>
      </c>
      <c r="AE15" s="110">
        <v>130225</v>
      </c>
      <c r="AF15" s="115">
        <f t="shared" si="1"/>
        <v>175734</v>
      </c>
      <c r="AG15" s="113">
        <f t="shared" si="0"/>
        <v>2.3</v>
      </c>
      <c r="AH15" s="108">
        <f>ROUND(AF15/B15*100,1)</f>
        <v>1.7</v>
      </c>
      <c r="AI15" s="109">
        <v>25</v>
      </c>
      <c r="AJ15" s="116">
        <v>8</v>
      </c>
      <c r="AK15" s="113">
        <f t="shared" si="2"/>
        <v>424522</v>
      </c>
      <c r="AL15" s="110">
        <f t="shared" si="3"/>
        <v>101339</v>
      </c>
      <c r="AM15" s="108">
        <f t="shared" si="4"/>
        <v>525862</v>
      </c>
      <c r="AN15" s="110">
        <f t="shared" si="5"/>
        <v>4062</v>
      </c>
      <c r="AO15" s="110">
        <f t="shared" si="6"/>
        <v>493</v>
      </c>
      <c r="AP15" s="110">
        <f t="shared" si="7"/>
        <v>3</v>
      </c>
      <c r="AQ15" s="110">
        <f t="shared" si="8"/>
        <v>2122</v>
      </c>
      <c r="AR15" s="110">
        <f t="shared" si="9"/>
        <v>1056</v>
      </c>
      <c r="AS15" s="110">
        <f t="shared" si="10"/>
        <v>0</v>
      </c>
      <c r="AT15" s="110">
        <f t="shared" si="11"/>
        <v>2</v>
      </c>
      <c r="AU15" s="110">
        <f t="shared" si="12"/>
        <v>7738</v>
      </c>
      <c r="AV15" s="113">
        <f t="shared" si="13"/>
        <v>4</v>
      </c>
      <c r="AW15" s="108">
        <f t="shared" si="14"/>
        <v>3628</v>
      </c>
      <c r="AX15" s="117">
        <f t="shared" si="15"/>
        <v>12238</v>
      </c>
      <c r="AY15" s="105" t="s">
        <v>8</v>
      </c>
      <c r="AZ15" s="6"/>
      <c r="BA15" s="6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11" customFormat="1" ht="44.25" customHeight="1">
      <c r="A16" s="105" t="s">
        <v>9</v>
      </c>
      <c r="B16" s="106">
        <v>20480529</v>
      </c>
      <c r="C16" s="107">
        <v>4709292</v>
      </c>
      <c r="D16" s="108">
        <v>25189821</v>
      </c>
      <c r="E16" s="107">
        <v>112073</v>
      </c>
      <c r="F16" s="109">
        <v>23742</v>
      </c>
      <c r="G16" s="110">
        <v>264</v>
      </c>
      <c r="H16" s="110">
        <v>65367</v>
      </c>
      <c r="I16" s="108">
        <v>89373</v>
      </c>
      <c r="J16" s="111">
        <v>29703</v>
      </c>
      <c r="K16" s="111">
        <v>6846</v>
      </c>
      <c r="L16" s="109">
        <v>0</v>
      </c>
      <c r="M16" s="111">
        <v>237995</v>
      </c>
      <c r="N16" s="119">
        <v>0</v>
      </c>
      <c r="O16" s="120">
        <v>0</v>
      </c>
      <c r="P16" s="120">
        <v>0</v>
      </c>
      <c r="Q16" s="121">
        <v>0</v>
      </c>
      <c r="R16" s="122">
        <v>5906</v>
      </c>
      <c r="S16" s="117">
        <v>25562</v>
      </c>
      <c r="T16" s="108">
        <v>31468</v>
      </c>
      <c r="U16" s="114">
        <v>0</v>
      </c>
      <c r="V16" s="114">
        <v>0</v>
      </c>
      <c r="W16" s="114">
        <v>0</v>
      </c>
      <c r="X16" s="108">
        <v>31468</v>
      </c>
      <c r="Y16" s="114">
        <v>0</v>
      </c>
      <c r="Z16" s="115">
        <v>269463</v>
      </c>
      <c r="AA16" s="105" t="s">
        <v>9</v>
      </c>
      <c r="AB16" s="105" t="s">
        <v>9</v>
      </c>
      <c r="AC16" s="113">
        <v>194710</v>
      </c>
      <c r="AD16" s="110">
        <v>2358</v>
      </c>
      <c r="AE16" s="110">
        <v>197068</v>
      </c>
      <c r="AF16" s="115">
        <f t="shared" si="1"/>
        <v>72395</v>
      </c>
      <c r="AG16" s="113">
        <f t="shared" si="0"/>
        <v>1.1</v>
      </c>
      <c r="AH16" s="108">
        <f>ROUND(AF16/B16*100,1)</f>
        <v>0.4</v>
      </c>
      <c r="AI16" s="109">
        <v>34</v>
      </c>
      <c r="AJ16" s="116">
        <v>0</v>
      </c>
      <c r="AK16" s="113">
        <f t="shared" si="2"/>
        <v>602369</v>
      </c>
      <c r="AL16" s="110">
        <f t="shared" si="3"/>
        <v>138509</v>
      </c>
      <c r="AM16" s="108">
        <f t="shared" si="4"/>
        <v>740877</v>
      </c>
      <c r="AN16" s="110">
        <f t="shared" si="5"/>
        <v>3296</v>
      </c>
      <c r="AO16" s="110">
        <f t="shared" si="6"/>
        <v>698</v>
      </c>
      <c r="AP16" s="110">
        <f t="shared" si="7"/>
        <v>8</v>
      </c>
      <c r="AQ16" s="110">
        <f t="shared" si="8"/>
        <v>1923</v>
      </c>
      <c r="AR16" s="110">
        <f t="shared" si="9"/>
        <v>874</v>
      </c>
      <c r="AS16" s="110">
        <f t="shared" si="10"/>
        <v>201</v>
      </c>
      <c r="AT16" s="110">
        <f t="shared" si="11"/>
        <v>0</v>
      </c>
      <c r="AU16" s="110">
        <f t="shared" si="12"/>
        <v>7000</v>
      </c>
      <c r="AV16" s="113">
        <f t="shared" si="13"/>
        <v>0</v>
      </c>
      <c r="AW16" s="108">
        <f t="shared" si="14"/>
        <v>0</v>
      </c>
      <c r="AX16" s="117">
        <f t="shared" si="15"/>
        <v>7925</v>
      </c>
      <c r="AY16" s="105" t="s">
        <v>9</v>
      </c>
      <c r="AZ16" s="6"/>
      <c r="BA16" s="6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11" customFormat="1" ht="44.25" customHeight="1">
      <c r="A17" s="105" t="s">
        <v>10</v>
      </c>
      <c r="B17" s="106">
        <v>11886159</v>
      </c>
      <c r="C17" s="107">
        <v>2751182</v>
      </c>
      <c r="D17" s="108">
        <v>14637341</v>
      </c>
      <c r="E17" s="107">
        <v>68249</v>
      </c>
      <c r="F17" s="109">
        <v>11017</v>
      </c>
      <c r="G17" s="110">
        <v>0</v>
      </c>
      <c r="H17" s="110">
        <v>9759</v>
      </c>
      <c r="I17" s="108">
        <v>20776</v>
      </c>
      <c r="J17" s="111">
        <v>21274</v>
      </c>
      <c r="K17" s="111">
        <v>2370</v>
      </c>
      <c r="L17" s="109">
        <v>0</v>
      </c>
      <c r="M17" s="111">
        <v>112669</v>
      </c>
      <c r="N17" s="106">
        <v>171</v>
      </c>
      <c r="O17" s="112">
        <v>3240</v>
      </c>
      <c r="P17" s="112">
        <v>62769</v>
      </c>
      <c r="Q17" s="107">
        <v>66180</v>
      </c>
      <c r="R17" s="122">
        <v>0</v>
      </c>
      <c r="S17" s="117">
        <v>0</v>
      </c>
      <c r="T17" s="108">
        <v>0</v>
      </c>
      <c r="U17" s="114">
        <v>0</v>
      </c>
      <c r="V17" s="114">
        <v>0</v>
      </c>
      <c r="W17" s="114">
        <v>0</v>
      </c>
      <c r="X17" s="108">
        <v>0</v>
      </c>
      <c r="Y17" s="114">
        <v>54060</v>
      </c>
      <c r="Z17" s="115">
        <v>232909</v>
      </c>
      <c r="AA17" s="105" t="s">
        <v>10</v>
      </c>
      <c r="AB17" s="105" t="s">
        <v>10</v>
      </c>
      <c r="AC17" s="113">
        <v>127258</v>
      </c>
      <c r="AD17" s="110">
        <v>0</v>
      </c>
      <c r="AE17" s="110">
        <v>127258</v>
      </c>
      <c r="AF17" s="115">
        <f t="shared" si="1"/>
        <v>105651</v>
      </c>
      <c r="AG17" s="113">
        <f t="shared" si="0"/>
        <v>1.6</v>
      </c>
      <c r="AH17" s="108">
        <f>ROUND(AF17/B17*100,1)</f>
        <v>0.9</v>
      </c>
      <c r="AI17" s="109">
        <v>20</v>
      </c>
      <c r="AJ17" s="116">
        <v>3</v>
      </c>
      <c r="AK17" s="113">
        <f t="shared" si="2"/>
        <v>594308</v>
      </c>
      <c r="AL17" s="110">
        <f t="shared" si="3"/>
        <v>137559</v>
      </c>
      <c r="AM17" s="108">
        <f t="shared" si="4"/>
        <v>731867</v>
      </c>
      <c r="AN17" s="110">
        <f t="shared" si="5"/>
        <v>3412</v>
      </c>
      <c r="AO17" s="110">
        <f t="shared" si="6"/>
        <v>551</v>
      </c>
      <c r="AP17" s="110">
        <f t="shared" si="7"/>
        <v>0</v>
      </c>
      <c r="AQ17" s="110">
        <f t="shared" si="8"/>
        <v>488</v>
      </c>
      <c r="AR17" s="110">
        <f t="shared" si="9"/>
        <v>1064</v>
      </c>
      <c r="AS17" s="110">
        <f t="shared" si="10"/>
        <v>119</v>
      </c>
      <c r="AT17" s="110">
        <f t="shared" si="11"/>
        <v>0</v>
      </c>
      <c r="AU17" s="110">
        <f t="shared" si="12"/>
        <v>5633</v>
      </c>
      <c r="AV17" s="113">
        <f t="shared" si="13"/>
        <v>9</v>
      </c>
      <c r="AW17" s="108">
        <f t="shared" si="14"/>
        <v>3309</v>
      </c>
      <c r="AX17" s="117">
        <f t="shared" si="15"/>
        <v>11645</v>
      </c>
      <c r="AY17" s="105" t="s">
        <v>10</v>
      </c>
      <c r="AZ17" s="6"/>
      <c r="BA17" s="6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11" customFormat="1" ht="44.25" customHeight="1">
      <c r="A18" s="105" t="s">
        <v>27</v>
      </c>
      <c r="B18" s="106">
        <v>11619811</v>
      </c>
      <c r="C18" s="107">
        <v>2478735</v>
      </c>
      <c r="D18" s="108">
        <v>14098546</v>
      </c>
      <c r="E18" s="107">
        <v>56791</v>
      </c>
      <c r="F18" s="109">
        <v>9062</v>
      </c>
      <c r="G18" s="114">
        <v>0</v>
      </c>
      <c r="H18" s="110">
        <v>33205</v>
      </c>
      <c r="I18" s="108">
        <v>42267</v>
      </c>
      <c r="J18" s="111">
        <v>32286</v>
      </c>
      <c r="K18" s="118">
        <v>0</v>
      </c>
      <c r="L18" s="109">
        <v>0</v>
      </c>
      <c r="M18" s="111">
        <v>131344</v>
      </c>
      <c r="N18" s="106">
        <v>52</v>
      </c>
      <c r="O18" s="112">
        <v>7144</v>
      </c>
      <c r="P18" s="112">
        <v>76877</v>
      </c>
      <c r="Q18" s="107">
        <v>84073</v>
      </c>
      <c r="R18" s="113">
        <v>4558</v>
      </c>
      <c r="S18" s="110">
        <v>12635</v>
      </c>
      <c r="T18" s="108">
        <v>17193</v>
      </c>
      <c r="U18" s="114">
        <v>0</v>
      </c>
      <c r="V18" s="114">
        <v>0</v>
      </c>
      <c r="W18" s="114">
        <v>0</v>
      </c>
      <c r="X18" s="108">
        <v>17193</v>
      </c>
      <c r="Y18" s="114">
        <v>3141</v>
      </c>
      <c r="Z18" s="115">
        <v>235751</v>
      </c>
      <c r="AA18" s="105" t="s">
        <v>27</v>
      </c>
      <c r="AB18" s="105" t="s">
        <v>27</v>
      </c>
      <c r="AC18" s="113">
        <v>100710</v>
      </c>
      <c r="AD18" s="110">
        <v>1819</v>
      </c>
      <c r="AE18" s="110">
        <v>102529</v>
      </c>
      <c r="AF18" s="115">
        <f t="shared" si="1"/>
        <v>133222</v>
      </c>
      <c r="AG18" s="113">
        <f t="shared" si="0"/>
        <v>1.7</v>
      </c>
      <c r="AH18" s="108">
        <f>ROUND(AF18/B18*100,1)</f>
        <v>1.1</v>
      </c>
      <c r="AI18" s="109">
        <v>18</v>
      </c>
      <c r="AJ18" s="116">
        <v>4</v>
      </c>
      <c r="AK18" s="113">
        <f t="shared" si="2"/>
        <v>645545</v>
      </c>
      <c r="AL18" s="110">
        <f t="shared" si="3"/>
        <v>137708</v>
      </c>
      <c r="AM18" s="108">
        <f t="shared" si="4"/>
        <v>783253</v>
      </c>
      <c r="AN18" s="110">
        <f t="shared" si="5"/>
        <v>3155</v>
      </c>
      <c r="AO18" s="110">
        <f t="shared" si="6"/>
        <v>503</v>
      </c>
      <c r="AP18" s="110">
        <f t="shared" si="7"/>
        <v>0</v>
      </c>
      <c r="AQ18" s="110">
        <f t="shared" si="8"/>
        <v>1845</v>
      </c>
      <c r="AR18" s="110">
        <f t="shared" si="9"/>
        <v>1794</v>
      </c>
      <c r="AS18" s="110">
        <f t="shared" si="10"/>
        <v>0</v>
      </c>
      <c r="AT18" s="110">
        <f t="shared" si="11"/>
        <v>0</v>
      </c>
      <c r="AU18" s="110">
        <f t="shared" si="12"/>
        <v>7297</v>
      </c>
      <c r="AV18" s="113">
        <f t="shared" si="13"/>
        <v>3</v>
      </c>
      <c r="AW18" s="108">
        <f t="shared" si="14"/>
        <v>4671</v>
      </c>
      <c r="AX18" s="117">
        <f t="shared" si="15"/>
        <v>13097</v>
      </c>
      <c r="AY18" s="105" t="s">
        <v>27</v>
      </c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s="11" customFormat="1" ht="44.25" customHeight="1">
      <c r="A19" s="105" t="s">
        <v>20</v>
      </c>
      <c r="B19" s="106">
        <v>13773962</v>
      </c>
      <c r="C19" s="107">
        <v>2681706</v>
      </c>
      <c r="D19" s="108">
        <v>16455668</v>
      </c>
      <c r="E19" s="107">
        <v>125116</v>
      </c>
      <c r="F19" s="109">
        <v>15450</v>
      </c>
      <c r="G19" s="114">
        <v>0</v>
      </c>
      <c r="H19" s="110">
        <v>55743</v>
      </c>
      <c r="I19" s="108">
        <v>71193</v>
      </c>
      <c r="J19" s="111">
        <v>52140</v>
      </c>
      <c r="K19" s="111">
        <v>11665</v>
      </c>
      <c r="L19" s="109">
        <v>30</v>
      </c>
      <c r="M19" s="111">
        <v>260144</v>
      </c>
      <c r="N19" s="106">
        <v>116</v>
      </c>
      <c r="O19" s="112">
        <v>8291</v>
      </c>
      <c r="P19" s="112">
        <v>6884</v>
      </c>
      <c r="Q19" s="107">
        <v>15291</v>
      </c>
      <c r="R19" s="113">
        <v>0</v>
      </c>
      <c r="S19" s="110">
        <v>14748</v>
      </c>
      <c r="T19" s="108">
        <v>14748</v>
      </c>
      <c r="U19" s="114">
        <v>0</v>
      </c>
      <c r="V19" s="114">
        <v>0</v>
      </c>
      <c r="W19" s="114">
        <v>240</v>
      </c>
      <c r="X19" s="108">
        <v>14988</v>
      </c>
      <c r="Y19" s="114">
        <v>173850</v>
      </c>
      <c r="Z19" s="115">
        <v>464273</v>
      </c>
      <c r="AA19" s="105" t="s">
        <v>20</v>
      </c>
      <c r="AB19" s="105" t="s">
        <v>20</v>
      </c>
      <c r="AC19" s="113">
        <v>139990</v>
      </c>
      <c r="AD19" s="110">
        <v>982</v>
      </c>
      <c r="AE19" s="110">
        <v>140972</v>
      </c>
      <c r="AF19" s="115">
        <f t="shared" si="1"/>
        <v>323301</v>
      </c>
      <c r="AG19" s="113">
        <f t="shared" si="0"/>
        <v>2.8</v>
      </c>
      <c r="AH19" s="108">
        <v>1</v>
      </c>
      <c r="AI19" s="109">
        <v>34</v>
      </c>
      <c r="AJ19" s="116">
        <v>9</v>
      </c>
      <c r="AK19" s="113">
        <f t="shared" si="2"/>
        <v>405117</v>
      </c>
      <c r="AL19" s="110">
        <f t="shared" si="3"/>
        <v>78874</v>
      </c>
      <c r="AM19" s="108">
        <f t="shared" si="4"/>
        <v>483990</v>
      </c>
      <c r="AN19" s="110">
        <f t="shared" si="5"/>
        <v>3680</v>
      </c>
      <c r="AO19" s="110">
        <f t="shared" si="6"/>
        <v>454</v>
      </c>
      <c r="AP19" s="110">
        <f t="shared" si="7"/>
        <v>0</v>
      </c>
      <c r="AQ19" s="110">
        <f t="shared" si="8"/>
        <v>1640</v>
      </c>
      <c r="AR19" s="110">
        <f t="shared" si="9"/>
        <v>1534</v>
      </c>
      <c r="AS19" s="110">
        <f t="shared" si="10"/>
        <v>343</v>
      </c>
      <c r="AT19" s="110">
        <f t="shared" si="11"/>
        <v>1</v>
      </c>
      <c r="AU19" s="110">
        <f t="shared" si="12"/>
        <v>7651</v>
      </c>
      <c r="AV19" s="113">
        <f t="shared" si="13"/>
        <v>3</v>
      </c>
      <c r="AW19" s="108">
        <f t="shared" si="14"/>
        <v>450</v>
      </c>
      <c r="AX19" s="117">
        <f t="shared" si="15"/>
        <v>13655</v>
      </c>
      <c r="AY19" s="105" t="s">
        <v>20</v>
      </c>
      <c r="AZ19" s="6"/>
      <c r="BA19" s="6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s="11" customFormat="1" ht="44.25" customHeight="1">
      <c r="A20" s="105" t="s">
        <v>21</v>
      </c>
      <c r="B20" s="106">
        <v>7637192</v>
      </c>
      <c r="C20" s="107">
        <v>1752848</v>
      </c>
      <c r="D20" s="108">
        <v>9390040</v>
      </c>
      <c r="E20" s="107">
        <v>65365</v>
      </c>
      <c r="F20" s="109">
        <v>4987</v>
      </c>
      <c r="G20" s="114">
        <v>0</v>
      </c>
      <c r="H20" s="110">
        <v>27189</v>
      </c>
      <c r="I20" s="108">
        <v>32176</v>
      </c>
      <c r="J20" s="111">
        <v>16641</v>
      </c>
      <c r="K20" s="111">
        <v>6635</v>
      </c>
      <c r="L20" s="109">
        <v>0</v>
      </c>
      <c r="M20" s="111">
        <v>120817</v>
      </c>
      <c r="N20" s="106">
        <v>61</v>
      </c>
      <c r="O20" s="120">
        <v>0</v>
      </c>
      <c r="P20" s="112">
        <v>3397</v>
      </c>
      <c r="Q20" s="107">
        <v>3458</v>
      </c>
      <c r="R20" s="113">
        <v>0</v>
      </c>
      <c r="S20" s="110">
        <v>0</v>
      </c>
      <c r="T20" s="108">
        <v>0</v>
      </c>
      <c r="U20" s="114">
        <v>0</v>
      </c>
      <c r="V20" s="114">
        <v>0</v>
      </c>
      <c r="W20" s="114">
        <v>0</v>
      </c>
      <c r="X20" s="108">
        <v>0</v>
      </c>
      <c r="Y20" s="114">
        <v>0</v>
      </c>
      <c r="Z20" s="115">
        <v>124275</v>
      </c>
      <c r="AA20" s="105" t="s">
        <v>21</v>
      </c>
      <c r="AB20" s="105" t="s">
        <v>21</v>
      </c>
      <c r="AC20" s="113">
        <v>81622</v>
      </c>
      <c r="AD20" s="110">
        <v>0</v>
      </c>
      <c r="AE20" s="110">
        <v>81622</v>
      </c>
      <c r="AF20" s="115">
        <f t="shared" si="1"/>
        <v>42653</v>
      </c>
      <c r="AG20" s="113">
        <f t="shared" si="0"/>
        <v>1.3</v>
      </c>
      <c r="AH20" s="108">
        <f aca="true" t="shared" si="16" ref="AH20:AH25">ROUND(AF20/B20*100,1)</f>
        <v>0.6</v>
      </c>
      <c r="AI20" s="109">
        <v>22</v>
      </c>
      <c r="AJ20" s="116">
        <v>0</v>
      </c>
      <c r="AK20" s="113">
        <f t="shared" si="2"/>
        <v>347145</v>
      </c>
      <c r="AL20" s="110">
        <f t="shared" si="3"/>
        <v>79675</v>
      </c>
      <c r="AM20" s="108">
        <f t="shared" si="4"/>
        <v>426820</v>
      </c>
      <c r="AN20" s="110">
        <f t="shared" si="5"/>
        <v>2971</v>
      </c>
      <c r="AO20" s="110">
        <f t="shared" si="6"/>
        <v>227</v>
      </c>
      <c r="AP20" s="110">
        <f t="shared" si="7"/>
        <v>0</v>
      </c>
      <c r="AQ20" s="110">
        <f t="shared" si="8"/>
        <v>1236</v>
      </c>
      <c r="AR20" s="110">
        <f t="shared" si="9"/>
        <v>756</v>
      </c>
      <c r="AS20" s="110">
        <f t="shared" si="10"/>
        <v>302</v>
      </c>
      <c r="AT20" s="110">
        <f t="shared" si="11"/>
        <v>0</v>
      </c>
      <c r="AU20" s="110">
        <f t="shared" si="12"/>
        <v>5492</v>
      </c>
      <c r="AV20" s="113">
        <f t="shared" si="13"/>
        <v>3</v>
      </c>
      <c r="AW20" s="108">
        <f t="shared" si="14"/>
        <v>157</v>
      </c>
      <c r="AX20" s="117">
        <f t="shared" si="15"/>
        <v>5649</v>
      </c>
      <c r="AY20" s="105" t="s">
        <v>21</v>
      </c>
      <c r="AZ20" s="6"/>
      <c r="BA20" s="6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11" customFormat="1" ht="44.25" customHeight="1">
      <c r="A21" s="105" t="s">
        <v>22</v>
      </c>
      <c r="B21" s="106">
        <v>8280887</v>
      </c>
      <c r="C21" s="107">
        <v>1806947</v>
      </c>
      <c r="D21" s="108">
        <v>10087834</v>
      </c>
      <c r="E21" s="107">
        <v>57567</v>
      </c>
      <c r="F21" s="109">
        <v>12067</v>
      </c>
      <c r="G21" s="114">
        <v>111</v>
      </c>
      <c r="H21" s="110">
        <v>6545</v>
      </c>
      <c r="I21" s="108">
        <v>18723</v>
      </c>
      <c r="J21" s="111">
        <v>15014</v>
      </c>
      <c r="K21" s="118">
        <v>0</v>
      </c>
      <c r="L21" s="109">
        <v>35</v>
      </c>
      <c r="M21" s="111">
        <v>91339</v>
      </c>
      <c r="N21" s="106">
        <v>29</v>
      </c>
      <c r="O21" s="112">
        <v>10888</v>
      </c>
      <c r="P21" s="112">
        <v>67373</v>
      </c>
      <c r="Q21" s="107">
        <v>78290</v>
      </c>
      <c r="R21" s="113">
        <v>0</v>
      </c>
      <c r="S21" s="110">
        <v>0</v>
      </c>
      <c r="T21" s="108">
        <v>0</v>
      </c>
      <c r="U21" s="114">
        <v>0</v>
      </c>
      <c r="V21" s="114">
        <v>0</v>
      </c>
      <c r="W21" s="114">
        <v>0</v>
      </c>
      <c r="X21" s="108">
        <v>0</v>
      </c>
      <c r="Y21" s="114">
        <v>12196</v>
      </c>
      <c r="Z21" s="115">
        <v>181825</v>
      </c>
      <c r="AA21" s="105" t="s">
        <v>22</v>
      </c>
      <c r="AB21" s="105" t="s">
        <v>22</v>
      </c>
      <c r="AC21" s="113">
        <v>94047</v>
      </c>
      <c r="AD21" s="110">
        <v>532</v>
      </c>
      <c r="AE21" s="110">
        <v>94579</v>
      </c>
      <c r="AF21" s="115">
        <f t="shared" si="1"/>
        <v>87246</v>
      </c>
      <c r="AG21" s="113">
        <f t="shared" si="0"/>
        <v>1.8</v>
      </c>
      <c r="AH21" s="108">
        <f t="shared" si="16"/>
        <v>1.1</v>
      </c>
      <c r="AI21" s="109">
        <v>18</v>
      </c>
      <c r="AJ21" s="116">
        <v>4</v>
      </c>
      <c r="AK21" s="113">
        <f t="shared" si="2"/>
        <v>460049</v>
      </c>
      <c r="AL21" s="110">
        <f t="shared" si="3"/>
        <v>100386</v>
      </c>
      <c r="AM21" s="108">
        <f t="shared" si="4"/>
        <v>560435</v>
      </c>
      <c r="AN21" s="110">
        <f t="shared" si="5"/>
        <v>3198</v>
      </c>
      <c r="AO21" s="110">
        <f t="shared" si="6"/>
        <v>670</v>
      </c>
      <c r="AP21" s="110">
        <f t="shared" si="7"/>
        <v>6</v>
      </c>
      <c r="AQ21" s="110">
        <f t="shared" si="8"/>
        <v>364</v>
      </c>
      <c r="AR21" s="110">
        <f t="shared" si="9"/>
        <v>834</v>
      </c>
      <c r="AS21" s="110">
        <f t="shared" si="10"/>
        <v>0</v>
      </c>
      <c r="AT21" s="110">
        <f t="shared" si="11"/>
        <v>2</v>
      </c>
      <c r="AU21" s="110">
        <f t="shared" si="12"/>
        <v>5074</v>
      </c>
      <c r="AV21" s="113">
        <f t="shared" si="13"/>
        <v>2</v>
      </c>
      <c r="AW21" s="108">
        <f t="shared" si="14"/>
        <v>4349</v>
      </c>
      <c r="AX21" s="117">
        <f t="shared" si="15"/>
        <v>10101</v>
      </c>
      <c r="AY21" s="105" t="s">
        <v>22</v>
      </c>
      <c r="AZ21" s="6"/>
      <c r="BA21" s="6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11" customFormat="1" ht="44.25" customHeight="1">
      <c r="A22" s="105" t="s">
        <v>23</v>
      </c>
      <c r="B22" s="106">
        <v>5811854</v>
      </c>
      <c r="C22" s="107">
        <v>1313510</v>
      </c>
      <c r="D22" s="108">
        <v>7125364</v>
      </c>
      <c r="E22" s="107">
        <v>85058</v>
      </c>
      <c r="F22" s="109">
        <v>0</v>
      </c>
      <c r="G22" s="114">
        <v>0</v>
      </c>
      <c r="H22" s="110">
        <v>35549</v>
      </c>
      <c r="I22" s="108">
        <v>35549</v>
      </c>
      <c r="J22" s="111">
        <v>21741</v>
      </c>
      <c r="K22" s="118">
        <v>0</v>
      </c>
      <c r="L22" s="109">
        <v>0</v>
      </c>
      <c r="M22" s="111">
        <v>142348</v>
      </c>
      <c r="N22" s="106">
        <v>218</v>
      </c>
      <c r="O22" s="120">
        <v>0</v>
      </c>
      <c r="P22" s="112">
        <v>82813</v>
      </c>
      <c r="Q22" s="107">
        <v>83031</v>
      </c>
      <c r="R22" s="113">
        <v>1805</v>
      </c>
      <c r="S22" s="110">
        <v>7260</v>
      </c>
      <c r="T22" s="108">
        <v>9065</v>
      </c>
      <c r="U22" s="114">
        <v>0</v>
      </c>
      <c r="V22" s="114">
        <v>600</v>
      </c>
      <c r="W22" s="114">
        <v>978</v>
      </c>
      <c r="X22" s="108">
        <v>10643</v>
      </c>
      <c r="Y22" s="114">
        <v>18140</v>
      </c>
      <c r="Z22" s="115">
        <v>254162</v>
      </c>
      <c r="AA22" s="105" t="s">
        <v>23</v>
      </c>
      <c r="AB22" s="105" t="s">
        <v>23</v>
      </c>
      <c r="AC22" s="113">
        <v>84633</v>
      </c>
      <c r="AD22" s="110">
        <v>718</v>
      </c>
      <c r="AE22" s="110">
        <v>85351</v>
      </c>
      <c r="AF22" s="115">
        <f t="shared" si="1"/>
        <v>168811</v>
      </c>
      <c r="AG22" s="113">
        <f t="shared" si="0"/>
        <v>3.6</v>
      </c>
      <c r="AH22" s="108">
        <f t="shared" si="16"/>
        <v>2.9</v>
      </c>
      <c r="AI22" s="109">
        <v>21</v>
      </c>
      <c r="AJ22" s="116">
        <v>0</v>
      </c>
      <c r="AK22" s="113">
        <f t="shared" si="2"/>
        <v>276755</v>
      </c>
      <c r="AL22" s="110">
        <f t="shared" si="3"/>
        <v>62548</v>
      </c>
      <c r="AM22" s="108">
        <f t="shared" si="4"/>
        <v>339303</v>
      </c>
      <c r="AN22" s="110">
        <f t="shared" si="5"/>
        <v>4050</v>
      </c>
      <c r="AO22" s="110">
        <f t="shared" si="6"/>
        <v>0</v>
      </c>
      <c r="AP22" s="110">
        <f t="shared" si="7"/>
        <v>0</v>
      </c>
      <c r="AQ22" s="110">
        <f t="shared" si="8"/>
        <v>1693</v>
      </c>
      <c r="AR22" s="110">
        <f t="shared" si="9"/>
        <v>1035</v>
      </c>
      <c r="AS22" s="110">
        <f t="shared" si="10"/>
        <v>0</v>
      </c>
      <c r="AT22" s="110">
        <f t="shared" si="11"/>
        <v>0</v>
      </c>
      <c r="AU22" s="110">
        <f t="shared" si="12"/>
        <v>6778</v>
      </c>
      <c r="AV22" s="113">
        <f t="shared" si="13"/>
        <v>10</v>
      </c>
      <c r="AW22" s="108">
        <f t="shared" si="14"/>
        <v>3954</v>
      </c>
      <c r="AX22" s="117">
        <f t="shared" si="15"/>
        <v>12103</v>
      </c>
      <c r="AY22" s="105" t="s">
        <v>23</v>
      </c>
      <c r="AZ22" s="6"/>
      <c r="BA22" s="6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11" customFormat="1" ht="44.25" customHeight="1">
      <c r="A23" s="105" t="s">
        <v>24</v>
      </c>
      <c r="B23" s="106">
        <v>17201031</v>
      </c>
      <c r="C23" s="107">
        <v>3283898</v>
      </c>
      <c r="D23" s="108">
        <v>20484929</v>
      </c>
      <c r="E23" s="107">
        <v>228066</v>
      </c>
      <c r="F23" s="109">
        <v>31390</v>
      </c>
      <c r="G23" s="114">
        <v>423</v>
      </c>
      <c r="H23" s="110">
        <v>111654</v>
      </c>
      <c r="I23" s="108">
        <v>143467</v>
      </c>
      <c r="J23" s="111">
        <v>71406</v>
      </c>
      <c r="K23" s="118">
        <v>0</v>
      </c>
      <c r="L23" s="109">
        <v>0</v>
      </c>
      <c r="M23" s="111">
        <v>442939</v>
      </c>
      <c r="N23" s="106">
        <v>67</v>
      </c>
      <c r="O23" s="112">
        <v>8158</v>
      </c>
      <c r="P23" s="112">
        <v>143404</v>
      </c>
      <c r="Q23" s="107">
        <v>151629</v>
      </c>
      <c r="R23" s="113">
        <v>30008</v>
      </c>
      <c r="S23" s="110">
        <v>17010</v>
      </c>
      <c r="T23" s="108">
        <v>47018</v>
      </c>
      <c r="U23" s="114">
        <v>0</v>
      </c>
      <c r="V23" s="114">
        <v>0</v>
      </c>
      <c r="W23" s="114">
        <v>5320</v>
      </c>
      <c r="X23" s="108">
        <v>52338</v>
      </c>
      <c r="Y23" s="114">
        <v>0</v>
      </c>
      <c r="Z23" s="115">
        <v>646906</v>
      </c>
      <c r="AA23" s="105" t="s">
        <v>24</v>
      </c>
      <c r="AB23" s="105" t="s">
        <v>24</v>
      </c>
      <c r="AC23" s="113">
        <v>189200</v>
      </c>
      <c r="AD23" s="110">
        <v>1200</v>
      </c>
      <c r="AE23" s="110">
        <v>190400</v>
      </c>
      <c r="AF23" s="115">
        <f t="shared" si="1"/>
        <v>456506</v>
      </c>
      <c r="AG23" s="113">
        <f t="shared" si="0"/>
        <v>3.2</v>
      </c>
      <c r="AH23" s="108">
        <f t="shared" si="16"/>
        <v>2.7</v>
      </c>
      <c r="AI23" s="109">
        <v>59</v>
      </c>
      <c r="AJ23" s="116">
        <v>6</v>
      </c>
      <c r="AK23" s="113">
        <f t="shared" si="2"/>
        <v>291543</v>
      </c>
      <c r="AL23" s="110">
        <f t="shared" si="3"/>
        <v>55659</v>
      </c>
      <c r="AM23" s="108">
        <f t="shared" si="4"/>
        <v>347202</v>
      </c>
      <c r="AN23" s="110">
        <f t="shared" si="5"/>
        <v>3866</v>
      </c>
      <c r="AO23" s="110">
        <f t="shared" si="6"/>
        <v>532</v>
      </c>
      <c r="AP23" s="110">
        <f t="shared" si="7"/>
        <v>7</v>
      </c>
      <c r="AQ23" s="110">
        <f t="shared" si="8"/>
        <v>1892</v>
      </c>
      <c r="AR23" s="110">
        <f t="shared" si="9"/>
        <v>1210</v>
      </c>
      <c r="AS23" s="110">
        <f t="shared" si="10"/>
        <v>0</v>
      </c>
      <c r="AT23" s="110">
        <f t="shared" si="11"/>
        <v>0</v>
      </c>
      <c r="AU23" s="110">
        <f t="shared" si="12"/>
        <v>7507</v>
      </c>
      <c r="AV23" s="113">
        <f t="shared" si="13"/>
        <v>1</v>
      </c>
      <c r="AW23" s="108">
        <f t="shared" si="14"/>
        <v>2570</v>
      </c>
      <c r="AX23" s="117">
        <f t="shared" si="15"/>
        <v>10965</v>
      </c>
      <c r="AY23" s="105" t="s">
        <v>24</v>
      </c>
      <c r="AZ23" s="6"/>
      <c r="BA23" s="6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11" customFormat="1" ht="44.25" customHeight="1">
      <c r="A24" s="105" t="s">
        <v>25</v>
      </c>
      <c r="B24" s="106">
        <v>5924847</v>
      </c>
      <c r="C24" s="107">
        <v>1179603</v>
      </c>
      <c r="D24" s="108">
        <v>7104450</v>
      </c>
      <c r="E24" s="107">
        <v>74947</v>
      </c>
      <c r="F24" s="109">
        <v>6086</v>
      </c>
      <c r="G24" s="114">
        <v>0</v>
      </c>
      <c r="H24" s="110">
        <v>31968</v>
      </c>
      <c r="I24" s="108">
        <v>38054</v>
      </c>
      <c r="J24" s="111">
        <v>23349</v>
      </c>
      <c r="K24" s="118">
        <v>0</v>
      </c>
      <c r="L24" s="107">
        <v>24</v>
      </c>
      <c r="M24" s="111">
        <v>136374</v>
      </c>
      <c r="N24" s="106">
        <v>226</v>
      </c>
      <c r="O24" s="112">
        <v>5909</v>
      </c>
      <c r="P24" s="112">
        <v>51960</v>
      </c>
      <c r="Q24" s="107">
        <v>58095</v>
      </c>
      <c r="R24" s="113">
        <v>0</v>
      </c>
      <c r="S24" s="110">
        <v>0</v>
      </c>
      <c r="T24" s="108">
        <v>0</v>
      </c>
      <c r="U24" s="114">
        <v>0</v>
      </c>
      <c r="V24" s="114">
        <v>0</v>
      </c>
      <c r="W24" s="114">
        <v>0</v>
      </c>
      <c r="X24" s="108">
        <v>0</v>
      </c>
      <c r="Y24" s="114">
        <v>0</v>
      </c>
      <c r="Z24" s="115">
        <v>194469</v>
      </c>
      <c r="AA24" s="105" t="s">
        <v>25</v>
      </c>
      <c r="AB24" s="105" t="s">
        <v>25</v>
      </c>
      <c r="AC24" s="113">
        <v>67532</v>
      </c>
      <c r="AD24" s="110">
        <v>0</v>
      </c>
      <c r="AE24" s="110">
        <v>67532</v>
      </c>
      <c r="AF24" s="115">
        <f t="shared" si="1"/>
        <v>126937</v>
      </c>
      <c r="AG24" s="113">
        <f t="shared" si="0"/>
        <v>2.7</v>
      </c>
      <c r="AH24" s="108">
        <f t="shared" si="16"/>
        <v>2.1</v>
      </c>
      <c r="AI24" s="109">
        <v>20</v>
      </c>
      <c r="AJ24" s="116">
        <v>2</v>
      </c>
      <c r="AK24" s="113">
        <f t="shared" si="2"/>
        <v>296242</v>
      </c>
      <c r="AL24" s="110">
        <f t="shared" si="3"/>
        <v>58980</v>
      </c>
      <c r="AM24" s="108">
        <f t="shared" si="4"/>
        <v>355223</v>
      </c>
      <c r="AN24" s="110">
        <f t="shared" si="5"/>
        <v>3747</v>
      </c>
      <c r="AO24" s="110">
        <f t="shared" si="6"/>
        <v>304</v>
      </c>
      <c r="AP24" s="110">
        <f t="shared" si="7"/>
        <v>0</v>
      </c>
      <c r="AQ24" s="110">
        <f t="shared" si="8"/>
        <v>1598</v>
      </c>
      <c r="AR24" s="110">
        <f t="shared" si="9"/>
        <v>1167</v>
      </c>
      <c r="AS24" s="110">
        <f t="shared" si="10"/>
        <v>0</v>
      </c>
      <c r="AT24" s="110">
        <f t="shared" si="11"/>
        <v>1</v>
      </c>
      <c r="AU24" s="110">
        <f t="shared" si="12"/>
        <v>6819</v>
      </c>
      <c r="AV24" s="113">
        <f t="shared" si="13"/>
        <v>11</v>
      </c>
      <c r="AW24" s="108">
        <f t="shared" si="14"/>
        <v>2905</v>
      </c>
      <c r="AX24" s="117">
        <f t="shared" si="15"/>
        <v>9723</v>
      </c>
      <c r="AY24" s="105" t="s">
        <v>25</v>
      </c>
      <c r="AZ24" s="6"/>
      <c r="BA24" s="6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11" customFormat="1" ht="75.75" customHeight="1">
      <c r="A25" s="123" t="s">
        <v>11</v>
      </c>
      <c r="B25" s="122">
        <f aca="true" t="shared" si="17" ref="B25:L25">SUM(B12:B24)</f>
        <v>198059642</v>
      </c>
      <c r="C25" s="124">
        <f t="shared" si="17"/>
        <v>44310215</v>
      </c>
      <c r="D25" s="108">
        <f t="shared" si="17"/>
        <v>242369857</v>
      </c>
      <c r="E25" s="113">
        <f t="shared" si="17"/>
        <v>1590010</v>
      </c>
      <c r="F25" s="113">
        <f>SUM(F12:F24)</f>
        <v>214511</v>
      </c>
      <c r="G25" s="125">
        <f>SUM(G12:G24)</f>
        <v>2230</v>
      </c>
      <c r="H25" s="125">
        <f>SUM(H12:H24)</f>
        <v>761171</v>
      </c>
      <c r="I25" s="124">
        <f>SUM(I12:I24)</f>
        <v>977912</v>
      </c>
      <c r="J25" s="115">
        <f t="shared" si="17"/>
        <v>504569</v>
      </c>
      <c r="K25" s="115">
        <f t="shared" si="17"/>
        <v>40464</v>
      </c>
      <c r="L25" s="117">
        <f t="shared" si="17"/>
        <v>399</v>
      </c>
      <c r="M25" s="115">
        <f>E25+I25+J25+K25+L25</f>
        <v>3113354</v>
      </c>
      <c r="N25" s="122">
        <f aca="true" t="shared" si="18" ref="N25:Y25">SUM(N12:N24)</f>
        <v>2027</v>
      </c>
      <c r="O25" s="125">
        <f t="shared" si="18"/>
        <v>96366</v>
      </c>
      <c r="P25" s="110">
        <f t="shared" si="18"/>
        <v>1106836</v>
      </c>
      <c r="Q25" s="108">
        <f t="shared" si="18"/>
        <v>1205229</v>
      </c>
      <c r="R25" s="122">
        <f t="shared" si="18"/>
        <v>67545</v>
      </c>
      <c r="S25" s="125">
        <f t="shared" si="18"/>
        <v>178113</v>
      </c>
      <c r="T25" s="108">
        <f t="shared" si="18"/>
        <v>245658</v>
      </c>
      <c r="U25" s="122">
        <f t="shared" si="18"/>
        <v>0</v>
      </c>
      <c r="V25" s="125">
        <f t="shared" si="18"/>
        <v>600</v>
      </c>
      <c r="W25" s="125">
        <f t="shared" si="18"/>
        <v>6543</v>
      </c>
      <c r="X25" s="108">
        <f>SUM(T25:W25)</f>
        <v>252801</v>
      </c>
      <c r="Y25" s="113">
        <f t="shared" si="18"/>
        <v>540218</v>
      </c>
      <c r="Z25" s="113">
        <f>M25+Q25+X25+Y25</f>
        <v>5111602</v>
      </c>
      <c r="AA25" s="123" t="s">
        <v>11</v>
      </c>
      <c r="AB25" s="123" t="s">
        <v>11</v>
      </c>
      <c r="AC25" s="122">
        <f>SUM(AC12:AC24)</f>
        <v>2076602</v>
      </c>
      <c r="AD25" s="125">
        <f>SUM(AD12:AD24)</f>
        <v>19310</v>
      </c>
      <c r="AE25" s="110">
        <f>AC25+AD25</f>
        <v>2095912</v>
      </c>
      <c r="AF25" s="115">
        <f t="shared" si="1"/>
        <v>3015690</v>
      </c>
      <c r="AG25" s="113">
        <f>ROUND(Z25/D25*100,1)</f>
        <v>2.1</v>
      </c>
      <c r="AH25" s="108">
        <f t="shared" si="16"/>
        <v>1.5</v>
      </c>
      <c r="AI25" s="122">
        <f>SUM(AI12:AI24)</f>
        <v>450</v>
      </c>
      <c r="AJ25" s="108">
        <f>SUM(AJ12:AJ24)</f>
        <v>62</v>
      </c>
      <c r="AK25" s="113">
        <f t="shared" si="2"/>
        <v>440133</v>
      </c>
      <c r="AL25" s="110">
        <f t="shared" si="3"/>
        <v>98467</v>
      </c>
      <c r="AM25" s="108">
        <f t="shared" si="4"/>
        <v>538600</v>
      </c>
      <c r="AN25" s="110">
        <f t="shared" si="5"/>
        <v>3533</v>
      </c>
      <c r="AO25" s="110">
        <f t="shared" si="6"/>
        <v>477</v>
      </c>
      <c r="AP25" s="110">
        <f t="shared" si="7"/>
        <v>5</v>
      </c>
      <c r="AQ25" s="110">
        <f t="shared" si="8"/>
        <v>1691</v>
      </c>
      <c r="AR25" s="110">
        <f t="shared" si="9"/>
        <v>1121</v>
      </c>
      <c r="AS25" s="110">
        <f t="shared" si="10"/>
        <v>90</v>
      </c>
      <c r="AT25" s="110">
        <f t="shared" si="11"/>
        <v>1</v>
      </c>
      <c r="AU25" s="110">
        <f t="shared" si="12"/>
        <v>6919</v>
      </c>
      <c r="AV25" s="113">
        <f t="shared" si="13"/>
        <v>5</v>
      </c>
      <c r="AW25" s="108">
        <f t="shared" si="14"/>
        <v>2678</v>
      </c>
      <c r="AX25" s="117">
        <f t="shared" si="15"/>
        <v>11359</v>
      </c>
      <c r="AY25" s="123" t="s">
        <v>11</v>
      </c>
      <c r="AZ25" s="6"/>
      <c r="BA25" s="6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11" customFormat="1" ht="44.25" customHeight="1">
      <c r="A26" s="105" t="s">
        <v>12</v>
      </c>
      <c r="B26" s="106">
        <v>3325743</v>
      </c>
      <c r="C26" s="107">
        <v>602821</v>
      </c>
      <c r="D26" s="108">
        <v>3928564</v>
      </c>
      <c r="E26" s="107">
        <v>47736</v>
      </c>
      <c r="F26" s="109">
        <v>4982</v>
      </c>
      <c r="G26" s="114">
        <v>47</v>
      </c>
      <c r="H26" s="110">
        <v>20253</v>
      </c>
      <c r="I26" s="108">
        <v>25282</v>
      </c>
      <c r="J26" s="111">
        <v>23340</v>
      </c>
      <c r="K26" s="118">
        <v>0</v>
      </c>
      <c r="L26" s="107">
        <v>15</v>
      </c>
      <c r="M26" s="111">
        <v>96373</v>
      </c>
      <c r="N26" s="119">
        <v>36</v>
      </c>
      <c r="O26" s="114">
        <v>404</v>
      </c>
      <c r="P26" s="114">
        <v>1092</v>
      </c>
      <c r="Q26" s="108">
        <v>1532</v>
      </c>
      <c r="R26" s="113">
        <v>0</v>
      </c>
      <c r="S26" s="110">
        <v>0</v>
      </c>
      <c r="T26" s="108">
        <v>0</v>
      </c>
      <c r="U26" s="114">
        <v>0</v>
      </c>
      <c r="V26" s="114">
        <v>0</v>
      </c>
      <c r="W26" s="114">
        <v>0</v>
      </c>
      <c r="X26" s="108">
        <v>0</v>
      </c>
      <c r="Y26" s="114">
        <v>44461</v>
      </c>
      <c r="Z26" s="115">
        <v>142366</v>
      </c>
      <c r="AA26" s="105" t="s">
        <v>12</v>
      </c>
      <c r="AB26" s="105" t="s">
        <v>12</v>
      </c>
      <c r="AC26" s="113">
        <v>39119</v>
      </c>
      <c r="AD26" s="110">
        <v>248</v>
      </c>
      <c r="AE26" s="110">
        <v>39367</v>
      </c>
      <c r="AF26" s="115">
        <f t="shared" si="1"/>
        <v>102999</v>
      </c>
      <c r="AG26" s="113">
        <f>Z26/D26*100</f>
        <v>3.623868670588032</v>
      </c>
      <c r="AH26" s="108">
        <f>AF26/B26*100</f>
        <v>3.097022229318381</v>
      </c>
      <c r="AI26" s="109">
        <v>14</v>
      </c>
      <c r="AJ26" s="116">
        <v>0</v>
      </c>
      <c r="AK26" s="113">
        <f t="shared" si="2"/>
        <v>237553</v>
      </c>
      <c r="AL26" s="110">
        <f t="shared" si="3"/>
        <v>43059</v>
      </c>
      <c r="AM26" s="108">
        <f t="shared" si="4"/>
        <v>280612</v>
      </c>
      <c r="AN26" s="110">
        <f t="shared" si="5"/>
        <v>3410</v>
      </c>
      <c r="AO26" s="110">
        <f t="shared" si="6"/>
        <v>356</v>
      </c>
      <c r="AP26" s="110">
        <f t="shared" si="7"/>
        <v>3</v>
      </c>
      <c r="AQ26" s="110">
        <f t="shared" si="8"/>
        <v>1447</v>
      </c>
      <c r="AR26" s="110">
        <f t="shared" si="9"/>
        <v>1667</v>
      </c>
      <c r="AS26" s="110">
        <f t="shared" si="10"/>
        <v>0</v>
      </c>
      <c r="AT26" s="110">
        <f t="shared" si="11"/>
        <v>1</v>
      </c>
      <c r="AU26" s="110">
        <f t="shared" si="12"/>
        <v>6884</v>
      </c>
      <c r="AV26" s="113">
        <f t="shared" si="13"/>
        <v>3</v>
      </c>
      <c r="AW26" s="108">
        <f t="shared" si="14"/>
        <v>109</v>
      </c>
      <c r="AX26" s="117">
        <f t="shared" si="15"/>
        <v>10169</v>
      </c>
      <c r="AY26" s="105" t="s">
        <v>12</v>
      </c>
      <c r="AZ26" s="6"/>
      <c r="BA26" s="6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11" customFormat="1" ht="44.25" customHeight="1">
      <c r="A27" s="105" t="s">
        <v>13</v>
      </c>
      <c r="B27" s="106">
        <v>3403979</v>
      </c>
      <c r="C27" s="107">
        <v>454171</v>
      </c>
      <c r="D27" s="108">
        <v>3858150</v>
      </c>
      <c r="E27" s="107">
        <v>32099</v>
      </c>
      <c r="F27" s="109">
        <v>4847</v>
      </c>
      <c r="G27" s="114">
        <v>54</v>
      </c>
      <c r="H27" s="110">
        <v>15103</v>
      </c>
      <c r="I27" s="108">
        <v>20004</v>
      </c>
      <c r="J27" s="111">
        <v>15250</v>
      </c>
      <c r="K27" s="118">
        <v>0</v>
      </c>
      <c r="L27" s="109">
        <v>0</v>
      </c>
      <c r="M27" s="111">
        <v>67353</v>
      </c>
      <c r="N27" s="119">
        <v>75</v>
      </c>
      <c r="O27" s="114">
        <v>0</v>
      </c>
      <c r="P27" s="114">
        <v>5257</v>
      </c>
      <c r="Q27" s="108">
        <v>5332</v>
      </c>
      <c r="R27" s="113">
        <v>0</v>
      </c>
      <c r="S27" s="110">
        <v>0</v>
      </c>
      <c r="T27" s="108">
        <v>0</v>
      </c>
      <c r="U27" s="114">
        <v>0</v>
      </c>
      <c r="V27" s="114">
        <v>0</v>
      </c>
      <c r="W27" s="114">
        <v>0</v>
      </c>
      <c r="X27" s="108">
        <v>0</v>
      </c>
      <c r="Y27" s="114">
        <v>0</v>
      </c>
      <c r="Z27" s="115">
        <v>72685</v>
      </c>
      <c r="AA27" s="105" t="s">
        <v>13</v>
      </c>
      <c r="AB27" s="105" t="s">
        <v>13</v>
      </c>
      <c r="AC27" s="113">
        <v>22473</v>
      </c>
      <c r="AD27" s="114">
        <v>60</v>
      </c>
      <c r="AE27" s="110">
        <v>22533</v>
      </c>
      <c r="AF27" s="115">
        <f t="shared" si="1"/>
        <v>50152</v>
      </c>
      <c r="AG27" s="113">
        <f>Z27/D27*100</f>
        <v>1.8839340098233608</v>
      </c>
      <c r="AH27" s="108">
        <f>AF27/B27*100</f>
        <v>1.4733345887268987</v>
      </c>
      <c r="AI27" s="109">
        <v>9</v>
      </c>
      <c r="AJ27" s="116">
        <v>1</v>
      </c>
      <c r="AK27" s="113">
        <f t="shared" si="2"/>
        <v>378220</v>
      </c>
      <c r="AL27" s="110">
        <f t="shared" si="3"/>
        <v>50463</v>
      </c>
      <c r="AM27" s="108">
        <f t="shared" si="4"/>
        <v>428683</v>
      </c>
      <c r="AN27" s="110">
        <f t="shared" si="5"/>
        <v>3567</v>
      </c>
      <c r="AO27" s="110">
        <f t="shared" si="6"/>
        <v>539</v>
      </c>
      <c r="AP27" s="110">
        <f t="shared" si="7"/>
        <v>6</v>
      </c>
      <c r="AQ27" s="110">
        <f t="shared" si="8"/>
        <v>1678</v>
      </c>
      <c r="AR27" s="110">
        <f t="shared" si="9"/>
        <v>1694</v>
      </c>
      <c r="AS27" s="110">
        <f t="shared" si="10"/>
        <v>0</v>
      </c>
      <c r="AT27" s="110">
        <f t="shared" si="11"/>
        <v>0</v>
      </c>
      <c r="AU27" s="110">
        <f t="shared" si="12"/>
        <v>7484</v>
      </c>
      <c r="AV27" s="113">
        <f t="shared" si="13"/>
        <v>8</v>
      </c>
      <c r="AW27" s="108">
        <f t="shared" si="14"/>
        <v>592</v>
      </c>
      <c r="AX27" s="117">
        <f t="shared" si="15"/>
        <v>8076</v>
      </c>
      <c r="AY27" s="105" t="s">
        <v>13</v>
      </c>
      <c r="AZ27" s="6"/>
      <c r="BA27" s="6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s="11" customFormat="1" ht="44.25" customHeight="1">
      <c r="A28" s="105" t="s">
        <v>28</v>
      </c>
      <c r="B28" s="106">
        <v>3022238</v>
      </c>
      <c r="C28" s="107">
        <v>535748</v>
      </c>
      <c r="D28" s="108">
        <v>3557986</v>
      </c>
      <c r="E28" s="107">
        <v>42909</v>
      </c>
      <c r="F28" s="109">
        <v>3517</v>
      </c>
      <c r="G28" s="114">
        <v>0</v>
      </c>
      <c r="H28" s="110">
        <v>21773</v>
      </c>
      <c r="I28" s="108">
        <v>25290</v>
      </c>
      <c r="J28" s="111">
        <v>21228</v>
      </c>
      <c r="K28" s="118">
        <v>0</v>
      </c>
      <c r="L28" s="109">
        <v>0</v>
      </c>
      <c r="M28" s="111">
        <v>89427</v>
      </c>
      <c r="N28" s="119">
        <v>24</v>
      </c>
      <c r="O28" s="114">
        <v>0</v>
      </c>
      <c r="P28" s="114">
        <v>1051</v>
      </c>
      <c r="Q28" s="108">
        <v>1075</v>
      </c>
      <c r="R28" s="109">
        <v>692</v>
      </c>
      <c r="S28" s="114">
        <v>2947</v>
      </c>
      <c r="T28" s="108">
        <v>3639</v>
      </c>
      <c r="U28" s="114">
        <v>0</v>
      </c>
      <c r="V28" s="114">
        <v>0</v>
      </c>
      <c r="W28" s="114">
        <v>0</v>
      </c>
      <c r="X28" s="108">
        <v>3639</v>
      </c>
      <c r="Y28" s="114">
        <v>0</v>
      </c>
      <c r="Z28" s="115">
        <v>94141</v>
      </c>
      <c r="AA28" s="105" t="s">
        <v>28</v>
      </c>
      <c r="AB28" s="105" t="s">
        <v>28</v>
      </c>
      <c r="AC28" s="113">
        <v>31281</v>
      </c>
      <c r="AD28" s="114">
        <v>276</v>
      </c>
      <c r="AE28" s="110">
        <v>31557</v>
      </c>
      <c r="AF28" s="115">
        <f t="shared" si="1"/>
        <v>62584</v>
      </c>
      <c r="AG28" s="113">
        <f aca="true" t="shared" si="19" ref="AG28:AG33">Z28/D28*100</f>
        <v>2.645906982208474</v>
      </c>
      <c r="AH28" s="108">
        <f aca="true" t="shared" si="20" ref="AH28:AH33">AF28/B28*100</f>
        <v>2.0707833069400885</v>
      </c>
      <c r="AI28" s="109">
        <v>12</v>
      </c>
      <c r="AJ28" s="116">
        <v>0</v>
      </c>
      <c r="AK28" s="113">
        <f t="shared" si="2"/>
        <v>251853</v>
      </c>
      <c r="AL28" s="110">
        <f t="shared" si="3"/>
        <v>44646</v>
      </c>
      <c r="AM28" s="108">
        <f t="shared" si="4"/>
        <v>296499</v>
      </c>
      <c r="AN28" s="110">
        <f t="shared" si="5"/>
        <v>3576</v>
      </c>
      <c r="AO28" s="110">
        <f t="shared" si="6"/>
        <v>293</v>
      </c>
      <c r="AP28" s="110">
        <f t="shared" si="7"/>
        <v>0</v>
      </c>
      <c r="AQ28" s="110">
        <f t="shared" si="8"/>
        <v>1814</v>
      </c>
      <c r="AR28" s="110">
        <f t="shared" si="9"/>
        <v>1769</v>
      </c>
      <c r="AS28" s="110">
        <f t="shared" si="10"/>
        <v>0</v>
      </c>
      <c r="AT28" s="110">
        <f t="shared" si="11"/>
        <v>0</v>
      </c>
      <c r="AU28" s="110">
        <f t="shared" si="12"/>
        <v>7452</v>
      </c>
      <c r="AV28" s="113">
        <f t="shared" si="13"/>
        <v>2</v>
      </c>
      <c r="AW28" s="108">
        <f t="shared" si="14"/>
        <v>90</v>
      </c>
      <c r="AX28" s="117">
        <f t="shared" si="15"/>
        <v>7845</v>
      </c>
      <c r="AY28" s="105" t="s">
        <v>28</v>
      </c>
      <c r="AZ28" s="6"/>
      <c r="BA28" s="6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s="11" customFormat="1" ht="44.25" customHeight="1">
      <c r="A29" s="105" t="s">
        <v>14</v>
      </c>
      <c r="B29" s="106">
        <v>851933</v>
      </c>
      <c r="C29" s="107">
        <v>155572</v>
      </c>
      <c r="D29" s="108">
        <v>1007505</v>
      </c>
      <c r="E29" s="107">
        <v>17493</v>
      </c>
      <c r="F29" s="109">
        <v>819</v>
      </c>
      <c r="G29" s="114">
        <v>0</v>
      </c>
      <c r="H29" s="110">
        <v>8708</v>
      </c>
      <c r="I29" s="108">
        <v>9527</v>
      </c>
      <c r="J29" s="111">
        <v>7387</v>
      </c>
      <c r="K29" s="111">
        <v>396</v>
      </c>
      <c r="L29" s="107">
        <v>17</v>
      </c>
      <c r="M29" s="111">
        <v>34820</v>
      </c>
      <c r="N29" s="119">
        <v>65</v>
      </c>
      <c r="O29" s="114">
        <v>600</v>
      </c>
      <c r="P29" s="114">
        <v>23008</v>
      </c>
      <c r="Q29" s="108">
        <v>23673</v>
      </c>
      <c r="R29" s="113">
        <v>0</v>
      </c>
      <c r="S29" s="110">
        <v>2494</v>
      </c>
      <c r="T29" s="108">
        <v>2494</v>
      </c>
      <c r="U29" s="114">
        <v>0</v>
      </c>
      <c r="V29" s="114">
        <v>0</v>
      </c>
      <c r="W29" s="114">
        <v>0</v>
      </c>
      <c r="X29" s="108">
        <v>2494</v>
      </c>
      <c r="Y29" s="114">
        <v>786</v>
      </c>
      <c r="Z29" s="115">
        <v>61773</v>
      </c>
      <c r="AA29" s="105" t="s">
        <v>14</v>
      </c>
      <c r="AB29" s="105" t="s">
        <v>14</v>
      </c>
      <c r="AC29" s="113">
        <v>10793</v>
      </c>
      <c r="AD29" s="114">
        <v>0</v>
      </c>
      <c r="AE29" s="110">
        <v>10793</v>
      </c>
      <c r="AF29" s="115">
        <f t="shared" si="1"/>
        <v>50980</v>
      </c>
      <c r="AG29" s="113">
        <f t="shared" si="19"/>
        <v>6.131284708264475</v>
      </c>
      <c r="AH29" s="108">
        <f t="shared" si="20"/>
        <v>5.984038650926775</v>
      </c>
      <c r="AI29" s="109">
        <v>5</v>
      </c>
      <c r="AJ29" s="116">
        <v>0</v>
      </c>
      <c r="AK29" s="113">
        <f t="shared" si="2"/>
        <v>170387</v>
      </c>
      <c r="AL29" s="110">
        <f t="shared" si="3"/>
        <v>31114</v>
      </c>
      <c r="AM29" s="108">
        <f t="shared" si="4"/>
        <v>201501</v>
      </c>
      <c r="AN29" s="110">
        <f t="shared" si="5"/>
        <v>3499</v>
      </c>
      <c r="AO29" s="110">
        <f t="shared" si="6"/>
        <v>164</v>
      </c>
      <c r="AP29" s="110">
        <f t="shared" si="7"/>
        <v>0</v>
      </c>
      <c r="AQ29" s="110">
        <f t="shared" si="8"/>
        <v>1742</v>
      </c>
      <c r="AR29" s="110">
        <f t="shared" si="9"/>
        <v>1477</v>
      </c>
      <c r="AS29" s="110">
        <f t="shared" si="10"/>
        <v>79</v>
      </c>
      <c r="AT29" s="110">
        <f t="shared" si="11"/>
        <v>3</v>
      </c>
      <c r="AU29" s="110">
        <f t="shared" si="12"/>
        <v>6964</v>
      </c>
      <c r="AV29" s="113">
        <f t="shared" si="13"/>
        <v>13</v>
      </c>
      <c r="AW29" s="108">
        <f t="shared" si="14"/>
        <v>4735</v>
      </c>
      <c r="AX29" s="117">
        <f t="shared" si="15"/>
        <v>12355</v>
      </c>
      <c r="AY29" s="105" t="s">
        <v>14</v>
      </c>
      <c r="AZ29" s="6"/>
      <c r="BA29" s="6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s="11" customFormat="1" ht="44.25" customHeight="1">
      <c r="A30" s="105" t="s">
        <v>15</v>
      </c>
      <c r="B30" s="106">
        <v>883089</v>
      </c>
      <c r="C30" s="107">
        <v>169033</v>
      </c>
      <c r="D30" s="108">
        <v>1052122</v>
      </c>
      <c r="E30" s="107">
        <v>17227</v>
      </c>
      <c r="F30" s="109">
        <v>622</v>
      </c>
      <c r="G30" s="114">
        <v>0</v>
      </c>
      <c r="H30" s="110">
        <v>7105</v>
      </c>
      <c r="I30" s="108">
        <v>7727</v>
      </c>
      <c r="J30" s="111">
        <v>5184</v>
      </c>
      <c r="K30" s="118">
        <v>0</v>
      </c>
      <c r="L30" s="109">
        <v>0</v>
      </c>
      <c r="M30" s="111">
        <v>30138</v>
      </c>
      <c r="N30" s="119">
        <v>21</v>
      </c>
      <c r="O30" s="114">
        <v>0</v>
      </c>
      <c r="P30" s="114">
        <v>995</v>
      </c>
      <c r="Q30" s="108">
        <v>1016</v>
      </c>
      <c r="R30" s="113">
        <v>657</v>
      </c>
      <c r="S30" s="110">
        <v>4198</v>
      </c>
      <c r="T30" s="108">
        <v>4855</v>
      </c>
      <c r="U30" s="114">
        <v>0</v>
      </c>
      <c r="V30" s="114">
        <v>0</v>
      </c>
      <c r="W30" s="114">
        <v>0</v>
      </c>
      <c r="X30" s="108">
        <v>4855</v>
      </c>
      <c r="Y30" s="114">
        <v>0</v>
      </c>
      <c r="Z30" s="115">
        <v>36009</v>
      </c>
      <c r="AA30" s="105" t="s">
        <v>15</v>
      </c>
      <c r="AB30" s="105" t="s">
        <v>15</v>
      </c>
      <c r="AC30" s="113">
        <v>10956</v>
      </c>
      <c r="AD30" s="110">
        <v>261</v>
      </c>
      <c r="AE30" s="110">
        <v>11217</v>
      </c>
      <c r="AF30" s="115">
        <f t="shared" si="1"/>
        <v>24792</v>
      </c>
      <c r="AG30" s="113">
        <f t="shared" si="19"/>
        <v>3.422511837980766</v>
      </c>
      <c r="AH30" s="108">
        <f t="shared" si="20"/>
        <v>2.8074180518611374</v>
      </c>
      <c r="AI30" s="109">
        <v>6</v>
      </c>
      <c r="AJ30" s="116">
        <v>2</v>
      </c>
      <c r="AK30" s="113">
        <f t="shared" si="2"/>
        <v>147182</v>
      </c>
      <c r="AL30" s="110">
        <f t="shared" si="3"/>
        <v>28172</v>
      </c>
      <c r="AM30" s="108">
        <f t="shared" si="4"/>
        <v>175354</v>
      </c>
      <c r="AN30" s="110">
        <f t="shared" si="5"/>
        <v>2871</v>
      </c>
      <c r="AO30" s="110">
        <f t="shared" si="6"/>
        <v>104</v>
      </c>
      <c r="AP30" s="110">
        <f t="shared" si="7"/>
        <v>0</v>
      </c>
      <c r="AQ30" s="110">
        <f t="shared" si="8"/>
        <v>1184</v>
      </c>
      <c r="AR30" s="110">
        <f t="shared" si="9"/>
        <v>864</v>
      </c>
      <c r="AS30" s="110">
        <f t="shared" si="10"/>
        <v>0</v>
      </c>
      <c r="AT30" s="110">
        <f t="shared" si="11"/>
        <v>0</v>
      </c>
      <c r="AU30" s="110">
        <f t="shared" si="12"/>
        <v>5023</v>
      </c>
      <c r="AV30" s="113">
        <f t="shared" si="13"/>
        <v>4</v>
      </c>
      <c r="AW30" s="108">
        <f t="shared" si="14"/>
        <v>169</v>
      </c>
      <c r="AX30" s="117">
        <f t="shared" si="15"/>
        <v>6002</v>
      </c>
      <c r="AY30" s="105" t="s">
        <v>15</v>
      </c>
      <c r="AZ30" s="6"/>
      <c r="BA30" s="6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11" customFormat="1" ht="44.25" customHeight="1">
      <c r="A31" s="105" t="s">
        <v>16</v>
      </c>
      <c r="B31" s="106">
        <v>1690137</v>
      </c>
      <c r="C31" s="107">
        <v>207970</v>
      </c>
      <c r="D31" s="108">
        <v>1898107</v>
      </c>
      <c r="E31" s="107">
        <v>19975</v>
      </c>
      <c r="F31" s="109">
        <v>682</v>
      </c>
      <c r="G31" s="114">
        <v>0</v>
      </c>
      <c r="H31" s="110">
        <v>9938</v>
      </c>
      <c r="I31" s="108">
        <v>10620</v>
      </c>
      <c r="J31" s="111">
        <v>10259</v>
      </c>
      <c r="K31" s="118">
        <v>0</v>
      </c>
      <c r="L31" s="109">
        <v>0</v>
      </c>
      <c r="M31" s="111">
        <v>40854</v>
      </c>
      <c r="N31" s="119">
        <v>28</v>
      </c>
      <c r="O31" s="114">
        <v>0</v>
      </c>
      <c r="P31" s="114">
        <v>1667</v>
      </c>
      <c r="Q31" s="108">
        <v>1695</v>
      </c>
      <c r="R31" s="113">
        <v>0</v>
      </c>
      <c r="S31" s="110">
        <v>1860</v>
      </c>
      <c r="T31" s="108">
        <v>1860</v>
      </c>
      <c r="U31" s="114">
        <v>3</v>
      </c>
      <c r="V31" s="114">
        <v>0</v>
      </c>
      <c r="W31" s="114">
        <v>13769</v>
      </c>
      <c r="X31" s="108">
        <v>15632</v>
      </c>
      <c r="Y31" s="114">
        <v>13769</v>
      </c>
      <c r="Z31" s="115">
        <v>71950</v>
      </c>
      <c r="AA31" s="105" t="s">
        <v>16</v>
      </c>
      <c r="AB31" s="105" t="s">
        <v>16</v>
      </c>
      <c r="AC31" s="113">
        <v>12290</v>
      </c>
      <c r="AD31" s="110">
        <v>0</v>
      </c>
      <c r="AE31" s="110">
        <v>12290</v>
      </c>
      <c r="AF31" s="115">
        <f t="shared" si="1"/>
        <v>59660</v>
      </c>
      <c r="AG31" s="113">
        <f t="shared" si="19"/>
        <v>3.7906187585842104</v>
      </c>
      <c r="AH31" s="108">
        <f t="shared" si="20"/>
        <v>3.5298913638361857</v>
      </c>
      <c r="AI31" s="109">
        <v>6</v>
      </c>
      <c r="AJ31" s="116">
        <v>0</v>
      </c>
      <c r="AK31" s="113">
        <f t="shared" si="2"/>
        <v>281690</v>
      </c>
      <c r="AL31" s="110">
        <f t="shared" si="3"/>
        <v>34662</v>
      </c>
      <c r="AM31" s="108">
        <f t="shared" si="4"/>
        <v>316351</v>
      </c>
      <c r="AN31" s="110">
        <f t="shared" si="5"/>
        <v>3329</v>
      </c>
      <c r="AO31" s="110">
        <f t="shared" si="6"/>
        <v>114</v>
      </c>
      <c r="AP31" s="110">
        <f t="shared" si="7"/>
        <v>0</v>
      </c>
      <c r="AQ31" s="110">
        <f t="shared" si="8"/>
        <v>1656</v>
      </c>
      <c r="AR31" s="110">
        <f t="shared" si="9"/>
        <v>1710</v>
      </c>
      <c r="AS31" s="110">
        <f t="shared" si="10"/>
        <v>0</v>
      </c>
      <c r="AT31" s="110">
        <f t="shared" si="11"/>
        <v>0</v>
      </c>
      <c r="AU31" s="110">
        <f t="shared" si="12"/>
        <v>6809</v>
      </c>
      <c r="AV31" s="113">
        <f t="shared" si="13"/>
        <v>5</v>
      </c>
      <c r="AW31" s="108">
        <f t="shared" si="14"/>
        <v>283</v>
      </c>
      <c r="AX31" s="117">
        <f t="shared" si="15"/>
        <v>11992</v>
      </c>
      <c r="AY31" s="105" t="s">
        <v>16</v>
      </c>
      <c r="AZ31" s="6"/>
      <c r="BA31" s="6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s="11" customFormat="1" ht="75.75" customHeight="1">
      <c r="A32" s="123" t="s">
        <v>26</v>
      </c>
      <c r="B32" s="113">
        <f aca="true" t="shared" si="21" ref="B32:L32">SUM(B26:B31)</f>
        <v>13177119</v>
      </c>
      <c r="C32" s="110">
        <f t="shared" si="21"/>
        <v>2125315</v>
      </c>
      <c r="D32" s="108">
        <f t="shared" si="21"/>
        <v>15302434</v>
      </c>
      <c r="E32" s="113">
        <f t="shared" si="21"/>
        <v>177439</v>
      </c>
      <c r="F32" s="113">
        <f t="shared" si="21"/>
        <v>15469</v>
      </c>
      <c r="G32" s="110">
        <f t="shared" si="21"/>
        <v>101</v>
      </c>
      <c r="H32" s="110">
        <f t="shared" si="21"/>
        <v>82880</v>
      </c>
      <c r="I32" s="108">
        <f t="shared" si="21"/>
        <v>98450</v>
      </c>
      <c r="J32" s="115">
        <f t="shared" si="21"/>
        <v>82648</v>
      </c>
      <c r="K32" s="115">
        <f t="shared" si="21"/>
        <v>396</v>
      </c>
      <c r="L32" s="117">
        <f t="shared" si="21"/>
        <v>32</v>
      </c>
      <c r="M32" s="115">
        <f>E32+I32+J32+K32+L32</f>
        <v>358965</v>
      </c>
      <c r="N32" s="122">
        <f aca="true" t="shared" si="22" ref="N32:S32">SUM(N26:N31)</f>
        <v>249</v>
      </c>
      <c r="O32" s="110">
        <f t="shared" si="22"/>
        <v>1004</v>
      </c>
      <c r="P32" s="110">
        <f t="shared" si="22"/>
        <v>33070</v>
      </c>
      <c r="Q32" s="108">
        <f t="shared" si="22"/>
        <v>34323</v>
      </c>
      <c r="R32" s="113">
        <f t="shared" si="22"/>
        <v>1349</v>
      </c>
      <c r="S32" s="110">
        <f t="shared" si="22"/>
        <v>11499</v>
      </c>
      <c r="T32" s="108">
        <f>SUM(R32:S32)</f>
        <v>12848</v>
      </c>
      <c r="U32" s="110">
        <f>SUM(U26:U31)</f>
        <v>3</v>
      </c>
      <c r="V32" s="110">
        <f>SUM(V26:V31)</f>
        <v>0</v>
      </c>
      <c r="W32" s="110">
        <f>SUM(W26:W31)</f>
        <v>13769</v>
      </c>
      <c r="X32" s="108">
        <f>SUM(T32:W32)</f>
        <v>26620</v>
      </c>
      <c r="Y32" s="110">
        <f>SUM(Y26:Y31)</f>
        <v>59016</v>
      </c>
      <c r="Z32" s="115">
        <f>M32+Q32+X32+Y32</f>
        <v>478924</v>
      </c>
      <c r="AA32" s="123" t="s">
        <v>26</v>
      </c>
      <c r="AB32" s="123" t="s">
        <v>26</v>
      </c>
      <c r="AC32" s="113">
        <f>SUM(AC26:AC31)</f>
        <v>126912</v>
      </c>
      <c r="AD32" s="110">
        <f>SUM(AD26:AD31)</f>
        <v>845</v>
      </c>
      <c r="AE32" s="110">
        <f>AC32+AD32</f>
        <v>127757</v>
      </c>
      <c r="AF32" s="115">
        <f t="shared" si="1"/>
        <v>351167</v>
      </c>
      <c r="AG32" s="113">
        <f t="shared" si="19"/>
        <v>3.1297243301294424</v>
      </c>
      <c r="AH32" s="108">
        <f t="shared" si="20"/>
        <v>2.664975553457474</v>
      </c>
      <c r="AI32" s="113">
        <f>SUM(AI26:AI31)</f>
        <v>52</v>
      </c>
      <c r="AJ32" s="116">
        <f>SUM(AJ26:AJ31)</f>
        <v>3</v>
      </c>
      <c r="AK32" s="113">
        <f t="shared" si="2"/>
        <v>253406</v>
      </c>
      <c r="AL32" s="110">
        <f t="shared" si="3"/>
        <v>40871</v>
      </c>
      <c r="AM32" s="108">
        <f t="shared" si="4"/>
        <v>294278</v>
      </c>
      <c r="AN32" s="110">
        <f t="shared" si="5"/>
        <v>3412</v>
      </c>
      <c r="AO32" s="110">
        <f t="shared" si="6"/>
        <v>297</v>
      </c>
      <c r="AP32" s="110">
        <f t="shared" si="7"/>
        <v>2</v>
      </c>
      <c r="AQ32" s="110">
        <f t="shared" si="8"/>
        <v>1594</v>
      </c>
      <c r="AR32" s="110">
        <f t="shared" si="9"/>
        <v>1589</v>
      </c>
      <c r="AS32" s="110">
        <f t="shared" si="10"/>
        <v>8</v>
      </c>
      <c r="AT32" s="110">
        <f t="shared" si="11"/>
        <v>1</v>
      </c>
      <c r="AU32" s="110">
        <f t="shared" si="12"/>
        <v>6903</v>
      </c>
      <c r="AV32" s="113">
        <f t="shared" si="13"/>
        <v>5</v>
      </c>
      <c r="AW32" s="108">
        <f t="shared" si="14"/>
        <v>660</v>
      </c>
      <c r="AX32" s="117">
        <f t="shared" si="15"/>
        <v>9210</v>
      </c>
      <c r="AY32" s="123" t="s">
        <v>26</v>
      </c>
      <c r="AZ32" s="6"/>
      <c r="BA32" s="6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11" customFormat="1" ht="75.75" customHeight="1" thickBot="1">
      <c r="A33" s="126" t="s">
        <v>17</v>
      </c>
      <c r="B33" s="127">
        <f aca="true" t="shared" si="23" ref="B33:L33">B25+B32</f>
        <v>211236761</v>
      </c>
      <c r="C33" s="128">
        <f t="shared" si="23"/>
        <v>46435530</v>
      </c>
      <c r="D33" s="129">
        <f t="shared" si="23"/>
        <v>257672291</v>
      </c>
      <c r="E33" s="127">
        <f t="shared" si="23"/>
        <v>1767449</v>
      </c>
      <c r="F33" s="127">
        <f t="shared" si="23"/>
        <v>229980</v>
      </c>
      <c r="G33" s="128">
        <f t="shared" si="23"/>
        <v>2331</v>
      </c>
      <c r="H33" s="128">
        <f t="shared" si="23"/>
        <v>844051</v>
      </c>
      <c r="I33" s="129">
        <f t="shared" si="23"/>
        <v>1076362</v>
      </c>
      <c r="J33" s="129">
        <f t="shared" si="23"/>
        <v>587217</v>
      </c>
      <c r="K33" s="130">
        <f t="shared" si="23"/>
        <v>40860</v>
      </c>
      <c r="L33" s="131">
        <f t="shared" si="23"/>
        <v>431</v>
      </c>
      <c r="M33" s="130">
        <f>E33+I33+J33+K33+L33</f>
        <v>3472319</v>
      </c>
      <c r="N33" s="132">
        <f aca="true" t="shared" si="24" ref="N33:S33">N25+N32</f>
        <v>2276</v>
      </c>
      <c r="O33" s="128">
        <f t="shared" si="24"/>
        <v>97370</v>
      </c>
      <c r="P33" s="128">
        <f t="shared" si="24"/>
        <v>1139906</v>
      </c>
      <c r="Q33" s="129">
        <f t="shared" si="24"/>
        <v>1239552</v>
      </c>
      <c r="R33" s="127">
        <f t="shared" si="24"/>
        <v>68894</v>
      </c>
      <c r="S33" s="128">
        <f t="shared" si="24"/>
        <v>189612</v>
      </c>
      <c r="T33" s="129">
        <f>SUM(R33:S33)</f>
        <v>258506</v>
      </c>
      <c r="U33" s="128">
        <f>U25+U32</f>
        <v>3</v>
      </c>
      <c r="V33" s="128">
        <f>V25+V32</f>
        <v>600</v>
      </c>
      <c r="W33" s="128">
        <f>W25+W32</f>
        <v>20312</v>
      </c>
      <c r="X33" s="129">
        <f>X25+X32</f>
        <v>279421</v>
      </c>
      <c r="Y33" s="128">
        <f>Y25+Y32</f>
        <v>599234</v>
      </c>
      <c r="Z33" s="130">
        <f>M33+Q33+X33+Y33</f>
        <v>5590526</v>
      </c>
      <c r="AA33" s="126" t="s">
        <v>17</v>
      </c>
      <c r="AB33" s="126" t="s">
        <v>17</v>
      </c>
      <c r="AC33" s="127">
        <f>AC25+AC32</f>
        <v>2203514</v>
      </c>
      <c r="AD33" s="128">
        <f>AD25+AD32</f>
        <v>20155</v>
      </c>
      <c r="AE33" s="129">
        <f>AC33+AD33</f>
        <v>2223669</v>
      </c>
      <c r="AF33" s="130">
        <f t="shared" si="1"/>
        <v>3366857</v>
      </c>
      <c r="AG33" s="127">
        <f t="shared" si="19"/>
        <v>2.169626380199336</v>
      </c>
      <c r="AH33" s="129">
        <f t="shared" si="20"/>
        <v>1.5938783496116948</v>
      </c>
      <c r="AI33" s="127">
        <f>AI25+AI32</f>
        <v>502</v>
      </c>
      <c r="AJ33" s="133">
        <f>AJ25+AJ32</f>
        <v>65</v>
      </c>
      <c r="AK33" s="127">
        <f t="shared" si="2"/>
        <v>420790</v>
      </c>
      <c r="AL33" s="128">
        <f t="shared" si="3"/>
        <v>92501</v>
      </c>
      <c r="AM33" s="129">
        <f t="shared" si="4"/>
        <v>513291</v>
      </c>
      <c r="AN33" s="128">
        <f t="shared" si="5"/>
        <v>3521</v>
      </c>
      <c r="AO33" s="128">
        <f t="shared" si="6"/>
        <v>458</v>
      </c>
      <c r="AP33" s="128">
        <f t="shared" si="7"/>
        <v>5</v>
      </c>
      <c r="AQ33" s="128">
        <f t="shared" si="8"/>
        <v>1681</v>
      </c>
      <c r="AR33" s="128">
        <f t="shared" si="9"/>
        <v>1170</v>
      </c>
      <c r="AS33" s="128">
        <f t="shared" si="10"/>
        <v>81</v>
      </c>
      <c r="AT33" s="128">
        <f t="shared" si="11"/>
        <v>1</v>
      </c>
      <c r="AU33" s="128">
        <f t="shared" si="12"/>
        <v>6917</v>
      </c>
      <c r="AV33" s="127">
        <f t="shared" si="13"/>
        <v>5</v>
      </c>
      <c r="AW33" s="129">
        <f t="shared" si="14"/>
        <v>2469</v>
      </c>
      <c r="AX33" s="134">
        <f t="shared" si="15"/>
        <v>11137</v>
      </c>
      <c r="AY33" s="126" t="s">
        <v>17</v>
      </c>
      <c r="AZ33" s="6"/>
      <c r="BA33" s="6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2:74" ht="17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"/>
      <c r="BA34" s="1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</row>
    <row r="35" spans="1:74" ht="17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2"/>
      <c r="AB35" s="1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</row>
    <row r="36" spans="1:74" ht="17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2"/>
      <c r="AB36" s="1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</row>
    <row r="37" spans="1:74" ht="17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"/>
      <c r="AB37" s="2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4" ht="17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2"/>
      <c r="AB38" s="2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7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"/>
      <c r="AB39" s="2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ht="17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"/>
      <c r="AB40" s="2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7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2"/>
      <c r="AB41" s="2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7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"/>
      <c r="AB42" s="2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ht="17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"/>
      <c r="AB43" s="2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 ht="17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2"/>
      <c r="AB44" s="2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ht="17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2"/>
      <c r="AB45" s="2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 ht="17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7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17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7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7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7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17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17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17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17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17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7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17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17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17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17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17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17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74" ht="17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</row>
    <row r="65" spans="1:74" ht="17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17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17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17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17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17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17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17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17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</row>
    <row r="74" spans="1:74" ht="17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</row>
    <row r="75" spans="1:74" ht="17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1:74" ht="17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</row>
    <row r="77" spans="1:74" ht="17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7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7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7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7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74" ht="17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</row>
    <row r="83" spans="1:74" ht="17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7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7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7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7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7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7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7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7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7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7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7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7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7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7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7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7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7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7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7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7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7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</row>
    <row r="105" spans="1:74" ht="17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</row>
    <row r="106" spans="1:74" ht="17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</row>
    <row r="107" spans="1:74" ht="17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</row>
    <row r="108" spans="1:74" ht="17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</row>
    <row r="109" spans="1:74" ht="17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</row>
    <row r="110" spans="1:74" ht="17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</row>
    <row r="111" spans="1:74" ht="17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</row>
    <row r="112" spans="1:74" ht="17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</row>
    <row r="113" spans="1:74" ht="17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</row>
    <row r="114" spans="1:74" ht="17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</row>
    <row r="115" spans="1:74" ht="17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</row>
    <row r="116" spans="1:74" ht="17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</row>
    <row r="117" spans="1:74" ht="17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</row>
    <row r="118" spans="1:74" ht="17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</row>
    <row r="119" spans="1:74" ht="17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</row>
    <row r="120" spans="1:74" ht="17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</row>
    <row r="121" spans="1:74" ht="17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</row>
    <row r="122" spans="1:74" ht="17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</row>
    <row r="123" spans="1:74" ht="17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</row>
    <row r="124" spans="1:74" ht="17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</row>
    <row r="125" spans="1:74" ht="17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</row>
    <row r="126" spans="1:74" ht="17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</row>
    <row r="127" spans="1:74" ht="17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</row>
    <row r="128" spans="1:74" ht="17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</row>
    <row r="129" spans="1:74" ht="17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</row>
    <row r="130" spans="1:74" ht="17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</row>
    <row r="131" spans="1:74" ht="17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</row>
    <row r="132" spans="1:74" ht="17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</row>
    <row r="133" spans="1:74" ht="17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</row>
    <row r="134" spans="1:74" ht="17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</row>
    <row r="135" spans="1:74" ht="17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</row>
    <row r="136" spans="1:74" ht="17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</row>
    <row r="137" spans="1:74" ht="17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</row>
    <row r="138" spans="1:74" ht="17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spans="1:74" ht="17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</row>
    <row r="140" spans="1:74" ht="17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</row>
    <row r="141" spans="1:74" ht="17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</row>
    <row r="142" spans="1:74" ht="17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</row>
    <row r="143" spans="1:74" ht="17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</row>
    <row r="144" spans="1:74" ht="17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</row>
    <row r="145" spans="1:74" ht="17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</row>
    <row r="146" spans="1:74" ht="17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</row>
    <row r="147" spans="1:74" ht="17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</row>
    <row r="148" spans="1:74" ht="17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</row>
    <row r="149" spans="1:74" ht="17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</row>
    <row r="150" spans="1:74" ht="17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</row>
    <row r="151" spans="1:74" ht="17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</row>
    <row r="152" spans="1:74" ht="17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</row>
    <row r="153" spans="1:74" ht="17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</row>
    <row r="154" spans="1:74" ht="17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</row>
    <row r="155" spans="1:74" ht="17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</row>
    <row r="156" spans="1:74" ht="17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</row>
    <row r="157" spans="1:74" ht="17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</row>
    <row r="158" spans="1:74" ht="17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</row>
    <row r="159" spans="1:74" ht="17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1:74" ht="17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1:74" ht="17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</row>
    <row r="162" spans="1:74" ht="17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</row>
    <row r="163" spans="1:74" ht="17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</row>
    <row r="164" spans="1:74" ht="17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</row>
    <row r="165" spans="1:74" ht="17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</row>
    <row r="166" spans="1:74" ht="17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</row>
    <row r="167" spans="1:74" ht="17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1:74" ht="17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</row>
    <row r="169" spans="1:74" ht="17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</row>
    <row r="170" spans="1:74" ht="17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</row>
    <row r="171" spans="1:74" ht="17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</row>
    <row r="172" spans="1:74" ht="17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</row>
    <row r="173" spans="1:74" ht="17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</row>
    <row r="174" spans="1:74" ht="17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</row>
    <row r="175" spans="1:74" ht="17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</row>
    <row r="176" spans="1:74" ht="17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</row>
    <row r="177" spans="1:74" ht="17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</row>
    <row r="178" spans="1:74" ht="17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</row>
    <row r="179" spans="1:74" ht="17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</row>
    <row r="180" spans="1:74" ht="17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</row>
    <row r="181" spans="1:74" ht="17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</row>
    <row r="182" spans="1:74" ht="17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</row>
    <row r="183" spans="1:74" ht="17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</row>
    <row r="184" spans="1:74" ht="17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</row>
    <row r="185" spans="1:74" ht="17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</row>
    <row r="186" spans="1:74" ht="17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</row>
    <row r="187" spans="1:74" ht="17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</row>
    <row r="188" spans="1:74" ht="17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</row>
    <row r="189" spans="1:74" ht="17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</row>
    <row r="190" spans="1:74" ht="17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</row>
    <row r="191" spans="1:74" ht="17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</row>
    <row r="192" spans="1:74" ht="17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</row>
    <row r="193" spans="1:74" ht="17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</row>
    <row r="194" spans="1:74" ht="17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</row>
    <row r="195" spans="1:74" ht="17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1:74" ht="17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1:74" ht="17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1:74" ht="17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spans="1:74" ht="17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</row>
    <row r="200" spans="1:74" ht="17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</row>
    <row r="201" spans="1:74" ht="17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</row>
    <row r="202" spans="1:74" ht="17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1:74" ht="17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1:74" ht="17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1:74" ht="17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1:74" ht="17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1:74" ht="17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1:74" ht="17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1:74" ht="17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1:74" ht="17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1:74" ht="17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1:74" ht="17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1:74" ht="17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1:74" ht="17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1:74" ht="17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1:74" ht="17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1:74" ht="17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1:74" ht="17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1:74" ht="17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</row>
    <row r="220" spans="1:74" ht="17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1:74" ht="17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2" spans="1:74" ht="17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</row>
    <row r="223" spans="1:74" ht="17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</row>
    <row r="224" spans="1:74" ht="17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</row>
    <row r="225" spans="1:74" ht="17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</row>
    <row r="226" spans="1:74" ht="17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</row>
    <row r="227" spans="1:74" ht="17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</row>
    <row r="228" spans="1:74" ht="17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</row>
    <row r="229" spans="1:74" ht="17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</row>
    <row r="230" spans="1:74" ht="17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</row>
    <row r="231" spans="1:74" ht="17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</row>
    <row r="232" spans="1:74" ht="17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</row>
    <row r="233" spans="1:74" ht="17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</row>
    <row r="234" spans="1:74" ht="17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</row>
    <row r="235" spans="1:74" ht="17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</row>
    <row r="236" spans="1:74" ht="17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</row>
    <row r="237" spans="1:74" ht="17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</row>
    <row r="238" spans="1:74" ht="17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</row>
    <row r="239" spans="1:74" ht="17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</row>
    <row r="240" spans="1:74" ht="17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</row>
    <row r="241" spans="1:74" ht="17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</row>
    <row r="242" spans="1:74" ht="17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</row>
    <row r="243" spans="1:74" ht="17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</row>
    <row r="244" spans="1:74" ht="17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</row>
    <row r="245" spans="1:74" ht="17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</row>
    <row r="246" spans="1:74" ht="17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</row>
    <row r="247" spans="1:74" ht="17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</row>
    <row r="248" spans="1:74" ht="17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</row>
    <row r="249" spans="1:74" ht="17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</row>
    <row r="250" spans="1:74" ht="17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</row>
    <row r="251" spans="1:74" ht="17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</row>
    <row r="252" spans="1:74" ht="17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</row>
    <row r="253" spans="1:74" ht="17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</row>
    <row r="254" spans="1:74" ht="17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</row>
    <row r="255" spans="1:74" ht="17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</row>
    <row r="256" spans="1:74" ht="17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</row>
    <row r="257" spans="1:74" ht="17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</row>
    <row r="258" spans="1:74" ht="17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</row>
    <row r="259" spans="1:74" ht="17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</row>
    <row r="260" spans="1:74" ht="17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</row>
    <row r="261" spans="1:74" ht="17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</row>
    <row r="262" spans="1:74" ht="17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</row>
    <row r="263" spans="1:74" ht="17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</row>
    <row r="264" spans="1:74" ht="17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</row>
    <row r="265" spans="1:74" ht="17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</row>
    <row r="266" spans="1:74" ht="17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</row>
    <row r="267" spans="1:74" ht="17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</row>
    <row r="268" spans="1:74" ht="17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</row>
    <row r="269" spans="1:74" ht="17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</row>
    <row r="270" spans="1:74" ht="17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</row>
    <row r="271" spans="1:74" ht="17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</row>
    <row r="272" spans="1:74" ht="17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</row>
    <row r="273" spans="1:74" ht="17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1:74" ht="17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</row>
    <row r="275" spans="1:74" ht="17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</row>
    <row r="276" spans="1:74" ht="17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</row>
    <row r="277" spans="1:74" ht="17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</row>
    <row r="278" spans="1:74" ht="17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</row>
    <row r="279" spans="1:74" ht="17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1:74" ht="17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</row>
    <row r="281" spans="1:74" ht="17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</row>
    <row r="282" spans="1:74" ht="17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</row>
    <row r="283" spans="1:74" ht="17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1:74" ht="17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1:74" ht="17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</row>
    <row r="286" spans="1:74" ht="17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</row>
    <row r="287" spans="1:74" ht="17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</row>
    <row r="288" spans="1:74" ht="17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1:74" ht="17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</row>
    <row r="290" spans="1:74" ht="17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1:74" ht="17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1:74" ht="17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1:74" ht="17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1:74" ht="17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1:74" ht="17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7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1:74" ht="17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1:74" ht="17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1:74" ht="17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1:74" ht="17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7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1:74" ht="17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</row>
    <row r="303" spans="1:74" ht="17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</row>
    <row r="304" spans="1:74" ht="17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1:74" ht="17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1:74" ht="17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1:74" ht="17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1:74" ht="17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1:74" ht="17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1:74" ht="17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1" spans="1:74" ht="17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</row>
    <row r="312" spans="1:74" ht="17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1:74" ht="17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1:74" ht="17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1:74" ht="17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1:74" ht="17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1:74" ht="17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1:74" ht="17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1:74" ht="17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1:74" ht="17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1:74" ht="17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1:74" ht="17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1:74" ht="17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7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1:74" ht="17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1:74" ht="17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1:74" ht="17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1:74" ht="17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7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1:74" ht="17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</row>
    <row r="331" spans="1:74" ht="17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</row>
    <row r="332" spans="1:74" ht="17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</row>
    <row r="333" spans="1:74" ht="17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</row>
    <row r="334" spans="1:74" ht="17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</row>
    <row r="335" spans="1:74" ht="17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</row>
    <row r="336" spans="1:74" ht="17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</row>
    <row r="337" spans="1:74" ht="17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</row>
    <row r="338" spans="1:74" ht="17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</row>
    <row r="339" spans="1:74" ht="17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</row>
    <row r="340" spans="1:74" ht="17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</row>
    <row r="341" spans="1:74" ht="17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</row>
    <row r="342" spans="1:74" ht="17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</row>
    <row r="343" spans="1:74" ht="17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</row>
    <row r="344" spans="1:74" ht="17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</row>
    <row r="345" spans="1:74" ht="17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</row>
    <row r="346" spans="1:74" ht="17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</row>
    <row r="347" spans="1:74" ht="17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</row>
    <row r="348" spans="1:74" ht="17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</row>
    <row r="349" spans="1:74" ht="17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</row>
    <row r="350" spans="1:74" ht="17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</row>
    <row r="351" spans="1:74" ht="17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</row>
    <row r="352" spans="1:74" ht="17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</row>
    <row r="353" spans="1:74" ht="17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</row>
    <row r="354" spans="1:74" ht="17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</row>
    <row r="355" spans="1:74" ht="17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</row>
    <row r="356" spans="1:74" ht="17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</row>
    <row r="357" spans="1:74" ht="17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</row>
    <row r="358" spans="1:74" ht="17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</row>
    <row r="359" spans="1:74" ht="17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</row>
    <row r="360" spans="1:74" ht="17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</row>
    <row r="361" spans="1:74" ht="17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1:74" ht="17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1:74" ht="17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1:74" ht="17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1:74" ht="17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1:74" ht="17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1:74" ht="17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1:74" ht="17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1:74" ht="17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1:74" ht="17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1:74" ht="17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7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1:74" ht="17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1:74" ht="17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1:74" ht="17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1:74" ht="17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1:74" ht="17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1:74" ht="17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1:74" ht="17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1:74" ht="17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1:74" ht="17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1:74" ht="17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1:74" ht="17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1:74" ht="17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</row>
    <row r="385" spans="1:74" ht="17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</row>
    <row r="386" spans="1:74" ht="17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</row>
    <row r="387" spans="1:74" ht="17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1:74" ht="17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1:74" ht="17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1:74" ht="17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1:74" ht="17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1:74" ht="17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1:74" ht="17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1:74" ht="17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1:74" ht="17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1:74" ht="17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1:74" ht="17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1:74" ht="17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1:74" ht="17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1:74" ht="17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1:74" ht="17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1:74" ht="17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7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1:74" ht="17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</row>
    <row r="405" spans="1:74" ht="17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</row>
    <row r="406" spans="1:74" ht="17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1:74" ht="17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74" ht="17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</row>
    <row r="409" spans="1:74" ht="17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</row>
    <row r="410" spans="1:74" ht="17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</row>
    <row r="411" spans="1:74" ht="17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</row>
    <row r="412" spans="1:74" ht="17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</row>
    <row r="413" spans="1:74" ht="17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</row>
    <row r="414" spans="1:74" ht="17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</row>
    <row r="415" spans="1:74" ht="17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</row>
    <row r="416" spans="1:74" ht="17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1:74" ht="17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1:74" ht="17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1:74" ht="17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1:74" ht="17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1:74" ht="17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1:74" ht="17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1:74" ht="17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1:74" ht="17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1:74" ht="17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1:74" ht="17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1:74" ht="17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1:74" ht="17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</row>
    <row r="429" spans="1:74" ht="17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1:74" ht="17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1:74" ht="17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7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74" ht="17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</row>
    <row r="434" spans="1:74" ht="17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1:74" ht="17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1:74" ht="17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</row>
    <row r="437" spans="1:74" ht="17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1:74" ht="17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</row>
    <row r="439" spans="1:74" ht="17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1:74" ht="17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  <row r="441" spans="1:74" ht="17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</row>
    <row r="442" spans="1:74" ht="17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</row>
    <row r="443" spans="1:74" ht="17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</row>
    <row r="444" spans="1:74" ht="17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</row>
    <row r="445" spans="1:74" ht="17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</row>
    <row r="446" spans="1:74" ht="17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</row>
    <row r="447" spans="1:74" ht="17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</row>
    <row r="448" spans="1:74" ht="17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</row>
    <row r="449" spans="1:74" ht="17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</row>
  </sheetData>
  <mergeCells count="5">
    <mergeCell ref="AX5:AY5"/>
    <mergeCell ref="AV7:AW7"/>
    <mergeCell ref="L5:M5"/>
    <mergeCell ref="Z5:AA5"/>
    <mergeCell ref="E6:M6"/>
  </mergeCells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scale="47" r:id="rId1"/>
  <colBreaks count="3" manualBreakCount="3">
    <brk id="13" max="65535" man="1"/>
    <brk id="27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2013-03-28T05:44:21Z</dcterms:modified>
  <cp:category/>
  <cp:version/>
  <cp:contentType/>
  <cp:contentStatus/>
</cp:coreProperties>
</file>